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15315" windowHeight="9540" tabRatio="887"/>
  </bookViews>
  <sheets>
    <sheet name="Morning Report" sheetId="1" r:id="rId1"/>
    <sheet name="_Wizard" sheetId="2" state="veryHidden" r:id="rId2"/>
    <sheet name="Px" sheetId="3" r:id="rId3"/>
    <sheet name="Outages" sheetId="104" r:id="rId4"/>
    <sheet name="Weather" sheetId="60620" r:id="rId5"/>
    <sheet name="Forecast_Load" sheetId="124" r:id="rId6"/>
    <sheet name="Hist_load" sheetId="111" r:id="rId7"/>
    <sheet name="Hourly_Demand" sheetId="109" r:id="rId8"/>
    <sheet name="Stacks" sheetId="10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Area" localSheetId="0">'Morning Report'!$A$1:$AC$313</definedName>
  </definedNames>
  <calcPr calcId="152511" calcOnSave="0"/>
</workbook>
</file>

<file path=xl/calcChain.xml><?xml version="1.0" encoding="utf-8"?>
<calcChain xmlns="http://schemas.openxmlformats.org/spreadsheetml/2006/main">
  <c r="A2" i="124" l="1"/>
  <c r="B2" i="124"/>
  <c r="C2" i="124"/>
  <c r="E2" i="124"/>
  <c r="F2" i="124"/>
  <c r="G2" i="124"/>
  <c r="H2" i="124"/>
  <c r="I2" i="124"/>
  <c r="J2" i="124"/>
  <c r="K2" i="124"/>
  <c r="L2" i="124"/>
  <c r="M2" i="124"/>
  <c r="N2" i="124"/>
  <c r="O2" i="124"/>
  <c r="P2" i="124"/>
  <c r="Q2" i="124"/>
  <c r="R2" i="124"/>
  <c r="S2" i="124"/>
  <c r="T2" i="124"/>
  <c r="U2" i="124"/>
  <c r="V2" i="124"/>
  <c r="W2" i="124"/>
  <c r="X2" i="124"/>
  <c r="Y2" i="124"/>
  <c r="Z2" i="124"/>
  <c r="AA2" i="124"/>
  <c r="AB2" i="124"/>
  <c r="A3" i="124"/>
  <c r="D3" i="124" s="1"/>
  <c r="B3" i="124"/>
  <c r="C3" i="124"/>
  <c r="E3" i="124"/>
  <c r="F3" i="124"/>
  <c r="G3" i="124"/>
  <c r="H3" i="124"/>
  <c r="I3" i="124"/>
  <c r="J3" i="124"/>
  <c r="K3" i="124"/>
  <c r="L3" i="124"/>
  <c r="M3" i="124"/>
  <c r="N3" i="124"/>
  <c r="O3" i="124"/>
  <c r="P3" i="124"/>
  <c r="Q3" i="124"/>
  <c r="R3" i="124"/>
  <c r="S3" i="124"/>
  <c r="T3" i="124"/>
  <c r="U3" i="124"/>
  <c r="V3" i="124"/>
  <c r="W3" i="124"/>
  <c r="X3" i="124"/>
  <c r="Y3" i="124"/>
  <c r="Z3" i="124"/>
  <c r="AA3" i="124"/>
  <c r="AB3" i="124"/>
  <c r="A4" i="124"/>
  <c r="B4" i="124"/>
  <c r="D4" i="124" s="1"/>
  <c r="C4" i="124"/>
  <c r="E4" i="124"/>
  <c r="F4" i="124"/>
  <c r="G4" i="124"/>
  <c r="H4" i="124"/>
  <c r="I4" i="124"/>
  <c r="J4" i="124"/>
  <c r="K4" i="124"/>
  <c r="L4" i="124"/>
  <c r="M4" i="124"/>
  <c r="N4" i="124"/>
  <c r="O4" i="124"/>
  <c r="P4" i="124"/>
  <c r="Q4" i="124"/>
  <c r="R4" i="124"/>
  <c r="S4" i="124"/>
  <c r="T4" i="124"/>
  <c r="U4" i="124"/>
  <c r="V4" i="124"/>
  <c r="W4" i="124"/>
  <c r="X4" i="124"/>
  <c r="Y4" i="124"/>
  <c r="Z4" i="124"/>
  <c r="AA4" i="124"/>
  <c r="AB4" i="124"/>
  <c r="A5" i="124"/>
  <c r="B5" i="124"/>
  <c r="C5" i="124"/>
  <c r="E5" i="124"/>
  <c r="F5" i="124"/>
  <c r="G5" i="124"/>
  <c r="H5" i="124"/>
  <c r="I5" i="124"/>
  <c r="J5" i="124"/>
  <c r="K5" i="124"/>
  <c r="L5" i="124"/>
  <c r="M5" i="124"/>
  <c r="N5" i="124"/>
  <c r="O5" i="124"/>
  <c r="P5" i="124"/>
  <c r="Q5" i="124"/>
  <c r="R5" i="124"/>
  <c r="S5" i="124"/>
  <c r="T5" i="124"/>
  <c r="U5" i="124"/>
  <c r="V5" i="124"/>
  <c r="W5" i="124"/>
  <c r="X5" i="124"/>
  <c r="Y5" i="124"/>
  <c r="Z5" i="124"/>
  <c r="AA5" i="124"/>
  <c r="AB5" i="124"/>
  <c r="A6" i="124"/>
  <c r="B6" i="124"/>
  <c r="C6" i="124"/>
  <c r="E6" i="124"/>
  <c r="F6" i="124"/>
  <c r="G6" i="124"/>
  <c r="H6" i="124"/>
  <c r="I6" i="124"/>
  <c r="J6" i="124"/>
  <c r="K6" i="124"/>
  <c r="L6" i="124"/>
  <c r="M6" i="124"/>
  <c r="N6" i="124"/>
  <c r="O6" i="124"/>
  <c r="P6" i="124"/>
  <c r="Q6" i="124"/>
  <c r="R6" i="124"/>
  <c r="S6" i="124"/>
  <c r="T6" i="124"/>
  <c r="U6" i="124"/>
  <c r="V6" i="124"/>
  <c r="W6" i="124"/>
  <c r="X6" i="124"/>
  <c r="Y6" i="124"/>
  <c r="Z6" i="124"/>
  <c r="AA6" i="124"/>
  <c r="AB6" i="124"/>
  <c r="A7" i="124"/>
  <c r="B7" i="124"/>
  <c r="D7" i="124" s="1"/>
  <c r="C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Z7" i="124"/>
  <c r="AA7" i="124"/>
  <c r="AB7" i="124"/>
  <c r="A8" i="124"/>
  <c r="B8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Z8" i="124"/>
  <c r="AA8" i="124"/>
  <c r="AB8" i="124"/>
  <c r="A9" i="124"/>
  <c r="D9" i="124" s="1"/>
  <c r="B9" i="124"/>
  <c r="C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Z9" i="124"/>
  <c r="AA9" i="124"/>
  <c r="AB9" i="124"/>
  <c r="AC9" i="124"/>
  <c r="A10" i="124"/>
  <c r="B10" i="124"/>
  <c r="D10" i="124" s="1"/>
  <c r="C10" i="124"/>
  <c r="E10" i="124"/>
  <c r="F10" i="124"/>
  <c r="G10" i="124"/>
  <c r="H10" i="124"/>
  <c r="I10" i="124"/>
  <c r="J10" i="124"/>
  <c r="K10" i="124"/>
  <c r="L10" i="124"/>
  <c r="M10" i="124"/>
  <c r="N10" i="124"/>
  <c r="O10" i="124"/>
  <c r="P10" i="124"/>
  <c r="Q10" i="124"/>
  <c r="R10" i="124"/>
  <c r="S10" i="124"/>
  <c r="T10" i="124"/>
  <c r="U10" i="124"/>
  <c r="V10" i="124"/>
  <c r="W10" i="124"/>
  <c r="X10" i="124"/>
  <c r="Y10" i="124"/>
  <c r="Z10" i="124"/>
  <c r="AA10" i="124"/>
  <c r="AB10" i="124"/>
  <c r="A11" i="124"/>
  <c r="D11" i="124" s="1"/>
  <c r="B11" i="124"/>
  <c r="C11" i="124"/>
  <c r="E11" i="124"/>
  <c r="F11" i="124"/>
  <c r="G11" i="124"/>
  <c r="H11" i="124"/>
  <c r="I11" i="124"/>
  <c r="J11" i="124"/>
  <c r="K11" i="124"/>
  <c r="L11" i="124"/>
  <c r="M11" i="124"/>
  <c r="N11" i="124"/>
  <c r="O11" i="124"/>
  <c r="P11" i="124"/>
  <c r="Q11" i="124"/>
  <c r="R11" i="124"/>
  <c r="S11" i="124"/>
  <c r="T11" i="124"/>
  <c r="U11" i="124"/>
  <c r="V11" i="124"/>
  <c r="W11" i="124"/>
  <c r="X11" i="124"/>
  <c r="Y11" i="124"/>
  <c r="Z11" i="124"/>
  <c r="AA11" i="124"/>
  <c r="AB11" i="124"/>
  <c r="A12" i="124"/>
  <c r="B12" i="124"/>
  <c r="C12" i="124"/>
  <c r="D12" i="124"/>
  <c r="E12" i="124"/>
  <c r="F12" i="124"/>
  <c r="G12" i="124"/>
  <c r="H12" i="124"/>
  <c r="I12" i="124"/>
  <c r="J12" i="124"/>
  <c r="K12" i="124"/>
  <c r="L12" i="124"/>
  <c r="M12" i="124"/>
  <c r="N12" i="124"/>
  <c r="O12" i="124"/>
  <c r="P12" i="124"/>
  <c r="Q12" i="124"/>
  <c r="R12" i="124"/>
  <c r="S12" i="124"/>
  <c r="T12" i="124"/>
  <c r="U12" i="124"/>
  <c r="V12" i="124"/>
  <c r="W12" i="124"/>
  <c r="X12" i="124"/>
  <c r="Y12" i="124"/>
  <c r="Z12" i="124"/>
  <c r="AA12" i="124"/>
  <c r="AB12" i="124"/>
  <c r="A13" i="124"/>
  <c r="B13" i="124"/>
  <c r="C13" i="124"/>
  <c r="E13" i="124"/>
  <c r="F13" i="124"/>
  <c r="G13" i="124"/>
  <c r="H13" i="124"/>
  <c r="I13" i="124"/>
  <c r="J13" i="124"/>
  <c r="K13" i="124"/>
  <c r="L13" i="124"/>
  <c r="M13" i="124"/>
  <c r="N13" i="124"/>
  <c r="O13" i="124"/>
  <c r="P13" i="124"/>
  <c r="Q13" i="124"/>
  <c r="R13" i="124"/>
  <c r="S13" i="124"/>
  <c r="T13" i="124"/>
  <c r="U13" i="124"/>
  <c r="V13" i="124"/>
  <c r="W13" i="124"/>
  <c r="X13" i="124"/>
  <c r="Y13" i="124"/>
  <c r="Z13" i="124"/>
  <c r="AA13" i="124"/>
  <c r="AB13" i="124"/>
  <c r="AC13" i="124"/>
  <c r="A14" i="124"/>
  <c r="B14" i="124"/>
  <c r="C14" i="124"/>
  <c r="E14" i="124"/>
  <c r="F14" i="124"/>
  <c r="G14" i="124"/>
  <c r="H14" i="124"/>
  <c r="I14" i="124"/>
  <c r="J14" i="124"/>
  <c r="K14" i="124"/>
  <c r="L14" i="124"/>
  <c r="M14" i="124"/>
  <c r="N14" i="124"/>
  <c r="O14" i="124"/>
  <c r="P14" i="124"/>
  <c r="Q14" i="124"/>
  <c r="R14" i="124"/>
  <c r="S14" i="124"/>
  <c r="T14" i="124"/>
  <c r="U14" i="124"/>
  <c r="V14" i="124"/>
  <c r="W14" i="124"/>
  <c r="X14" i="124"/>
  <c r="Y14" i="124"/>
  <c r="Z14" i="124"/>
  <c r="AA14" i="124"/>
  <c r="AB14" i="124"/>
  <c r="A15" i="124"/>
  <c r="B15" i="124"/>
  <c r="C15" i="124"/>
  <c r="E15" i="124"/>
  <c r="F15" i="124"/>
  <c r="G15" i="124"/>
  <c r="H15" i="124"/>
  <c r="I15" i="124"/>
  <c r="J15" i="124"/>
  <c r="K15" i="124"/>
  <c r="L15" i="124"/>
  <c r="M15" i="124"/>
  <c r="N15" i="124"/>
  <c r="O15" i="124"/>
  <c r="P15" i="124"/>
  <c r="Q15" i="124"/>
  <c r="R15" i="124"/>
  <c r="S15" i="124"/>
  <c r="T15" i="124"/>
  <c r="U15" i="124"/>
  <c r="V15" i="124"/>
  <c r="W15" i="124"/>
  <c r="X15" i="124"/>
  <c r="Y15" i="124"/>
  <c r="Z15" i="124"/>
  <c r="AA15" i="124"/>
  <c r="AB15" i="124"/>
  <c r="AC15" i="124"/>
  <c r="A16" i="124"/>
  <c r="B16" i="124"/>
  <c r="C16" i="124"/>
  <c r="D16" i="124"/>
  <c r="E16" i="124"/>
  <c r="F16" i="124"/>
  <c r="G16" i="124"/>
  <c r="H16" i="124"/>
  <c r="AC16" i="124" s="1"/>
  <c r="I16" i="124"/>
  <c r="J16" i="124"/>
  <c r="K16" i="124"/>
  <c r="L16" i="124"/>
  <c r="M16" i="124"/>
  <c r="N16" i="124"/>
  <c r="O16" i="124"/>
  <c r="P16" i="124"/>
  <c r="Q16" i="124"/>
  <c r="R16" i="124"/>
  <c r="S16" i="124"/>
  <c r="T16" i="124"/>
  <c r="U16" i="124"/>
  <c r="V16" i="124"/>
  <c r="W16" i="124"/>
  <c r="X16" i="124"/>
  <c r="Y16" i="124"/>
  <c r="Z16" i="124"/>
  <c r="AA16" i="124"/>
  <c r="AB16" i="124"/>
  <c r="A17" i="124"/>
  <c r="D17" i="124" s="1"/>
  <c r="B17" i="124"/>
  <c r="C17" i="124"/>
  <c r="E17" i="124"/>
  <c r="F17" i="124"/>
  <c r="G17" i="124"/>
  <c r="H17" i="124"/>
  <c r="I17" i="124"/>
  <c r="J17" i="124"/>
  <c r="K17" i="124"/>
  <c r="L17" i="124"/>
  <c r="M17" i="124"/>
  <c r="N17" i="124"/>
  <c r="O17" i="124"/>
  <c r="P17" i="124"/>
  <c r="Q17" i="124"/>
  <c r="R17" i="124"/>
  <c r="S17" i="124"/>
  <c r="T17" i="124"/>
  <c r="U17" i="124"/>
  <c r="V17" i="124"/>
  <c r="W17" i="124"/>
  <c r="X17" i="124"/>
  <c r="Y17" i="124"/>
  <c r="Z17" i="124"/>
  <c r="AA17" i="124"/>
  <c r="AB17" i="124"/>
  <c r="A18" i="124"/>
  <c r="B18" i="124"/>
  <c r="D18" i="124" s="1"/>
  <c r="C18" i="124"/>
  <c r="E18" i="124"/>
  <c r="F18" i="124"/>
  <c r="G18" i="124"/>
  <c r="H18" i="124"/>
  <c r="I18" i="124"/>
  <c r="J18" i="124"/>
  <c r="K18" i="124"/>
  <c r="L18" i="124"/>
  <c r="M18" i="124"/>
  <c r="N18" i="124"/>
  <c r="O18" i="124"/>
  <c r="P18" i="124"/>
  <c r="Q18" i="124"/>
  <c r="R18" i="124"/>
  <c r="S18" i="124"/>
  <c r="T18" i="124"/>
  <c r="U18" i="124"/>
  <c r="V18" i="124"/>
  <c r="W18" i="124"/>
  <c r="X18" i="124"/>
  <c r="Y18" i="124"/>
  <c r="Z18" i="124"/>
  <c r="AA18" i="124"/>
  <c r="AB18" i="124"/>
  <c r="A19" i="124"/>
  <c r="D19" i="124" s="1"/>
  <c r="B19" i="124"/>
  <c r="C19" i="124"/>
  <c r="E19" i="124"/>
  <c r="F19" i="124"/>
  <c r="G19" i="124"/>
  <c r="H19" i="124"/>
  <c r="I19" i="124"/>
  <c r="J19" i="124"/>
  <c r="K19" i="124"/>
  <c r="L19" i="124"/>
  <c r="M19" i="124"/>
  <c r="N19" i="124"/>
  <c r="O19" i="124"/>
  <c r="P19" i="124"/>
  <c r="Q19" i="124"/>
  <c r="R19" i="124"/>
  <c r="S19" i="124"/>
  <c r="T19" i="124"/>
  <c r="U19" i="124"/>
  <c r="V19" i="124"/>
  <c r="W19" i="124"/>
  <c r="X19" i="124"/>
  <c r="Y19" i="124"/>
  <c r="Z19" i="124"/>
  <c r="AA19" i="124"/>
  <c r="AB19" i="124"/>
  <c r="A20" i="124"/>
  <c r="B20" i="124"/>
  <c r="D20" i="124" s="1"/>
  <c r="C20" i="124"/>
  <c r="E20" i="124"/>
  <c r="F20" i="124"/>
  <c r="G20" i="124"/>
  <c r="H20" i="124"/>
  <c r="I20" i="124"/>
  <c r="J20" i="124"/>
  <c r="K20" i="124"/>
  <c r="L20" i="124"/>
  <c r="M20" i="124"/>
  <c r="N20" i="124"/>
  <c r="O20" i="124"/>
  <c r="P20" i="124"/>
  <c r="Q20" i="124"/>
  <c r="R20" i="124"/>
  <c r="S20" i="124"/>
  <c r="T20" i="124"/>
  <c r="U20" i="124"/>
  <c r="V20" i="124"/>
  <c r="W20" i="124"/>
  <c r="X20" i="124"/>
  <c r="Y20" i="124"/>
  <c r="Z20" i="124"/>
  <c r="AA20" i="124"/>
  <c r="AB20" i="124"/>
  <c r="A24" i="124"/>
  <c r="B24" i="124"/>
  <c r="C24" i="124"/>
  <c r="D24" i="124"/>
  <c r="E24" i="124"/>
  <c r="F24" i="124"/>
  <c r="G24" i="124"/>
  <c r="H24" i="124"/>
  <c r="I24" i="124"/>
  <c r="J24" i="124"/>
  <c r="K24" i="124"/>
  <c r="L24" i="124"/>
  <c r="M24" i="124"/>
  <c r="N24" i="124"/>
  <c r="O24" i="124"/>
  <c r="P24" i="124"/>
  <c r="Q24" i="124"/>
  <c r="R24" i="124"/>
  <c r="S24" i="124"/>
  <c r="T24" i="124"/>
  <c r="U24" i="124"/>
  <c r="V24" i="124"/>
  <c r="W24" i="124"/>
  <c r="X24" i="124"/>
  <c r="Y24" i="124"/>
  <c r="Z24" i="124"/>
  <c r="AA24" i="124"/>
  <c r="AB24" i="124"/>
  <c r="A25" i="124"/>
  <c r="B25" i="124"/>
  <c r="D25" i="124" s="1"/>
  <c r="C25" i="124"/>
  <c r="E25" i="124"/>
  <c r="F25" i="124"/>
  <c r="G25" i="124"/>
  <c r="H25" i="124"/>
  <c r="I25" i="124"/>
  <c r="J25" i="124"/>
  <c r="K25" i="124"/>
  <c r="L25" i="124"/>
  <c r="M25" i="124"/>
  <c r="N25" i="124"/>
  <c r="O25" i="124"/>
  <c r="P25" i="124"/>
  <c r="Q25" i="124"/>
  <c r="R25" i="124"/>
  <c r="S25" i="124"/>
  <c r="T25" i="124"/>
  <c r="U25" i="124"/>
  <c r="V25" i="124"/>
  <c r="W25" i="124"/>
  <c r="X25" i="124"/>
  <c r="Y25" i="124"/>
  <c r="Z25" i="124"/>
  <c r="AA25" i="124"/>
  <c r="AB25" i="124"/>
  <c r="A26" i="124"/>
  <c r="B26" i="124"/>
  <c r="C26" i="124"/>
  <c r="E26" i="124"/>
  <c r="F26" i="124"/>
  <c r="G26" i="124"/>
  <c r="H26" i="124"/>
  <c r="I26" i="124"/>
  <c r="J26" i="124"/>
  <c r="K26" i="124"/>
  <c r="L26" i="124"/>
  <c r="M26" i="124"/>
  <c r="N26" i="124"/>
  <c r="O26" i="124"/>
  <c r="P26" i="124"/>
  <c r="Q26" i="124"/>
  <c r="R26" i="124"/>
  <c r="S26" i="124"/>
  <c r="T26" i="124"/>
  <c r="U26" i="124"/>
  <c r="V26" i="124"/>
  <c r="W26" i="124"/>
  <c r="X26" i="124"/>
  <c r="Y26" i="124"/>
  <c r="Z26" i="124"/>
  <c r="AA26" i="124"/>
  <c r="AB26" i="124"/>
  <c r="A27" i="124"/>
  <c r="B27" i="124"/>
  <c r="C27" i="124"/>
  <c r="D27" i="124"/>
  <c r="E27" i="124"/>
  <c r="F27" i="124"/>
  <c r="G27" i="124"/>
  <c r="H27" i="124"/>
  <c r="I27" i="124"/>
  <c r="J27" i="124"/>
  <c r="K27" i="124"/>
  <c r="L27" i="124"/>
  <c r="M27" i="124"/>
  <c r="N27" i="124"/>
  <c r="O27" i="124"/>
  <c r="P27" i="124"/>
  <c r="Q27" i="124"/>
  <c r="R27" i="124"/>
  <c r="S27" i="124"/>
  <c r="T27" i="124"/>
  <c r="U27" i="124"/>
  <c r="V27" i="124"/>
  <c r="W27" i="124"/>
  <c r="X27" i="124"/>
  <c r="Y27" i="124"/>
  <c r="Z27" i="124"/>
  <c r="AA27" i="124"/>
  <c r="AB27" i="124"/>
  <c r="A28" i="124"/>
  <c r="D28" i="124" s="1"/>
  <c r="B28" i="124"/>
  <c r="C28" i="124"/>
  <c r="E28" i="124"/>
  <c r="F28" i="124"/>
  <c r="G28" i="124"/>
  <c r="H28" i="124"/>
  <c r="I28" i="124"/>
  <c r="J28" i="124"/>
  <c r="K28" i="124"/>
  <c r="L28" i="124"/>
  <c r="M28" i="124"/>
  <c r="N28" i="124"/>
  <c r="O28" i="124"/>
  <c r="P28" i="124"/>
  <c r="Q28" i="124"/>
  <c r="R28" i="124"/>
  <c r="S28" i="124"/>
  <c r="T28" i="124"/>
  <c r="U28" i="124"/>
  <c r="V28" i="124"/>
  <c r="W28" i="124"/>
  <c r="X28" i="124"/>
  <c r="Y28" i="124"/>
  <c r="Z28" i="124"/>
  <c r="AA28" i="124"/>
  <c r="AB28" i="124"/>
  <c r="A29" i="124"/>
  <c r="B29" i="124"/>
  <c r="C29" i="124"/>
  <c r="E29" i="124"/>
  <c r="F29" i="124"/>
  <c r="G29" i="124"/>
  <c r="H29" i="124"/>
  <c r="I29" i="124"/>
  <c r="J29" i="124"/>
  <c r="K29" i="124"/>
  <c r="L29" i="124"/>
  <c r="M29" i="124"/>
  <c r="N29" i="124"/>
  <c r="O29" i="124"/>
  <c r="P29" i="124"/>
  <c r="Q29" i="124"/>
  <c r="R29" i="124"/>
  <c r="S29" i="124"/>
  <c r="T29" i="124"/>
  <c r="U29" i="124"/>
  <c r="V29" i="124"/>
  <c r="W29" i="124"/>
  <c r="X29" i="124"/>
  <c r="Y29" i="124"/>
  <c r="Z29" i="124"/>
  <c r="AA29" i="124"/>
  <c r="AB29" i="124"/>
  <c r="A30" i="124"/>
  <c r="D30" i="124" s="1"/>
  <c r="B30" i="124"/>
  <c r="C30" i="124"/>
  <c r="E30" i="124"/>
  <c r="F30" i="124"/>
  <c r="G30" i="124"/>
  <c r="AC30" i="124" s="1"/>
  <c r="H30" i="124"/>
  <c r="I30" i="124"/>
  <c r="J30" i="124"/>
  <c r="K30" i="124"/>
  <c r="L30" i="124"/>
  <c r="M30" i="124"/>
  <c r="N30" i="124"/>
  <c r="O30" i="124"/>
  <c r="P30" i="124"/>
  <c r="Q30" i="124"/>
  <c r="R30" i="124"/>
  <c r="S30" i="124"/>
  <c r="T30" i="124"/>
  <c r="U30" i="124"/>
  <c r="V30" i="124"/>
  <c r="W30" i="124"/>
  <c r="X30" i="124"/>
  <c r="Y30" i="124"/>
  <c r="Z30" i="124"/>
  <c r="AA30" i="124"/>
  <c r="AB30" i="124"/>
  <c r="A31" i="124"/>
  <c r="B31" i="124"/>
  <c r="C31" i="124"/>
  <c r="E31" i="124"/>
  <c r="F31" i="124"/>
  <c r="G31" i="124"/>
  <c r="H31" i="124"/>
  <c r="I31" i="124"/>
  <c r="J31" i="124"/>
  <c r="K31" i="124"/>
  <c r="L31" i="124"/>
  <c r="M31" i="124"/>
  <c r="N31" i="124"/>
  <c r="O31" i="124"/>
  <c r="P31" i="124"/>
  <c r="Q31" i="124"/>
  <c r="R31" i="124"/>
  <c r="S31" i="124"/>
  <c r="T31" i="124"/>
  <c r="U31" i="124"/>
  <c r="V31" i="124"/>
  <c r="W31" i="124"/>
  <c r="X31" i="124"/>
  <c r="Y31" i="124"/>
  <c r="Z31" i="124"/>
  <c r="AA31" i="124"/>
  <c r="AB31" i="124"/>
  <c r="A32" i="124"/>
  <c r="B32" i="124"/>
  <c r="C32" i="124"/>
  <c r="D32" i="124"/>
  <c r="E32" i="124"/>
  <c r="F32" i="124"/>
  <c r="G32" i="124"/>
  <c r="AC32" i="124" s="1"/>
  <c r="H32" i="124"/>
  <c r="I32" i="124"/>
  <c r="J32" i="124"/>
  <c r="K32" i="124"/>
  <c r="L32" i="124"/>
  <c r="M32" i="124"/>
  <c r="N32" i="124"/>
  <c r="O32" i="124"/>
  <c r="P32" i="124"/>
  <c r="Q32" i="124"/>
  <c r="R32" i="124"/>
  <c r="S32" i="124"/>
  <c r="T32" i="124"/>
  <c r="U32" i="124"/>
  <c r="V32" i="124"/>
  <c r="W32" i="124"/>
  <c r="X32" i="124"/>
  <c r="Y32" i="124"/>
  <c r="Z32" i="124"/>
  <c r="AA32" i="124"/>
  <c r="AB32" i="124"/>
  <c r="A33" i="124"/>
  <c r="B33" i="124"/>
  <c r="D33" i="124" s="1"/>
  <c r="C33" i="124"/>
  <c r="E33" i="124"/>
  <c r="F33" i="124"/>
  <c r="G33" i="124"/>
  <c r="H33" i="124"/>
  <c r="I33" i="124"/>
  <c r="J33" i="124"/>
  <c r="K33" i="124"/>
  <c r="L33" i="124"/>
  <c r="M33" i="124"/>
  <c r="N33" i="124"/>
  <c r="O33" i="124"/>
  <c r="P33" i="124"/>
  <c r="Q33" i="124"/>
  <c r="R33" i="124"/>
  <c r="S33" i="124"/>
  <c r="T33" i="124"/>
  <c r="U33" i="124"/>
  <c r="V33" i="124"/>
  <c r="W33" i="124"/>
  <c r="X33" i="124"/>
  <c r="Y33" i="124"/>
  <c r="Z33" i="124"/>
  <c r="AA33" i="124"/>
  <c r="AB33" i="124"/>
  <c r="A34" i="124"/>
  <c r="B34" i="124"/>
  <c r="C34" i="124"/>
  <c r="E34" i="124"/>
  <c r="F34" i="124"/>
  <c r="G34" i="124"/>
  <c r="H34" i="124"/>
  <c r="I34" i="124"/>
  <c r="J34" i="124"/>
  <c r="K34" i="124"/>
  <c r="L34" i="124"/>
  <c r="M34" i="124"/>
  <c r="N34" i="124"/>
  <c r="O34" i="124"/>
  <c r="P34" i="124"/>
  <c r="Q34" i="124"/>
  <c r="R34" i="124"/>
  <c r="S34" i="124"/>
  <c r="T34" i="124"/>
  <c r="U34" i="124"/>
  <c r="V34" i="124"/>
  <c r="W34" i="124"/>
  <c r="X34" i="124"/>
  <c r="Y34" i="124"/>
  <c r="Z34" i="124"/>
  <c r="AA34" i="124"/>
  <c r="AB34" i="124"/>
  <c r="AC34" i="124"/>
  <c r="A35" i="124"/>
  <c r="B35" i="124"/>
  <c r="C35" i="124"/>
  <c r="D35" i="124"/>
  <c r="E35" i="124"/>
  <c r="F35" i="124"/>
  <c r="G35" i="124"/>
  <c r="H35" i="124"/>
  <c r="I35" i="124"/>
  <c r="J35" i="124"/>
  <c r="K35" i="124"/>
  <c r="L35" i="124"/>
  <c r="M35" i="124"/>
  <c r="N35" i="124"/>
  <c r="O35" i="124"/>
  <c r="P35" i="124"/>
  <c r="Q35" i="124"/>
  <c r="R35" i="124"/>
  <c r="S35" i="124"/>
  <c r="T35" i="124"/>
  <c r="U35" i="124"/>
  <c r="V35" i="124"/>
  <c r="W35" i="124"/>
  <c r="X35" i="124"/>
  <c r="Y35" i="124"/>
  <c r="Z35" i="124"/>
  <c r="AA35" i="124"/>
  <c r="AB35" i="124"/>
  <c r="A36" i="124"/>
  <c r="B36" i="124"/>
  <c r="C36" i="124"/>
  <c r="E36" i="124"/>
  <c r="F36" i="124"/>
  <c r="G36" i="124"/>
  <c r="H36" i="124"/>
  <c r="I36" i="124"/>
  <c r="J36" i="124"/>
  <c r="K36" i="124"/>
  <c r="L36" i="124"/>
  <c r="M36" i="124"/>
  <c r="N36" i="124"/>
  <c r="O36" i="124"/>
  <c r="P36" i="124"/>
  <c r="Q36" i="124"/>
  <c r="R36" i="124"/>
  <c r="S36" i="124"/>
  <c r="T36" i="124"/>
  <c r="U36" i="124"/>
  <c r="V36" i="124"/>
  <c r="W36" i="124"/>
  <c r="X36" i="124"/>
  <c r="Y36" i="124"/>
  <c r="Z36" i="124"/>
  <c r="AA36" i="124"/>
  <c r="AB36" i="124"/>
  <c r="A37" i="124"/>
  <c r="B37" i="124"/>
  <c r="D37" i="124" s="1"/>
  <c r="C37" i="124"/>
  <c r="E37" i="124"/>
  <c r="F37" i="124"/>
  <c r="G37" i="124"/>
  <c r="H37" i="124"/>
  <c r="I37" i="124"/>
  <c r="J37" i="124"/>
  <c r="K37" i="124"/>
  <c r="L37" i="124"/>
  <c r="M37" i="124"/>
  <c r="N37" i="124"/>
  <c r="O37" i="124"/>
  <c r="P37" i="124"/>
  <c r="Q37" i="124"/>
  <c r="R37" i="124"/>
  <c r="S37" i="124"/>
  <c r="T37" i="124"/>
  <c r="U37" i="124"/>
  <c r="V37" i="124"/>
  <c r="W37" i="124"/>
  <c r="X37" i="124"/>
  <c r="Y37" i="124"/>
  <c r="Z37" i="124"/>
  <c r="AA37" i="124"/>
  <c r="AB37" i="124"/>
  <c r="A38" i="124"/>
  <c r="B38" i="124"/>
  <c r="C38" i="124"/>
  <c r="D38" i="124"/>
  <c r="E38" i="124"/>
  <c r="F38" i="124"/>
  <c r="G38" i="124"/>
  <c r="H38" i="124"/>
  <c r="I38" i="124"/>
  <c r="J38" i="124"/>
  <c r="K38" i="124"/>
  <c r="L38" i="124"/>
  <c r="M38" i="124"/>
  <c r="N38" i="124"/>
  <c r="O38" i="124"/>
  <c r="P38" i="124"/>
  <c r="Q38" i="124"/>
  <c r="R38" i="124"/>
  <c r="S38" i="124"/>
  <c r="T38" i="124"/>
  <c r="U38" i="124"/>
  <c r="V38" i="124"/>
  <c r="W38" i="124"/>
  <c r="X38" i="124"/>
  <c r="Y38" i="124"/>
  <c r="Z38" i="124"/>
  <c r="AA38" i="124"/>
  <c r="AB38" i="124"/>
  <c r="A39" i="124"/>
  <c r="D39" i="124" s="1"/>
  <c r="B39" i="124"/>
  <c r="C39" i="124"/>
  <c r="E39" i="124"/>
  <c r="F39" i="124"/>
  <c r="G39" i="124"/>
  <c r="H39" i="124"/>
  <c r="I39" i="124"/>
  <c r="J39" i="124"/>
  <c r="K39" i="124"/>
  <c r="L39" i="124"/>
  <c r="M39" i="124"/>
  <c r="N39" i="124"/>
  <c r="O39" i="124"/>
  <c r="P39" i="124"/>
  <c r="Q39" i="124"/>
  <c r="R39" i="124"/>
  <c r="S39" i="124"/>
  <c r="T39" i="124"/>
  <c r="U39" i="124"/>
  <c r="V39" i="124"/>
  <c r="W39" i="124"/>
  <c r="X39" i="124"/>
  <c r="Y39" i="124"/>
  <c r="Z39" i="124"/>
  <c r="AA39" i="124"/>
  <c r="AB39" i="124"/>
  <c r="A40" i="124"/>
  <c r="B40" i="124"/>
  <c r="D40" i="124" s="1"/>
  <c r="C40" i="124"/>
  <c r="E40" i="124"/>
  <c r="F40" i="124"/>
  <c r="G40" i="124"/>
  <c r="H40" i="124"/>
  <c r="I40" i="124"/>
  <c r="J40" i="124"/>
  <c r="K40" i="124"/>
  <c r="L40" i="124"/>
  <c r="M40" i="124"/>
  <c r="N40" i="124"/>
  <c r="O40" i="124"/>
  <c r="P40" i="124"/>
  <c r="Q40" i="124"/>
  <c r="R40" i="124"/>
  <c r="S40" i="124"/>
  <c r="T40" i="124"/>
  <c r="U40" i="124"/>
  <c r="V40" i="124"/>
  <c r="W40" i="124"/>
  <c r="X40" i="124"/>
  <c r="Y40" i="124"/>
  <c r="Z40" i="124"/>
  <c r="AA40" i="124"/>
  <c r="AB40" i="124"/>
  <c r="AC40" i="124"/>
  <c r="A41" i="124"/>
  <c r="B41" i="124"/>
  <c r="D41" i="124" s="1"/>
  <c r="C41" i="124"/>
  <c r="E41" i="124"/>
  <c r="F41" i="124"/>
  <c r="G41" i="124"/>
  <c r="H41" i="124"/>
  <c r="I41" i="124"/>
  <c r="J41" i="124"/>
  <c r="K41" i="124"/>
  <c r="L41" i="124"/>
  <c r="M41" i="124"/>
  <c r="N41" i="124"/>
  <c r="O41" i="124"/>
  <c r="P41" i="124"/>
  <c r="Q41" i="124"/>
  <c r="R41" i="124"/>
  <c r="S41" i="124"/>
  <c r="T41" i="124"/>
  <c r="U41" i="124"/>
  <c r="V41" i="124"/>
  <c r="W41" i="124"/>
  <c r="X41" i="124"/>
  <c r="Y41" i="124"/>
  <c r="Z41" i="124"/>
  <c r="AA41" i="124"/>
  <c r="AB41" i="124"/>
  <c r="A42" i="124"/>
  <c r="B42" i="124"/>
  <c r="C42" i="124"/>
  <c r="E42" i="124"/>
  <c r="F42" i="124"/>
  <c r="G42" i="124"/>
  <c r="H42" i="124"/>
  <c r="AC42" i="124" s="1"/>
  <c r="I42" i="124"/>
  <c r="J42" i="124"/>
  <c r="K42" i="124"/>
  <c r="L42" i="124"/>
  <c r="M42" i="124"/>
  <c r="N42" i="124"/>
  <c r="O42" i="124"/>
  <c r="P42" i="124"/>
  <c r="Q42" i="124"/>
  <c r="R42" i="124"/>
  <c r="S42" i="124"/>
  <c r="T42" i="124"/>
  <c r="U42" i="124"/>
  <c r="V42" i="124"/>
  <c r="W42" i="124"/>
  <c r="X42" i="124"/>
  <c r="Y42" i="124"/>
  <c r="Z42" i="124"/>
  <c r="AA42" i="124"/>
  <c r="AB42" i="124"/>
  <c r="A46" i="124"/>
  <c r="B46" i="124"/>
  <c r="C46" i="124"/>
  <c r="D46" i="124" s="1"/>
  <c r="E46" i="124"/>
  <c r="F46" i="124"/>
  <c r="G46" i="124"/>
  <c r="H46" i="124"/>
  <c r="I46" i="124"/>
  <c r="J46" i="124"/>
  <c r="K46" i="124"/>
  <c r="L46" i="124"/>
  <c r="M46" i="124"/>
  <c r="N46" i="124"/>
  <c r="O46" i="124"/>
  <c r="P46" i="124"/>
  <c r="Q46" i="124"/>
  <c r="R46" i="124"/>
  <c r="S46" i="124"/>
  <c r="T46" i="124"/>
  <c r="U46" i="124"/>
  <c r="V46" i="124"/>
  <c r="W46" i="124"/>
  <c r="X46" i="124"/>
  <c r="Y46" i="124"/>
  <c r="Z46" i="124"/>
  <c r="AA46" i="124"/>
  <c r="AB46" i="124"/>
  <c r="A47" i="124"/>
  <c r="B47" i="124"/>
  <c r="C47" i="124"/>
  <c r="E47" i="124"/>
  <c r="F47" i="124"/>
  <c r="G47" i="124"/>
  <c r="H47" i="124"/>
  <c r="I47" i="124"/>
  <c r="J47" i="124"/>
  <c r="K47" i="124"/>
  <c r="L47" i="124"/>
  <c r="M47" i="124"/>
  <c r="N47" i="124"/>
  <c r="O47" i="124"/>
  <c r="P47" i="124"/>
  <c r="Q47" i="124"/>
  <c r="R47" i="124"/>
  <c r="S47" i="124"/>
  <c r="T47" i="124"/>
  <c r="U47" i="124"/>
  <c r="V47" i="124"/>
  <c r="W47" i="124"/>
  <c r="X47" i="124"/>
  <c r="Y47" i="124"/>
  <c r="Z47" i="124"/>
  <c r="AA47" i="124"/>
  <c r="AB47" i="124"/>
  <c r="A48" i="124"/>
  <c r="B48" i="124"/>
  <c r="C48" i="124"/>
  <c r="E48" i="124"/>
  <c r="F48" i="124"/>
  <c r="G48" i="124"/>
  <c r="H48" i="124"/>
  <c r="I48" i="124"/>
  <c r="J48" i="124"/>
  <c r="K48" i="124"/>
  <c r="L48" i="124"/>
  <c r="M48" i="124"/>
  <c r="N48" i="124"/>
  <c r="O48" i="124"/>
  <c r="P48" i="124"/>
  <c r="Q48" i="124"/>
  <c r="R48" i="124"/>
  <c r="S48" i="124"/>
  <c r="T48" i="124"/>
  <c r="U48" i="124"/>
  <c r="V48" i="124"/>
  <c r="W48" i="124"/>
  <c r="X48" i="124"/>
  <c r="Y48" i="124"/>
  <c r="Z48" i="124"/>
  <c r="AA48" i="124"/>
  <c r="AB48" i="124"/>
  <c r="A49" i="124"/>
  <c r="B49" i="124"/>
  <c r="C49" i="124"/>
  <c r="D49" i="124"/>
  <c r="E49" i="124"/>
  <c r="F49" i="124"/>
  <c r="G49" i="124"/>
  <c r="H49" i="124"/>
  <c r="I49" i="124"/>
  <c r="J49" i="124"/>
  <c r="K49" i="124"/>
  <c r="L49" i="124"/>
  <c r="M49" i="124"/>
  <c r="N49" i="124"/>
  <c r="O49" i="124"/>
  <c r="P49" i="124"/>
  <c r="Q49" i="124"/>
  <c r="R49" i="124"/>
  <c r="S49" i="124"/>
  <c r="T49" i="124"/>
  <c r="U49" i="124"/>
  <c r="V49" i="124"/>
  <c r="W49" i="124"/>
  <c r="X49" i="124"/>
  <c r="Y49" i="124"/>
  <c r="Z49" i="124"/>
  <c r="AA49" i="124"/>
  <c r="AB49" i="124"/>
  <c r="A50" i="124"/>
  <c r="D50" i="124" s="1"/>
  <c r="B50" i="124"/>
  <c r="C50" i="124"/>
  <c r="E50" i="124"/>
  <c r="F50" i="124"/>
  <c r="G50" i="124"/>
  <c r="H50" i="124"/>
  <c r="I50" i="124"/>
  <c r="J50" i="124"/>
  <c r="K50" i="124"/>
  <c r="L50" i="124"/>
  <c r="M50" i="124"/>
  <c r="N50" i="124"/>
  <c r="O50" i="124"/>
  <c r="P50" i="124"/>
  <c r="Q50" i="124"/>
  <c r="R50" i="124"/>
  <c r="S50" i="124"/>
  <c r="T50" i="124"/>
  <c r="U50" i="124"/>
  <c r="V50" i="124"/>
  <c r="W50" i="124"/>
  <c r="X50" i="124"/>
  <c r="Y50" i="124"/>
  <c r="Z50" i="124"/>
  <c r="AA50" i="124"/>
  <c r="AB50" i="124"/>
  <c r="A51" i="124"/>
  <c r="B51" i="124"/>
  <c r="D51" i="124" s="1"/>
  <c r="C51" i="124"/>
  <c r="E51" i="124"/>
  <c r="F51" i="124"/>
  <c r="G51" i="124"/>
  <c r="H51" i="124"/>
  <c r="I51" i="124"/>
  <c r="J51" i="124"/>
  <c r="K51" i="124"/>
  <c r="L51" i="124"/>
  <c r="M51" i="124"/>
  <c r="N51" i="124"/>
  <c r="O51" i="124"/>
  <c r="P51" i="124"/>
  <c r="Q51" i="124"/>
  <c r="R51" i="124"/>
  <c r="S51" i="124"/>
  <c r="T51" i="124"/>
  <c r="U51" i="124"/>
  <c r="V51" i="124"/>
  <c r="W51" i="124"/>
  <c r="X51" i="124"/>
  <c r="Y51" i="124"/>
  <c r="Z51" i="124"/>
  <c r="AA51" i="124"/>
  <c r="AB51" i="124"/>
  <c r="AC51" i="124"/>
  <c r="A52" i="124"/>
  <c r="B52" i="124"/>
  <c r="D52" i="124" s="1"/>
  <c r="C52" i="124"/>
  <c r="E52" i="124"/>
  <c r="F52" i="124"/>
  <c r="G52" i="124"/>
  <c r="H52" i="124"/>
  <c r="I52" i="124"/>
  <c r="J52" i="124"/>
  <c r="AC52" i="124" s="1"/>
  <c r="K52" i="124"/>
  <c r="L52" i="124"/>
  <c r="M52" i="124"/>
  <c r="N52" i="124"/>
  <c r="O52" i="124"/>
  <c r="P52" i="124"/>
  <c r="Q52" i="124"/>
  <c r="R52" i="124"/>
  <c r="S52" i="124"/>
  <c r="T52" i="124"/>
  <c r="U52" i="124"/>
  <c r="V52" i="124"/>
  <c r="W52" i="124"/>
  <c r="X52" i="124"/>
  <c r="Y52" i="124"/>
  <c r="Z52" i="124"/>
  <c r="AA52" i="124"/>
  <c r="AB52" i="124"/>
  <c r="A53" i="124"/>
  <c r="B53" i="124"/>
  <c r="C53" i="124"/>
  <c r="E53" i="124"/>
  <c r="F53" i="124"/>
  <c r="G53" i="124"/>
  <c r="H53" i="124"/>
  <c r="I53" i="124"/>
  <c r="J53" i="124"/>
  <c r="K53" i="124"/>
  <c r="L53" i="124"/>
  <c r="M53" i="124"/>
  <c r="N53" i="124"/>
  <c r="O53" i="124"/>
  <c r="P53" i="124"/>
  <c r="Q53" i="124"/>
  <c r="R53" i="124"/>
  <c r="S53" i="124"/>
  <c r="T53" i="124"/>
  <c r="U53" i="124"/>
  <c r="V53" i="124"/>
  <c r="W53" i="124"/>
  <c r="X53" i="124"/>
  <c r="Y53" i="124"/>
  <c r="Z53" i="124"/>
  <c r="AA53" i="124"/>
  <c r="AB53" i="124"/>
  <c r="AC53" i="124"/>
  <c r="A54" i="124"/>
  <c r="B54" i="124"/>
  <c r="C54" i="124"/>
  <c r="D54" i="124" s="1"/>
  <c r="E54" i="124"/>
  <c r="F54" i="124"/>
  <c r="AC54" i="124" s="1"/>
  <c r="G54" i="124"/>
  <c r="H54" i="124"/>
  <c r="I54" i="124"/>
  <c r="J54" i="124"/>
  <c r="K54" i="124"/>
  <c r="L54" i="124"/>
  <c r="M54" i="124"/>
  <c r="N54" i="124"/>
  <c r="O54" i="124"/>
  <c r="P54" i="124"/>
  <c r="Q54" i="124"/>
  <c r="R54" i="124"/>
  <c r="S54" i="124"/>
  <c r="T54" i="124"/>
  <c r="U54" i="124"/>
  <c r="V54" i="124"/>
  <c r="W54" i="124"/>
  <c r="X54" i="124"/>
  <c r="Y54" i="124"/>
  <c r="Z54" i="124"/>
  <c r="AA54" i="124"/>
  <c r="AB54" i="124"/>
  <c r="A55" i="124"/>
  <c r="B55" i="124"/>
  <c r="C55" i="124"/>
  <c r="E55" i="124"/>
  <c r="F55" i="124"/>
  <c r="G55" i="124"/>
  <c r="H55" i="124"/>
  <c r="I55" i="124"/>
  <c r="J55" i="124"/>
  <c r="K55" i="124"/>
  <c r="L55" i="124"/>
  <c r="M55" i="124"/>
  <c r="N55" i="124"/>
  <c r="O55" i="124"/>
  <c r="P55" i="124"/>
  <c r="Q55" i="124"/>
  <c r="R55" i="124"/>
  <c r="S55" i="124"/>
  <c r="T55" i="124"/>
  <c r="U55" i="124"/>
  <c r="V55" i="124"/>
  <c r="W55" i="124"/>
  <c r="X55" i="124"/>
  <c r="Y55" i="124"/>
  <c r="Z55" i="124"/>
  <c r="AA55" i="124"/>
  <c r="AB55" i="124"/>
  <c r="A56" i="124"/>
  <c r="D56" i="124" s="1"/>
  <c r="B56" i="124"/>
  <c r="C56" i="124"/>
  <c r="E56" i="124"/>
  <c r="F56" i="124"/>
  <c r="G56" i="124"/>
  <c r="H56" i="124"/>
  <c r="I56" i="124"/>
  <c r="J56" i="124"/>
  <c r="K56" i="124"/>
  <c r="L56" i="124"/>
  <c r="M56" i="124"/>
  <c r="N56" i="124"/>
  <c r="O56" i="124"/>
  <c r="P56" i="124"/>
  <c r="Q56" i="124"/>
  <c r="R56" i="124"/>
  <c r="S56" i="124"/>
  <c r="T56" i="124"/>
  <c r="U56" i="124"/>
  <c r="V56" i="124"/>
  <c r="W56" i="124"/>
  <c r="X56" i="124"/>
  <c r="Y56" i="124"/>
  <c r="Z56" i="124"/>
  <c r="AA56" i="124"/>
  <c r="AB56" i="124"/>
  <c r="A57" i="124"/>
  <c r="B57" i="124"/>
  <c r="C57" i="124"/>
  <c r="D57" i="124"/>
  <c r="E57" i="124"/>
  <c r="F57" i="124"/>
  <c r="G57" i="124"/>
  <c r="H57" i="124"/>
  <c r="I57" i="124"/>
  <c r="J57" i="124"/>
  <c r="K57" i="124"/>
  <c r="L57" i="124"/>
  <c r="M57" i="124"/>
  <c r="N57" i="124"/>
  <c r="O57" i="124"/>
  <c r="P57" i="124"/>
  <c r="Q57" i="124"/>
  <c r="R57" i="124"/>
  <c r="S57" i="124"/>
  <c r="T57" i="124"/>
  <c r="U57" i="124"/>
  <c r="V57" i="124"/>
  <c r="W57" i="124"/>
  <c r="X57" i="124"/>
  <c r="Y57" i="124"/>
  <c r="Z57" i="124"/>
  <c r="AA57" i="124"/>
  <c r="AB57" i="124"/>
  <c r="AC57" i="124"/>
  <c r="A58" i="124"/>
  <c r="B58" i="124"/>
  <c r="D58" i="124" s="1"/>
  <c r="C58" i="124"/>
  <c r="E58" i="124"/>
  <c r="F58" i="124"/>
  <c r="G58" i="124"/>
  <c r="H58" i="124"/>
  <c r="I58" i="124"/>
  <c r="J58" i="124"/>
  <c r="K58" i="124"/>
  <c r="L58" i="124"/>
  <c r="M58" i="124"/>
  <c r="N58" i="124"/>
  <c r="O58" i="124"/>
  <c r="P58" i="124"/>
  <c r="Q58" i="124"/>
  <c r="R58" i="124"/>
  <c r="S58" i="124"/>
  <c r="T58" i="124"/>
  <c r="U58" i="124"/>
  <c r="V58" i="124"/>
  <c r="W58" i="124"/>
  <c r="X58" i="124"/>
  <c r="Y58" i="124"/>
  <c r="Z58" i="124"/>
  <c r="AA58" i="124"/>
  <c r="AB58" i="124"/>
  <c r="A59" i="124"/>
  <c r="B59" i="124"/>
  <c r="C59" i="124"/>
  <c r="D59" i="124"/>
  <c r="E59" i="124"/>
  <c r="F59" i="124"/>
  <c r="G59" i="124"/>
  <c r="H59" i="124"/>
  <c r="I59" i="124"/>
  <c r="J59" i="124"/>
  <c r="K59" i="124"/>
  <c r="L59" i="124"/>
  <c r="M59" i="124"/>
  <c r="N59" i="124"/>
  <c r="O59" i="124"/>
  <c r="P59" i="124"/>
  <c r="Q59" i="124"/>
  <c r="R59" i="124"/>
  <c r="S59" i="124"/>
  <c r="T59" i="124"/>
  <c r="U59" i="124"/>
  <c r="V59" i="124"/>
  <c r="W59" i="124"/>
  <c r="X59" i="124"/>
  <c r="Y59" i="124"/>
  <c r="Z59" i="124"/>
  <c r="AA59" i="124"/>
  <c r="AB59" i="124"/>
  <c r="A60" i="124"/>
  <c r="B60" i="124"/>
  <c r="D60" i="124" s="1"/>
  <c r="C60" i="124"/>
  <c r="E60" i="124"/>
  <c r="F60" i="124"/>
  <c r="G60" i="124"/>
  <c r="H60" i="124"/>
  <c r="I60" i="124"/>
  <c r="J60" i="124"/>
  <c r="K60" i="124"/>
  <c r="L60" i="124"/>
  <c r="M60" i="124"/>
  <c r="N60" i="124"/>
  <c r="O60" i="124"/>
  <c r="P60" i="124"/>
  <c r="Q60" i="124"/>
  <c r="R60" i="124"/>
  <c r="S60" i="124"/>
  <c r="T60" i="124"/>
  <c r="U60" i="124"/>
  <c r="V60" i="124"/>
  <c r="W60" i="124"/>
  <c r="X60" i="124"/>
  <c r="Y60" i="124"/>
  <c r="Z60" i="124"/>
  <c r="AA60" i="124"/>
  <c r="AB60" i="124"/>
  <c r="A61" i="124"/>
  <c r="B61" i="124"/>
  <c r="C61" i="124"/>
  <c r="E61" i="124"/>
  <c r="F61" i="124"/>
  <c r="G61" i="124"/>
  <c r="H61" i="124"/>
  <c r="I61" i="124"/>
  <c r="J61" i="124"/>
  <c r="K61" i="124"/>
  <c r="L61" i="124"/>
  <c r="M61" i="124"/>
  <c r="N61" i="124"/>
  <c r="O61" i="124"/>
  <c r="P61" i="124"/>
  <c r="Q61" i="124"/>
  <c r="R61" i="124"/>
  <c r="S61" i="124"/>
  <c r="T61" i="124"/>
  <c r="U61" i="124"/>
  <c r="V61" i="124"/>
  <c r="W61" i="124"/>
  <c r="X61" i="124"/>
  <c r="Y61" i="124"/>
  <c r="Z61" i="124"/>
  <c r="AA61" i="124"/>
  <c r="AB61" i="124"/>
  <c r="A62" i="124"/>
  <c r="B62" i="124"/>
  <c r="C62" i="124"/>
  <c r="D62" i="124" s="1"/>
  <c r="E62" i="124"/>
  <c r="F62" i="124"/>
  <c r="G62" i="124"/>
  <c r="H62" i="124"/>
  <c r="I62" i="124"/>
  <c r="J62" i="124"/>
  <c r="K62" i="124"/>
  <c r="L62" i="124"/>
  <c r="M62" i="124"/>
  <c r="N62" i="124"/>
  <c r="O62" i="124"/>
  <c r="P62" i="124"/>
  <c r="Q62" i="124"/>
  <c r="R62" i="124"/>
  <c r="S62" i="124"/>
  <c r="T62" i="124"/>
  <c r="U62" i="124"/>
  <c r="V62" i="124"/>
  <c r="W62" i="124"/>
  <c r="X62" i="124"/>
  <c r="Y62" i="124"/>
  <c r="Z62" i="124"/>
  <c r="AA62" i="124"/>
  <c r="AB62" i="124"/>
  <c r="A63" i="124"/>
  <c r="D63" i="124" s="1"/>
  <c r="B63" i="124"/>
  <c r="C63" i="124"/>
  <c r="E63" i="124"/>
  <c r="F63" i="124"/>
  <c r="G63" i="124"/>
  <c r="H63" i="124"/>
  <c r="I63" i="124"/>
  <c r="J63" i="124"/>
  <c r="K63" i="124"/>
  <c r="L63" i="124"/>
  <c r="M63" i="124"/>
  <c r="N63" i="124"/>
  <c r="O63" i="124"/>
  <c r="P63" i="124"/>
  <c r="Q63" i="124"/>
  <c r="R63" i="124"/>
  <c r="S63" i="124"/>
  <c r="T63" i="124"/>
  <c r="U63" i="124"/>
  <c r="V63" i="124"/>
  <c r="W63" i="124"/>
  <c r="X63" i="124"/>
  <c r="Y63" i="124"/>
  <c r="Z63" i="124"/>
  <c r="AA63" i="124"/>
  <c r="AB63" i="124"/>
  <c r="A64" i="124"/>
  <c r="B64" i="124"/>
  <c r="C64" i="124"/>
  <c r="D64" i="124"/>
  <c r="E64" i="124"/>
  <c r="F64" i="124"/>
  <c r="G64" i="124"/>
  <c r="H64" i="124"/>
  <c r="I64" i="124"/>
  <c r="J64" i="124"/>
  <c r="K64" i="124"/>
  <c r="L64" i="124"/>
  <c r="M64" i="124"/>
  <c r="N64" i="124"/>
  <c r="O64" i="124"/>
  <c r="P64" i="124"/>
  <c r="Q64" i="124"/>
  <c r="R64" i="124"/>
  <c r="S64" i="124"/>
  <c r="T64" i="124"/>
  <c r="U64" i="124"/>
  <c r="V64" i="124"/>
  <c r="W64" i="124"/>
  <c r="X64" i="124"/>
  <c r="Y64" i="124"/>
  <c r="Z64" i="124"/>
  <c r="AA64" i="124"/>
  <c r="AB64" i="124"/>
  <c r="Q2" i="109"/>
  <c r="F21" i="109"/>
  <c r="H21" i="109"/>
  <c r="R21" i="109"/>
  <c r="H32" i="109"/>
  <c r="K40" i="109"/>
  <c r="U40" i="109"/>
  <c r="V40" i="109"/>
  <c r="S42" i="109"/>
  <c r="C43" i="109"/>
  <c r="E43" i="109"/>
  <c r="F43" i="109"/>
  <c r="D51" i="109"/>
  <c r="J51" i="109"/>
  <c r="L51" i="109"/>
  <c r="M51" i="109"/>
  <c r="M54" i="109"/>
  <c r="W57" i="109"/>
  <c r="X57" i="109"/>
  <c r="Y57" i="109"/>
  <c r="C64" i="109"/>
  <c r="D64" i="109"/>
  <c r="O65" i="109"/>
  <c r="E75" i="109"/>
  <c r="F75" i="109"/>
  <c r="G75" i="109"/>
  <c r="K75" i="109"/>
  <c r="K76" i="109"/>
  <c r="N76" i="109"/>
  <c r="P76" i="109"/>
  <c r="K2" i="1"/>
  <c r="J6" i="1"/>
  <c r="L6" i="1" s="1"/>
  <c r="M6" i="1" s="1"/>
  <c r="K6" i="1"/>
  <c r="K7" i="1" s="1"/>
  <c r="J7" i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J34" i="1"/>
  <c r="K39" i="1"/>
  <c r="K41" i="1"/>
  <c r="K43" i="1"/>
  <c r="J45" i="1"/>
  <c r="J46" i="1"/>
  <c r="J49" i="1"/>
  <c r="J50" i="1"/>
  <c r="J52" i="1"/>
  <c r="J59" i="1"/>
  <c r="J60" i="1"/>
  <c r="J61" i="1"/>
  <c r="J62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J78" i="1"/>
  <c r="J79" i="1"/>
  <c r="J80" i="1"/>
  <c r="J81" i="1"/>
  <c r="B82" i="1"/>
  <c r="B93" i="1" s="1"/>
  <c r="C82" i="1"/>
  <c r="D82" i="1"/>
  <c r="D93" i="1" s="1"/>
  <c r="E82" i="1"/>
  <c r="E93" i="1" s="1"/>
  <c r="F82" i="1"/>
  <c r="F93" i="1" s="1"/>
  <c r="G82" i="1"/>
  <c r="H82" i="1"/>
  <c r="I82" i="1"/>
  <c r="J82" i="1"/>
  <c r="J93" i="1" s="1"/>
  <c r="K82" i="1"/>
  <c r="L82" i="1"/>
  <c r="L93" i="1" s="1"/>
  <c r="M82" i="1"/>
  <c r="M93" i="1" s="1"/>
  <c r="N82" i="1"/>
  <c r="N93" i="1" s="1"/>
  <c r="O82" i="1"/>
  <c r="P82" i="1"/>
  <c r="Q82" i="1"/>
  <c r="R82" i="1"/>
  <c r="R93" i="1" s="1"/>
  <c r="S82" i="1"/>
  <c r="T82" i="1"/>
  <c r="T93" i="1" s="1"/>
  <c r="U82" i="1"/>
  <c r="U93" i="1" s="1"/>
  <c r="V82" i="1"/>
  <c r="V93" i="1" s="1"/>
  <c r="AA82" i="1"/>
  <c r="K85" i="1"/>
  <c r="K95" i="1" s="1"/>
  <c r="L85" i="1"/>
  <c r="L90" i="1" s="1"/>
  <c r="L102" i="1" s="1"/>
  <c r="K86" i="1"/>
  <c r="K97" i="1" s="1"/>
  <c r="K87" i="1"/>
  <c r="K94" i="1" s="1"/>
  <c r="K88" i="1"/>
  <c r="K99" i="1" s="1"/>
  <c r="L88" i="1"/>
  <c r="L99" i="1" s="1"/>
  <c r="K89" i="1"/>
  <c r="K96" i="1" s="1"/>
  <c r="K92" i="1"/>
  <c r="A1" i="109" s="1"/>
  <c r="C93" i="1"/>
  <c r="G93" i="1"/>
  <c r="H93" i="1"/>
  <c r="I93" i="1"/>
  <c r="K93" i="1"/>
  <c r="O93" i="1"/>
  <c r="P93" i="1"/>
  <c r="Q57" i="109" s="1"/>
  <c r="Q93" i="1"/>
  <c r="S93" i="1"/>
  <c r="W93" i="1"/>
  <c r="X93" i="1"/>
  <c r="Y93" i="1"/>
  <c r="Z93" i="1"/>
  <c r="AA93" i="1"/>
  <c r="AB93" i="1"/>
  <c r="B98" i="1"/>
  <c r="C98" i="1"/>
  <c r="D98" i="1"/>
  <c r="E98" i="1"/>
  <c r="F98" i="1"/>
  <c r="G98" i="1"/>
  <c r="H98" i="1"/>
  <c r="I98" i="1"/>
  <c r="J98" i="1"/>
  <c r="K98" i="1"/>
  <c r="L98" i="1"/>
  <c r="M18" i="109" s="1"/>
  <c r="M98" i="1"/>
  <c r="N98" i="1"/>
  <c r="O98" i="1"/>
  <c r="P98" i="1"/>
  <c r="Q98" i="1"/>
  <c r="X73" i="109" s="1"/>
  <c r="R98" i="1"/>
  <c r="S98" i="1"/>
  <c r="T98" i="1"/>
  <c r="U98" i="1"/>
  <c r="V98" i="1"/>
  <c r="W98" i="1"/>
  <c r="X98" i="1"/>
  <c r="Y98" i="1"/>
  <c r="Z98" i="1"/>
  <c r="AA98" i="1"/>
  <c r="AB98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C42" i="109" s="1"/>
  <c r="O100" i="1"/>
  <c r="R53" i="109" s="1"/>
  <c r="P100" i="1"/>
  <c r="V64" i="109" s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C104" i="1"/>
  <c r="I104" i="1"/>
  <c r="H200" i="1"/>
  <c r="I200" i="1"/>
  <c r="E203" i="1"/>
  <c r="S217" i="1"/>
  <c r="J219" i="1"/>
  <c r="K219" i="1"/>
  <c r="K220" i="1" s="1"/>
  <c r="J220" i="1"/>
  <c r="L220" i="1"/>
  <c r="M220" i="1" s="1"/>
  <c r="N220" i="1" s="1"/>
  <c r="O220" i="1" s="1"/>
  <c r="P220" i="1" s="1"/>
  <c r="Q220" i="1" s="1"/>
  <c r="R220" i="1" s="1"/>
  <c r="S220" i="1" s="1"/>
  <c r="T220" i="1" s="1"/>
  <c r="U220" i="1" s="1"/>
  <c r="V220" i="1" s="1"/>
  <c r="W220" i="1" s="1"/>
  <c r="X220" i="1" s="1"/>
  <c r="Y220" i="1" s="1"/>
  <c r="Z220" i="1" s="1"/>
  <c r="AA220" i="1" s="1"/>
  <c r="AB220" i="1" s="1"/>
  <c r="J222" i="1"/>
  <c r="J223" i="1"/>
  <c r="J224" i="1"/>
  <c r="J262" i="1" s="1"/>
  <c r="J225" i="1"/>
  <c r="J226" i="1"/>
  <c r="J227" i="1"/>
  <c r="J265" i="1" s="1"/>
  <c r="J228" i="1"/>
  <c r="J229" i="1"/>
  <c r="J230" i="1"/>
  <c r="J268" i="1" s="1"/>
  <c r="J231" i="1"/>
  <c r="J232" i="1"/>
  <c r="J270" i="1" s="1"/>
  <c r="J233" i="1"/>
  <c r="J271" i="1" s="1"/>
  <c r="J234" i="1"/>
  <c r="J235" i="1"/>
  <c r="J236" i="1"/>
  <c r="J237" i="1"/>
  <c r="J238" i="1"/>
  <c r="J276" i="1" s="1"/>
  <c r="J239" i="1"/>
  <c r="J240" i="1"/>
  <c r="J278" i="1" s="1"/>
  <c r="J241" i="1"/>
  <c r="J242" i="1"/>
  <c r="J243" i="1"/>
  <c r="J244" i="1"/>
  <c r="S255" i="1"/>
  <c r="J257" i="1"/>
  <c r="K257" i="1"/>
  <c r="K258" i="1" s="1"/>
  <c r="J258" i="1"/>
  <c r="L258" i="1" s="1"/>
  <c r="M258" i="1" s="1"/>
  <c r="N258" i="1" s="1"/>
  <c r="O258" i="1" s="1"/>
  <c r="P258" i="1" s="1"/>
  <c r="Q258" i="1" s="1"/>
  <c r="R258" i="1" s="1"/>
  <c r="S258" i="1" s="1"/>
  <c r="T258" i="1" s="1"/>
  <c r="U258" i="1" s="1"/>
  <c r="V258" i="1" s="1"/>
  <c r="W258" i="1" s="1"/>
  <c r="X258" i="1" s="1"/>
  <c r="Y258" i="1" s="1"/>
  <c r="Z258" i="1" s="1"/>
  <c r="AA258" i="1" s="1"/>
  <c r="AB258" i="1" s="1"/>
  <c r="J260" i="1"/>
  <c r="J261" i="1"/>
  <c r="J263" i="1"/>
  <c r="J264" i="1"/>
  <c r="J266" i="1"/>
  <c r="J267" i="1"/>
  <c r="J269" i="1"/>
  <c r="J272" i="1"/>
  <c r="J273" i="1"/>
  <c r="J274" i="1"/>
  <c r="J275" i="1"/>
  <c r="J277" i="1"/>
  <c r="J279" i="1"/>
  <c r="J280" i="1"/>
  <c r="J281" i="1"/>
  <c r="H86" i="3"/>
  <c r="J86" i="3" s="1"/>
  <c r="I86" i="3"/>
  <c r="H87" i="3"/>
  <c r="J87" i="3" s="1"/>
  <c r="I87" i="3"/>
  <c r="H88" i="3"/>
  <c r="I88" i="3"/>
  <c r="J88" i="3"/>
  <c r="H89" i="3"/>
  <c r="J89" i="3" s="1"/>
  <c r="I89" i="3"/>
  <c r="H90" i="3"/>
  <c r="I90" i="3"/>
  <c r="J90" i="3"/>
  <c r="H91" i="3"/>
  <c r="I91" i="3"/>
  <c r="J91" i="3"/>
  <c r="H92" i="3"/>
  <c r="I92" i="3"/>
  <c r="J92" i="3"/>
  <c r="H93" i="3"/>
  <c r="I93" i="3"/>
  <c r="J93" i="3" s="1"/>
  <c r="H94" i="3"/>
  <c r="I94" i="3"/>
  <c r="H95" i="3"/>
  <c r="I95" i="3"/>
  <c r="H96" i="3"/>
  <c r="I96" i="3"/>
  <c r="J96" i="3"/>
  <c r="H97" i="3"/>
  <c r="J97" i="3" s="1"/>
  <c r="I97" i="3"/>
  <c r="H98" i="3"/>
  <c r="J98" i="3" s="1"/>
  <c r="I98" i="3"/>
  <c r="H99" i="3"/>
  <c r="J99" i="3" s="1"/>
  <c r="I99" i="3"/>
  <c r="H100" i="3"/>
  <c r="J100" i="3" s="1"/>
  <c r="I100" i="3"/>
  <c r="H101" i="3"/>
  <c r="I101" i="3"/>
  <c r="J101" i="3"/>
  <c r="F7" i="109"/>
  <c r="I7" i="109"/>
  <c r="I46" i="109" s="1"/>
  <c r="L7" i="109"/>
  <c r="O7" i="109"/>
  <c r="R7" i="109"/>
  <c r="F8" i="109"/>
  <c r="I8" i="109"/>
  <c r="L8" i="109"/>
  <c r="O8" i="109"/>
  <c r="O46" i="109" s="1"/>
  <c r="R8" i="109"/>
  <c r="R46" i="109" s="1"/>
  <c r="F9" i="109"/>
  <c r="I9" i="109"/>
  <c r="L9" i="109"/>
  <c r="O9" i="109"/>
  <c r="R9" i="109"/>
  <c r="F10" i="109"/>
  <c r="I10" i="109"/>
  <c r="L10" i="109"/>
  <c r="O10" i="109"/>
  <c r="R10" i="109"/>
  <c r="F11" i="109"/>
  <c r="I11" i="109"/>
  <c r="L11" i="109"/>
  <c r="O11" i="109"/>
  <c r="R11" i="109"/>
  <c r="F12" i="109"/>
  <c r="I12" i="109"/>
  <c r="L12" i="109"/>
  <c r="O12" i="109"/>
  <c r="R12" i="109"/>
  <c r="F13" i="109"/>
  <c r="I13" i="109"/>
  <c r="L13" i="109"/>
  <c r="O13" i="109"/>
  <c r="R13" i="109"/>
  <c r="F14" i="109"/>
  <c r="I14" i="109"/>
  <c r="L14" i="109"/>
  <c r="O14" i="109"/>
  <c r="R14" i="109"/>
  <c r="F15" i="109"/>
  <c r="I15" i="109"/>
  <c r="L15" i="109"/>
  <c r="O15" i="109"/>
  <c r="R15" i="109"/>
  <c r="F16" i="109"/>
  <c r="I16" i="109"/>
  <c r="L16" i="109"/>
  <c r="O16" i="109"/>
  <c r="O32" i="109" s="1"/>
  <c r="R16" i="109"/>
  <c r="F17" i="109"/>
  <c r="I17" i="109"/>
  <c r="L17" i="109"/>
  <c r="O17" i="109"/>
  <c r="R17" i="109"/>
  <c r="F18" i="109"/>
  <c r="I18" i="109"/>
  <c r="L18" i="109"/>
  <c r="O18" i="109"/>
  <c r="R18" i="109"/>
  <c r="F19" i="109"/>
  <c r="I19" i="109"/>
  <c r="L19" i="109"/>
  <c r="O19" i="109"/>
  <c r="R19" i="109"/>
  <c r="F20" i="109"/>
  <c r="F32" i="109" s="1"/>
  <c r="I20" i="109"/>
  <c r="L20" i="109"/>
  <c r="O20" i="109"/>
  <c r="R20" i="109"/>
  <c r="F21" i="109"/>
  <c r="I21" i="109"/>
  <c r="L21" i="109"/>
  <c r="O21" i="109"/>
  <c r="R21" i="109"/>
  <c r="F22" i="109"/>
  <c r="I22" i="109"/>
  <c r="L22" i="109"/>
  <c r="O22" i="109"/>
  <c r="R22" i="109"/>
  <c r="F23" i="109"/>
  <c r="I23" i="109"/>
  <c r="L23" i="109"/>
  <c r="O23" i="109"/>
  <c r="R23" i="109"/>
  <c r="F24" i="109"/>
  <c r="I24" i="109"/>
  <c r="L24" i="109"/>
  <c r="O24" i="109"/>
  <c r="R24" i="109"/>
  <c r="F25" i="109"/>
  <c r="I25" i="109"/>
  <c r="L25" i="109"/>
  <c r="O25" i="109"/>
  <c r="R25" i="109"/>
  <c r="F26" i="109"/>
  <c r="I26" i="109"/>
  <c r="L26" i="109"/>
  <c r="O26" i="109"/>
  <c r="R26" i="109"/>
  <c r="F27" i="109"/>
  <c r="I27" i="109"/>
  <c r="L27" i="109"/>
  <c r="O27" i="109"/>
  <c r="R27" i="109"/>
  <c r="F28" i="109"/>
  <c r="I28" i="109"/>
  <c r="L28" i="109"/>
  <c r="O28" i="109"/>
  <c r="R28" i="109"/>
  <c r="F29" i="109"/>
  <c r="I29" i="109"/>
  <c r="L29" i="109"/>
  <c r="O29" i="109"/>
  <c r="R29" i="109"/>
  <c r="F30" i="109"/>
  <c r="I30" i="109"/>
  <c r="L30" i="109"/>
  <c r="O30" i="109"/>
  <c r="R30" i="109"/>
  <c r="G32" i="109"/>
  <c r="H32" i="109"/>
  <c r="J32" i="109"/>
  <c r="K32" i="109"/>
  <c r="M32" i="109"/>
  <c r="N32" i="109"/>
  <c r="B46" i="109"/>
  <c r="C46" i="109"/>
  <c r="D46" i="109"/>
  <c r="E46" i="109"/>
  <c r="G46" i="109"/>
  <c r="H46" i="109"/>
  <c r="J46" i="109"/>
  <c r="K46" i="109"/>
  <c r="M46" i="109"/>
  <c r="N46" i="109"/>
  <c r="P46" i="109"/>
  <c r="Q46" i="109"/>
  <c r="D4" i="60620"/>
  <c r="G4" i="60620" s="1"/>
  <c r="E4" i="60620"/>
  <c r="F4" i="60620"/>
  <c r="H4" i="60620"/>
  <c r="I4" i="60620"/>
  <c r="J4" i="60620"/>
  <c r="M4" i="60620" s="1"/>
  <c r="K4" i="60620"/>
  <c r="L4" i="60620"/>
  <c r="N4" i="60620"/>
  <c r="O4" i="60620"/>
  <c r="P4" i="60620"/>
  <c r="S4" i="60620" s="1"/>
  <c r="Q4" i="60620"/>
  <c r="R4" i="60620"/>
  <c r="T4" i="60620"/>
  <c r="U4" i="60620"/>
  <c r="D5" i="60620"/>
  <c r="E5" i="60620"/>
  <c r="F5" i="60620"/>
  <c r="G5" i="60620" s="1"/>
  <c r="H5" i="60620"/>
  <c r="I5" i="60620"/>
  <c r="J5" i="60620"/>
  <c r="M5" i="60620" s="1"/>
  <c r="K5" i="60620"/>
  <c r="L5" i="60620"/>
  <c r="N5" i="60620"/>
  <c r="O5" i="60620"/>
  <c r="P5" i="60620"/>
  <c r="Q5" i="60620"/>
  <c r="R5" i="60620"/>
  <c r="T5" i="60620"/>
  <c r="U5" i="60620"/>
  <c r="D6" i="60620"/>
  <c r="G6" i="60620" s="1"/>
  <c r="E6" i="60620"/>
  <c r="F6" i="60620"/>
  <c r="H6" i="60620"/>
  <c r="I6" i="60620"/>
  <c r="J6" i="60620"/>
  <c r="K6" i="60620"/>
  <c r="L6" i="60620"/>
  <c r="M6" i="60620"/>
  <c r="N6" i="60620"/>
  <c r="O6" i="60620"/>
  <c r="P6" i="60620"/>
  <c r="S6" i="60620" s="1"/>
  <c r="Q6" i="60620"/>
  <c r="R6" i="60620"/>
  <c r="T6" i="60620"/>
  <c r="U6" i="60620"/>
  <c r="D7" i="60620"/>
  <c r="E7" i="60620"/>
  <c r="F7" i="60620"/>
  <c r="H7" i="60620"/>
  <c r="I7" i="60620"/>
  <c r="J7" i="60620"/>
  <c r="K7" i="60620"/>
  <c r="L7" i="60620"/>
  <c r="M7" i="60620"/>
  <c r="N7" i="60620"/>
  <c r="O7" i="60620"/>
  <c r="P7" i="60620"/>
  <c r="Q7" i="60620"/>
  <c r="R7" i="60620"/>
  <c r="S7" i="60620"/>
  <c r="T7" i="60620"/>
  <c r="U7" i="60620"/>
  <c r="D8" i="60620"/>
  <c r="G8" i="60620" s="1"/>
  <c r="E8" i="60620"/>
  <c r="F8" i="60620"/>
  <c r="H8" i="60620"/>
  <c r="I8" i="60620"/>
  <c r="J8" i="60620"/>
  <c r="K8" i="60620"/>
  <c r="L8" i="60620"/>
  <c r="N8" i="60620"/>
  <c r="O8" i="60620"/>
  <c r="P8" i="60620"/>
  <c r="Q8" i="60620"/>
  <c r="R8" i="60620"/>
  <c r="S8" i="60620"/>
  <c r="T8" i="60620"/>
  <c r="U8" i="60620"/>
  <c r="D9" i="60620"/>
  <c r="E9" i="60620"/>
  <c r="F9" i="60620"/>
  <c r="G9" i="60620"/>
  <c r="H9" i="60620"/>
  <c r="I9" i="60620"/>
  <c r="J9" i="60620"/>
  <c r="M9" i="60620" s="1"/>
  <c r="K9" i="60620"/>
  <c r="L9" i="60620"/>
  <c r="N9" i="60620"/>
  <c r="O9" i="60620"/>
  <c r="P9" i="60620"/>
  <c r="S9" i="60620" s="1"/>
  <c r="Q9" i="60620"/>
  <c r="R9" i="60620"/>
  <c r="T9" i="60620"/>
  <c r="U9" i="60620"/>
  <c r="D10" i="60620"/>
  <c r="G10" i="60620" s="1"/>
  <c r="E10" i="60620"/>
  <c r="F10" i="60620"/>
  <c r="H10" i="60620"/>
  <c r="I10" i="60620"/>
  <c r="J10" i="60620"/>
  <c r="K10" i="60620"/>
  <c r="L10" i="60620"/>
  <c r="M10" i="60620" s="1"/>
  <c r="N10" i="60620"/>
  <c r="O10" i="60620"/>
  <c r="P10" i="60620"/>
  <c r="S10" i="60620" s="1"/>
  <c r="Q10" i="60620"/>
  <c r="R10" i="60620"/>
  <c r="T10" i="60620"/>
  <c r="U10" i="60620"/>
  <c r="D11" i="60620"/>
  <c r="E11" i="60620"/>
  <c r="F11" i="60620"/>
  <c r="H11" i="60620"/>
  <c r="I11" i="60620"/>
  <c r="J11" i="60620"/>
  <c r="M11" i="60620" s="1"/>
  <c r="K11" i="60620"/>
  <c r="L11" i="60620"/>
  <c r="N11" i="60620"/>
  <c r="O11" i="60620"/>
  <c r="P11" i="60620"/>
  <c r="Q11" i="60620"/>
  <c r="R11" i="60620"/>
  <c r="S11" i="60620"/>
  <c r="T11" i="60620"/>
  <c r="U11" i="60620"/>
  <c r="D12" i="60620"/>
  <c r="G12" i="60620" s="1"/>
  <c r="E12" i="60620"/>
  <c r="F12" i="60620"/>
  <c r="H12" i="60620"/>
  <c r="I12" i="60620"/>
  <c r="J12" i="60620"/>
  <c r="K12" i="60620"/>
  <c r="L12" i="60620"/>
  <c r="N12" i="60620"/>
  <c r="O12" i="60620"/>
  <c r="P12" i="60620"/>
  <c r="Q12" i="60620"/>
  <c r="R12" i="60620"/>
  <c r="S12" i="60620"/>
  <c r="T12" i="60620"/>
  <c r="U12" i="60620"/>
  <c r="D13" i="60620"/>
  <c r="E13" i="60620"/>
  <c r="F13" i="60620"/>
  <c r="G13" i="60620"/>
  <c r="H13" i="60620"/>
  <c r="I13" i="60620"/>
  <c r="J13" i="60620"/>
  <c r="M13" i="60620" s="1"/>
  <c r="K13" i="60620"/>
  <c r="L13" i="60620"/>
  <c r="N13" i="60620"/>
  <c r="O13" i="60620"/>
  <c r="P13" i="60620"/>
  <c r="Q13" i="60620"/>
  <c r="R13" i="60620"/>
  <c r="T13" i="60620"/>
  <c r="U13" i="60620"/>
  <c r="D14" i="60620"/>
  <c r="E14" i="60620"/>
  <c r="F14" i="60620"/>
  <c r="G14" i="60620"/>
  <c r="H14" i="60620"/>
  <c r="I14" i="60620"/>
  <c r="J14" i="60620"/>
  <c r="K14" i="60620"/>
  <c r="L14" i="60620"/>
  <c r="M14" i="60620"/>
  <c r="N14" i="60620"/>
  <c r="O14" i="60620"/>
  <c r="P14" i="60620"/>
  <c r="S14" i="60620" s="1"/>
  <c r="Q14" i="60620"/>
  <c r="R14" i="60620"/>
  <c r="T14" i="60620"/>
  <c r="U14" i="60620"/>
  <c r="D15" i="60620"/>
  <c r="G15" i="60620" s="1"/>
  <c r="E15" i="60620"/>
  <c r="F15" i="60620"/>
  <c r="H15" i="60620"/>
  <c r="I15" i="60620"/>
  <c r="J15" i="60620"/>
  <c r="M15" i="60620" s="1"/>
  <c r="K15" i="60620"/>
  <c r="L15" i="60620"/>
  <c r="N15" i="60620"/>
  <c r="O15" i="60620"/>
  <c r="P15" i="60620"/>
  <c r="Q15" i="60620"/>
  <c r="R15" i="60620"/>
  <c r="S15" i="60620" s="1"/>
  <c r="T15" i="60620"/>
  <c r="U15" i="60620"/>
  <c r="D16" i="60620"/>
  <c r="G16" i="60620" s="1"/>
  <c r="E16" i="60620"/>
  <c r="F16" i="60620"/>
  <c r="H16" i="60620"/>
  <c r="I16" i="60620"/>
  <c r="J16" i="60620"/>
  <c r="K16" i="60620"/>
  <c r="L16" i="60620"/>
  <c r="N16" i="60620"/>
  <c r="O16" i="60620"/>
  <c r="P16" i="60620"/>
  <c r="S16" i="60620" s="1"/>
  <c r="Q16" i="60620"/>
  <c r="R16" i="60620"/>
  <c r="T16" i="60620"/>
  <c r="U16" i="60620"/>
  <c r="D17" i="60620"/>
  <c r="E17" i="60620"/>
  <c r="F17" i="60620"/>
  <c r="G17" i="60620"/>
  <c r="H17" i="60620"/>
  <c r="I17" i="60620"/>
  <c r="J17" i="60620"/>
  <c r="M17" i="60620" s="1"/>
  <c r="K17" i="60620"/>
  <c r="L17" i="60620"/>
  <c r="N17" i="60620"/>
  <c r="O17" i="60620"/>
  <c r="P17" i="60620"/>
  <c r="Q17" i="60620"/>
  <c r="R17" i="60620"/>
  <c r="T17" i="60620"/>
  <c r="U17" i="60620"/>
  <c r="D18" i="60620"/>
  <c r="E18" i="60620"/>
  <c r="F18" i="60620"/>
  <c r="G18" i="60620"/>
  <c r="H18" i="60620"/>
  <c r="I18" i="60620"/>
  <c r="J18" i="60620"/>
  <c r="K18" i="60620"/>
  <c r="L18" i="60620"/>
  <c r="M18" i="60620"/>
  <c r="N18" i="60620"/>
  <c r="O18" i="60620"/>
  <c r="P18" i="60620"/>
  <c r="S18" i="60620" s="1"/>
  <c r="Q18" i="60620"/>
  <c r="R18" i="60620"/>
  <c r="T18" i="60620"/>
  <c r="U18" i="60620"/>
  <c r="D19" i="60620"/>
  <c r="E19" i="60620"/>
  <c r="F19" i="60620"/>
  <c r="H19" i="60620"/>
  <c r="I19" i="60620"/>
  <c r="J19" i="60620"/>
  <c r="K19" i="60620"/>
  <c r="L19" i="60620"/>
  <c r="M19" i="60620"/>
  <c r="N19" i="60620"/>
  <c r="O19" i="60620"/>
  <c r="P19" i="60620"/>
  <c r="Q19" i="60620"/>
  <c r="R19" i="60620"/>
  <c r="S19" i="60620"/>
  <c r="T19" i="60620"/>
  <c r="U19" i="60620"/>
  <c r="D20" i="60620"/>
  <c r="G20" i="60620" s="1"/>
  <c r="E20" i="60620"/>
  <c r="F20" i="60620"/>
  <c r="H20" i="60620"/>
  <c r="I20" i="60620"/>
  <c r="J20" i="60620"/>
  <c r="M20" i="60620" s="1"/>
  <c r="K20" i="60620"/>
  <c r="L20" i="60620"/>
  <c r="N20" i="60620"/>
  <c r="O20" i="60620"/>
  <c r="P20" i="60620"/>
  <c r="S20" i="60620" s="1"/>
  <c r="Q20" i="60620"/>
  <c r="R20" i="60620"/>
  <c r="T20" i="60620"/>
  <c r="U20" i="60620"/>
  <c r="D21" i="60620"/>
  <c r="E21" i="60620"/>
  <c r="F21" i="60620"/>
  <c r="G21" i="60620" s="1"/>
  <c r="H21" i="60620"/>
  <c r="I21" i="60620"/>
  <c r="J21" i="60620"/>
  <c r="M21" i="60620" s="1"/>
  <c r="K21" i="60620"/>
  <c r="L21" i="60620"/>
  <c r="N21" i="60620"/>
  <c r="O21" i="60620"/>
  <c r="P21" i="60620"/>
  <c r="Q21" i="60620"/>
  <c r="R21" i="60620"/>
  <c r="T21" i="60620"/>
  <c r="U21" i="60620"/>
  <c r="D22" i="60620"/>
  <c r="G22" i="60620" s="1"/>
  <c r="E22" i="60620"/>
  <c r="F22" i="60620"/>
  <c r="H22" i="60620"/>
  <c r="I22" i="60620"/>
  <c r="J22" i="60620"/>
  <c r="K22" i="60620"/>
  <c r="L22" i="60620"/>
  <c r="M22" i="60620"/>
  <c r="N22" i="60620"/>
  <c r="O22" i="60620"/>
  <c r="P22" i="60620"/>
  <c r="S22" i="60620" s="1"/>
  <c r="Q22" i="60620"/>
  <c r="R22" i="60620"/>
  <c r="T22" i="60620"/>
  <c r="U22" i="60620"/>
  <c r="D23" i="60620"/>
  <c r="E23" i="60620"/>
  <c r="F23" i="60620"/>
  <c r="H23" i="60620"/>
  <c r="I23" i="60620"/>
  <c r="J23" i="60620"/>
  <c r="K23" i="60620"/>
  <c r="L23" i="60620"/>
  <c r="M23" i="60620"/>
  <c r="N23" i="60620"/>
  <c r="O23" i="60620"/>
  <c r="P23" i="60620"/>
  <c r="Q23" i="60620"/>
  <c r="R23" i="60620"/>
  <c r="S23" i="60620"/>
  <c r="T23" i="60620"/>
  <c r="U23" i="60620"/>
  <c r="D24" i="60620"/>
  <c r="G24" i="60620" s="1"/>
  <c r="E24" i="60620"/>
  <c r="F24" i="60620"/>
  <c r="H24" i="60620"/>
  <c r="I24" i="60620"/>
  <c r="J24" i="60620"/>
  <c r="K24" i="60620"/>
  <c r="L24" i="60620"/>
  <c r="N24" i="60620"/>
  <c r="O24" i="60620"/>
  <c r="P24" i="60620"/>
  <c r="Q24" i="60620"/>
  <c r="R24" i="60620"/>
  <c r="S24" i="60620"/>
  <c r="T24" i="60620"/>
  <c r="U24" i="60620"/>
  <c r="D25" i="60620"/>
  <c r="E25" i="60620"/>
  <c r="F25" i="60620"/>
  <c r="G25" i="60620"/>
  <c r="H25" i="60620"/>
  <c r="I25" i="60620"/>
  <c r="J25" i="60620"/>
  <c r="M25" i="60620" s="1"/>
  <c r="K25" i="60620"/>
  <c r="L25" i="60620"/>
  <c r="N25" i="60620"/>
  <c r="O25" i="60620"/>
  <c r="P25" i="60620"/>
  <c r="S25" i="60620" s="1"/>
  <c r="Q25" i="60620"/>
  <c r="R25" i="60620"/>
  <c r="T25" i="60620"/>
  <c r="U25" i="60620"/>
  <c r="D26" i="60620"/>
  <c r="G26" i="60620" s="1"/>
  <c r="E26" i="60620"/>
  <c r="F26" i="60620"/>
  <c r="H26" i="60620"/>
  <c r="I26" i="60620"/>
  <c r="J26" i="60620"/>
  <c r="K26" i="60620"/>
  <c r="L26" i="60620"/>
  <c r="M26" i="60620" s="1"/>
  <c r="N26" i="60620"/>
  <c r="O26" i="60620"/>
  <c r="P26" i="60620"/>
  <c r="S26" i="60620" s="1"/>
  <c r="Q26" i="60620"/>
  <c r="R26" i="60620"/>
  <c r="T26" i="60620"/>
  <c r="U26" i="60620"/>
  <c r="D27" i="60620"/>
  <c r="E27" i="60620"/>
  <c r="F27" i="60620"/>
  <c r="H27" i="60620"/>
  <c r="I27" i="60620"/>
  <c r="J27" i="60620"/>
  <c r="M27" i="60620" s="1"/>
  <c r="K27" i="60620"/>
  <c r="L27" i="60620"/>
  <c r="N27" i="60620"/>
  <c r="O27" i="60620"/>
  <c r="P27" i="60620"/>
  <c r="Q27" i="60620"/>
  <c r="R27" i="60620"/>
  <c r="S27" i="60620"/>
  <c r="T27" i="60620"/>
  <c r="U27" i="60620"/>
  <c r="D28" i="60620"/>
  <c r="G28" i="60620" s="1"/>
  <c r="E28" i="60620"/>
  <c r="F28" i="60620"/>
  <c r="H28" i="60620"/>
  <c r="I28" i="60620"/>
  <c r="J28" i="60620"/>
  <c r="K28" i="60620"/>
  <c r="L28" i="60620"/>
  <c r="N28" i="60620"/>
  <c r="O28" i="60620"/>
  <c r="P28" i="60620"/>
  <c r="Q28" i="60620"/>
  <c r="R28" i="60620"/>
  <c r="S28" i="60620"/>
  <c r="T28" i="60620"/>
  <c r="U28" i="60620"/>
  <c r="D29" i="60620"/>
  <c r="E29" i="60620"/>
  <c r="F29" i="60620"/>
  <c r="G29" i="60620"/>
  <c r="H29" i="60620"/>
  <c r="I29" i="60620"/>
  <c r="J29" i="60620"/>
  <c r="M29" i="60620" s="1"/>
  <c r="K29" i="60620"/>
  <c r="L29" i="60620"/>
  <c r="N29" i="60620"/>
  <c r="O29" i="60620"/>
  <c r="P29" i="60620"/>
  <c r="Q29" i="60620"/>
  <c r="R29" i="60620"/>
  <c r="T29" i="60620"/>
  <c r="U29" i="60620"/>
  <c r="D30" i="60620"/>
  <c r="E30" i="60620"/>
  <c r="F30" i="60620"/>
  <c r="G30" i="60620"/>
  <c r="H30" i="60620"/>
  <c r="I30" i="60620"/>
  <c r="J30" i="60620"/>
  <c r="K30" i="60620"/>
  <c r="L30" i="60620"/>
  <c r="M30" i="60620"/>
  <c r="N30" i="60620"/>
  <c r="O30" i="60620"/>
  <c r="P30" i="60620"/>
  <c r="S30" i="60620" s="1"/>
  <c r="Q30" i="60620"/>
  <c r="R30" i="60620"/>
  <c r="T30" i="60620"/>
  <c r="U30" i="60620"/>
  <c r="D31" i="60620"/>
  <c r="G31" i="60620" s="1"/>
  <c r="E31" i="60620"/>
  <c r="F31" i="60620"/>
  <c r="H31" i="60620"/>
  <c r="I31" i="60620"/>
  <c r="J31" i="60620"/>
  <c r="M31" i="60620" s="1"/>
  <c r="K31" i="60620"/>
  <c r="L31" i="60620"/>
  <c r="N31" i="60620"/>
  <c r="O31" i="60620"/>
  <c r="P31" i="60620"/>
  <c r="Q31" i="60620"/>
  <c r="R31" i="60620"/>
  <c r="S31" i="60620" s="1"/>
  <c r="T31" i="60620"/>
  <c r="U31" i="60620"/>
  <c r="D32" i="60620"/>
  <c r="G32" i="60620" s="1"/>
  <c r="E32" i="60620"/>
  <c r="F32" i="60620"/>
  <c r="H32" i="60620"/>
  <c r="I32" i="60620"/>
  <c r="J32" i="60620"/>
  <c r="K32" i="60620"/>
  <c r="L32" i="60620"/>
  <c r="N32" i="60620"/>
  <c r="O32" i="60620"/>
  <c r="P32" i="60620"/>
  <c r="S32" i="60620" s="1"/>
  <c r="Q32" i="60620"/>
  <c r="R32" i="60620"/>
  <c r="T32" i="60620"/>
  <c r="U32" i="60620"/>
  <c r="D33" i="60620"/>
  <c r="E33" i="60620"/>
  <c r="F33" i="60620"/>
  <c r="G33" i="60620"/>
  <c r="H33" i="60620"/>
  <c r="I33" i="60620"/>
  <c r="J33" i="60620"/>
  <c r="M33" i="60620" s="1"/>
  <c r="K33" i="60620"/>
  <c r="L33" i="60620"/>
  <c r="N33" i="60620"/>
  <c r="O33" i="60620"/>
  <c r="P33" i="60620"/>
  <c r="Q33" i="60620"/>
  <c r="R33" i="60620"/>
  <c r="T33" i="60620"/>
  <c r="U33" i="60620"/>
  <c r="D34" i="60620"/>
  <c r="E34" i="60620"/>
  <c r="F34" i="60620"/>
  <c r="G34" i="60620"/>
  <c r="H34" i="60620"/>
  <c r="I34" i="60620"/>
  <c r="J34" i="60620"/>
  <c r="K34" i="60620"/>
  <c r="L34" i="60620"/>
  <c r="M34" i="60620"/>
  <c r="N34" i="60620"/>
  <c r="O34" i="60620"/>
  <c r="P34" i="60620"/>
  <c r="S34" i="60620" s="1"/>
  <c r="Q34" i="60620"/>
  <c r="R34" i="60620"/>
  <c r="T34" i="60620"/>
  <c r="U34" i="60620"/>
  <c r="D35" i="60620"/>
  <c r="E35" i="60620"/>
  <c r="F35" i="60620"/>
  <c r="H35" i="60620"/>
  <c r="I35" i="60620"/>
  <c r="J35" i="60620"/>
  <c r="K35" i="60620"/>
  <c r="L35" i="60620"/>
  <c r="M35" i="60620"/>
  <c r="N35" i="60620"/>
  <c r="O35" i="60620"/>
  <c r="P35" i="60620"/>
  <c r="Q35" i="60620"/>
  <c r="R35" i="60620"/>
  <c r="S35" i="60620"/>
  <c r="T35" i="60620"/>
  <c r="U35" i="60620"/>
  <c r="D36" i="60620"/>
  <c r="G36" i="60620" s="1"/>
  <c r="E36" i="60620"/>
  <c r="F36" i="60620"/>
  <c r="H36" i="60620"/>
  <c r="I36" i="60620"/>
  <c r="J36" i="60620"/>
  <c r="M36" i="60620" s="1"/>
  <c r="K36" i="60620"/>
  <c r="L36" i="60620"/>
  <c r="N36" i="60620"/>
  <c r="O36" i="60620"/>
  <c r="P36" i="60620"/>
  <c r="S36" i="60620" s="1"/>
  <c r="Q36" i="60620"/>
  <c r="R36" i="60620"/>
  <c r="T36" i="60620"/>
  <c r="U36" i="60620"/>
  <c r="D37" i="60620"/>
  <c r="E37" i="60620"/>
  <c r="F37" i="60620"/>
  <c r="G37" i="60620" s="1"/>
  <c r="H37" i="60620"/>
  <c r="I37" i="60620"/>
  <c r="J37" i="60620"/>
  <c r="M37" i="60620" s="1"/>
  <c r="K37" i="60620"/>
  <c r="L37" i="60620"/>
  <c r="N37" i="60620"/>
  <c r="O37" i="60620"/>
  <c r="P37" i="60620"/>
  <c r="Q37" i="60620"/>
  <c r="R37" i="60620"/>
  <c r="T37" i="60620"/>
  <c r="U37" i="60620"/>
  <c r="D38" i="60620"/>
  <c r="G38" i="60620" s="1"/>
  <c r="E38" i="60620"/>
  <c r="F38" i="60620"/>
  <c r="H38" i="60620"/>
  <c r="I38" i="60620"/>
  <c r="J38" i="60620"/>
  <c r="K38" i="60620"/>
  <c r="L38" i="60620"/>
  <c r="M38" i="60620"/>
  <c r="N38" i="60620"/>
  <c r="O38" i="60620"/>
  <c r="P38" i="60620"/>
  <c r="S38" i="60620" s="1"/>
  <c r="Q38" i="60620"/>
  <c r="R38" i="60620"/>
  <c r="T38" i="60620"/>
  <c r="U38" i="60620"/>
  <c r="D39" i="60620"/>
  <c r="E39" i="60620"/>
  <c r="F39" i="60620"/>
  <c r="H39" i="60620"/>
  <c r="I39" i="60620"/>
  <c r="J39" i="60620"/>
  <c r="K39" i="60620"/>
  <c r="L39" i="60620"/>
  <c r="M39" i="60620"/>
  <c r="N39" i="60620"/>
  <c r="O39" i="60620"/>
  <c r="P39" i="60620"/>
  <c r="Q39" i="60620"/>
  <c r="R39" i="60620"/>
  <c r="S39" i="60620"/>
  <c r="T39" i="60620"/>
  <c r="U39" i="60620"/>
  <c r="D40" i="60620"/>
  <c r="G40" i="60620" s="1"/>
  <c r="E40" i="60620"/>
  <c r="F40" i="60620"/>
  <c r="H40" i="60620"/>
  <c r="I40" i="60620"/>
  <c r="J40" i="60620"/>
  <c r="K40" i="60620"/>
  <c r="L40" i="60620"/>
  <c r="N40" i="60620"/>
  <c r="O40" i="60620"/>
  <c r="P40" i="60620"/>
  <c r="Q40" i="60620"/>
  <c r="R40" i="60620"/>
  <c r="S40" i="60620"/>
  <c r="T40" i="60620"/>
  <c r="U40" i="60620"/>
  <c r="D41" i="60620"/>
  <c r="E41" i="60620"/>
  <c r="F41" i="60620"/>
  <c r="G41" i="60620"/>
  <c r="H41" i="60620"/>
  <c r="I41" i="60620"/>
  <c r="J41" i="60620"/>
  <c r="M41" i="60620" s="1"/>
  <c r="K41" i="60620"/>
  <c r="L41" i="60620"/>
  <c r="N41" i="60620"/>
  <c r="O41" i="60620"/>
  <c r="P41" i="60620"/>
  <c r="S41" i="60620" s="1"/>
  <c r="Q41" i="60620"/>
  <c r="R41" i="60620"/>
  <c r="T41" i="60620"/>
  <c r="U41" i="60620"/>
  <c r="D42" i="60620"/>
  <c r="G42" i="60620" s="1"/>
  <c r="E42" i="60620"/>
  <c r="F42" i="60620"/>
  <c r="H42" i="60620"/>
  <c r="I42" i="60620"/>
  <c r="J42" i="60620"/>
  <c r="K42" i="60620"/>
  <c r="L42" i="60620"/>
  <c r="M42" i="60620" s="1"/>
  <c r="N42" i="60620"/>
  <c r="O42" i="60620"/>
  <c r="P42" i="60620"/>
  <c r="S42" i="60620" s="1"/>
  <c r="Q42" i="60620"/>
  <c r="R42" i="60620"/>
  <c r="T42" i="60620"/>
  <c r="U42" i="60620"/>
  <c r="D43" i="60620"/>
  <c r="E43" i="60620"/>
  <c r="F43" i="60620"/>
  <c r="H43" i="60620"/>
  <c r="I43" i="60620"/>
  <c r="J43" i="60620"/>
  <c r="M43" i="60620" s="1"/>
  <c r="K43" i="60620"/>
  <c r="L43" i="60620"/>
  <c r="N43" i="60620"/>
  <c r="O43" i="60620"/>
  <c r="P43" i="60620"/>
  <c r="Q43" i="60620"/>
  <c r="R43" i="60620"/>
  <c r="S43" i="60620"/>
  <c r="T43" i="60620"/>
  <c r="U43" i="60620"/>
  <c r="D44" i="60620"/>
  <c r="G44" i="60620" s="1"/>
  <c r="E44" i="60620"/>
  <c r="F44" i="60620"/>
  <c r="H44" i="60620"/>
  <c r="I44" i="60620"/>
  <c r="J44" i="60620"/>
  <c r="K44" i="60620"/>
  <c r="L44" i="60620"/>
  <c r="N44" i="60620"/>
  <c r="O44" i="60620"/>
  <c r="P44" i="60620"/>
  <c r="Q44" i="60620"/>
  <c r="R44" i="60620"/>
  <c r="S44" i="60620"/>
  <c r="T44" i="60620"/>
  <c r="U44" i="60620"/>
  <c r="D45" i="60620"/>
  <c r="E45" i="60620"/>
  <c r="F45" i="60620"/>
  <c r="G45" i="60620"/>
  <c r="H45" i="60620"/>
  <c r="I45" i="60620"/>
  <c r="J45" i="60620"/>
  <c r="M45" i="60620" s="1"/>
  <c r="K45" i="60620"/>
  <c r="L45" i="60620"/>
  <c r="N45" i="60620"/>
  <c r="O45" i="60620"/>
  <c r="P45" i="60620"/>
  <c r="Q45" i="60620"/>
  <c r="R45" i="60620"/>
  <c r="T45" i="60620"/>
  <c r="U45" i="60620"/>
  <c r="D46" i="60620"/>
  <c r="E46" i="60620"/>
  <c r="F46" i="60620"/>
  <c r="G46" i="60620"/>
  <c r="H46" i="60620"/>
  <c r="I46" i="60620"/>
  <c r="J46" i="60620"/>
  <c r="K46" i="60620"/>
  <c r="L46" i="60620"/>
  <c r="M46" i="60620"/>
  <c r="N46" i="60620"/>
  <c r="O46" i="60620"/>
  <c r="P46" i="60620"/>
  <c r="S46" i="60620" s="1"/>
  <c r="Q46" i="60620"/>
  <c r="R46" i="60620"/>
  <c r="T46" i="60620"/>
  <c r="U46" i="60620"/>
  <c r="D47" i="60620"/>
  <c r="G47" i="60620" s="1"/>
  <c r="E47" i="60620"/>
  <c r="F47" i="60620"/>
  <c r="H47" i="60620"/>
  <c r="I47" i="60620"/>
  <c r="J47" i="60620"/>
  <c r="M47" i="60620" s="1"/>
  <c r="K47" i="60620"/>
  <c r="L47" i="60620"/>
  <c r="N47" i="60620"/>
  <c r="O47" i="60620"/>
  <c r="P47" i="60620"/>
  <c r="Q47" i="60620"/>
  <c r="R47" i="60620"/>
  <c r="S47" i="60620" s="1"/>
  <c r="T47" i="60620"/>
  <c r="U47" i="60620"/>
  <c r="D48" i="60620"/>
  <c r="G48" i="60620" s="1"/>
  <c r="E48" i="60620"/>
  <c r="F48" i="60620"/>
  <c r="H48" i="60620"/>
  <c r="I48" i="60620"/>
  <c r="J48" i="60620"/>
  <c r="K48" i="60620"/>
  <c r="L48" i="60620"/>
  <c r="N48" i="60620"/>
  <c r="O48" i="60620"/>
  <c r="P48" i="60620"/>
  <c r="S48" i="60620" s="1"/>
  <c r="Q48" i="60620"/>
  <c r="R48" i="60620"/>
  <c r="T48" i="60620"/>
  <c r="U48" i="60620"/>
  <c r="D49" i="60620"/>
  <c r="E49" i="60620"/>
  <c r="F49" i="60620"/>
  <c r="G49" i="60620"/>
  <c r="H49" i="60620"/>
  <c r="I49" i="60620"/>
  <c r="J49" i="60620"/>
  <c r="M49" i="60620" s="1"/>
  <c r="K49" i="60620"/>
  <c r="L49" i="60620"/>
  <c r="N49" i="60620"/>
  <c r="O49" i="60620"/>
  <c r="P49" i="60620"/>
  <c r="Q49" i="60620"/>
  <c r="R49" i="60620"/>
  <c r="T49" i="60620"/>
  <c r="U49" i="60620"/>
  <c r="D50" i="60620"/>
  <c r="E50" i="60620"/>
  <c r="F50" i="60620"/>
  <c r="G50" i="60620"/>
  <c r="H50" i="60620"/>
  <c r="I50" i="60620"/>
  <c r="J50" i="60620"/>
  <c r="K50" i="60620"/>
  <c r="L50" i="60620"/>
  <c r="M50" i="60620"/>
  <c r="N50" i="60620"/>
  <c r="O50" i="60620"/>
  <c r="P50" i="60620"/>
  <c r="S50" i="60620" s="1"/>
  <c r="Q50" i="60620"/>
  <c r="R50" i="60620"/>
  <c r="T50" i="60620"/>
  <c r="U50" i="60620"/>
  <c r="D51" i="60620"/>
  <c r="E51" i="60620"/>
  <c r="F51" i="60620"/>
  <c r="H51" i="60620"/>
  <c r="I51" i="60620"/>
  <c r="J51" i="60620"/>
  <c r="K51" i="60620"/>
  <c r="L51" i="60620"/>
  <c r="M51" i="60620"/>
  <c r="N51" i="60620"/>
  <c r="O51" i="60620"/>
  <c r="P51" i="60620"/>
  <c r="Q51" i="60620"/>
  <c r="R51" i="60620"/>
  <c r="S51" i="60620"/>
  <c r="T51" i="60620"/>
  <c r="U51" i="60620"/>
  <c r="D52" i="60620"/>
  <c r="G52" i="60620" s="1"/>
  <c r="E52" i="60620"/>
  <c r="F52" i="60620"/>
  <c r="H52" i="60620"/>
  <c r="I52" i="60620"/>
  <c r="J52" i="60620"/>
  <c r="M52" i="60620" s="1"/>
  <c r="K52" i="60620"/>
  <c r="L52" i="60620"/>
  <c r="N52" i="60620"/>
  <c r="O52" i="60620"/>
  <c r="P52" i="60620"/>
  <c r="S52" i="60620" s="1"/>
  <c r="Q52" i="60620"/>
  <c r="R52" i="60620"/>
  <c r="T52" i="60620"/>
  <c r="U52" i="60620"/>
  <c r="D53" i="60620"/>
  <c r="E53" i="60620"/>
  <c r="F53" i="60620"/>
  <c r="G53" i="60620" s="1"/>
  <c r="H53" i="60620"/>
  <c r="I53" i="60620"/>
  <c r="J53" i="60620"/>
  <c r="M53" i="60620" s="1"/>
  <c r="K53" i="60620"/>
  <c r="L53" i="60620"/>
  <c r="N53" i="60620"/>
  <c r="O53" i="60620"/>
  <c r="P53" i="60620"/>
  <c r="Q53" i="60620"/>
  <c r="R53" i="60620"/>
  <c r="T53" i="60620"/>
  <c r="U53" i="60620"/>
  <c r="D54" i="60620"/>
  <c r="G54" i="60620" s="1"/>
  <c r="E54" i="60620"/>
  <c r="F54" i="60620"/>
  <c r="H54" i="60620"/>
  <c r="I54" i="60620"/>
  <c r="J54" i="60620"/>
  <c r="K54" i="60620"/>
  <c r="L54" i="60620"/>
  <c r="M54" i="60620"/>
  <c r="N54" i="60620"/>
  <c r="O54" i="60620"/>
  <c r="P54" i="60620"/>
  <c r="S54" i="60620" s="1"/>
  <c r="Q54" i="60620"/>
  <c r="R54" i="60620"/>
  <c r="T54" i="60620"/>
  <c r="U54" i="60620"/>
  <c r="D55" i="60620"/>
  <c r="E55" i="60620"/>
  <c r="F55" i="60620"/>
  <c r="H55" i="60620"/>
  <c r="I55" i="60620"/>
  <c r="J55" i="60620"/>
  <c r="K55" i="60620"/>
  <c r="L55" i="60620"/>
  <c r="M55" i="60620"/>
  <c r="N55" i="60620"/>
  <c r="O55" i="60620"/>
  <c r="P55" i="60620"/>
  <c r="Q55" i="60620"/>
  <c r="R55" i="60620"/>
  <c r="S55" i="60620"/>
  <c r="T55" i="60620"/>
  <c r="U55" i="60620"/>
  <c r="D56" i="60620"/>
  <c r="G56" i="60620" s="1"/>
  <c r="E56" i="60620"/>
  <c r="F56" i="60620"/>
  <c r="H56" i="60620"/>
  <c r="I56" i="60620"/>
  <c r="J56" i="60620"/>
  <c r="K56" i="60620"/>
  <c r="L56" i="60620"/>
  <c r="N56" i="60620"/>
  <c r="O56" i="60620"/>
  <c r="P56" i="60620"/>
  <c r="Q56" i="60620"/>
  <c r="R56" i="60620"/>
  <c r="S56" i="60620"/>
  <c r="T56" i="60620"/>
  <c r="U56" i="60620"/>
  <c r="D57" i="60620"/>
  <c r="E57" i="60620"/>
  <c r="F57" i="60620"/>
  <c r="G57" i="60620"/>
  <c r="H57" i="60620"/>
  <c r="I57" i="60620"/>
  <c r="J57" i="60620"/>
  <c r="M57" i="60620" s="1"/>
  <c r="K57" i="60620"/>
  <c r="L57" i="60620"/>
  <c r="N57" i="60620"/>
  <c r="O57" i="60620"/>
  <c r="P57" i="60620"/>
  <c r="S57" i="60620" s="1"/>
  <c r="Q57" i="60620"/>
  <c r="R57" i="60620"/>
  <c r="T57" i="60620"/>
  <c r="U57" i="60620"/>
  <c r="D58" i="60620"/>
  <c r="G58" i="60620" s="1"/>
  <c r="E58" i="60620"/>
  <c r="F58" i="60620"/>
  <c r="H58" i="60620"/>
  <c r="I58" i="60620"/>
  <c r="J58" i="60620"/>
  <c r="K58" i="60620"/>
  <c r="L58" i="60620"/>
  <c r="M58" i="60620" s="1"/>
  <c r="N58" i="60620"/>
  <c r="O58" i="60620"/>
  <c r="P58" i="60620"/>
  <c r="S58" i="60620" s="1"/>
  <c r="Q58" i="60620"/>
  <c r="R58" i="60620"/>
  <c r="T58" i="60620"/>
  <c r="U58" i="60620"/>
  <c r="D59" i="60620"/>
  <c r="E59" i="60620"/>
  <c r="F59" i="60620"/>
  <c r="H59" i="60620"/>
  <c r="I59" i="60620"/>
  <c r="J59" i="60620"/>
  <c r="M59" i="60620" s="1"/>
  <c r="K59" i="60620"/>
  <c r="L59" i="60620"/>
  <c r="N59" i="60620"/>
  <c r="O59" i="60620"/>
  <c r="P59" i="60620"/>
  <c r="Q59" i="60620"/>
  <c r="R59" i="60620"/>
  <c r="S59" i="60620"/>
  <c r="T59" i="60620"/>
  <c r="U59" i="60620"/>
  <c r="D60" i="60620"/>
  <c r="G60" i="60620" s="1"/>
  <c r="E60" i="60620"/>
  <c r="F60" i="60620"/>
  <c r="H60" i="60620"/>
  <c r="I60" i="60620"/>
  <c r="J60" i="60620"/>
  <c r="K60" i="60620"/>
  <c r="L60" i="60620"/>
  <c r="N60" i="60620"/>
  <c r="O60" i="60620"/>
  <c r="P60" i="60620"/>
  <c r="Q60" i="60620"/>
  <c r="R60" i="60620"/>
  <c r="S60" i="60620"/>
  <c r="T60" i="60620"/>
  <c r="U60" i="60620"/>
  <c r="D61" i="60620"/>
  <c r="E61" i="60620"/>
  <c r="F61" i="60620"/>
  <c r="G61" i="60620"/>
  <c r="H61" i="60620"/>
  <c r="I61" i="60620"/>
  <c r="J61" i="60620"/>
  <c r="M61" i="60620" s="1"/>
  <c r="K61" i="60620"/>
  <c r="L61" i="60620"/>
  <c r="N61" i="60620"/>
  <c r="O61" i="60620"/>
  <c r="P61" i="60620"/>
  <c r="Q61" i="60620"/>
  <c r="R61" i="60620"/>
  <c r="T61" i="60620"/>
  <c r="U61" i="60620"/>
  <c r="D62" i="60620"/>
  <c r="E62" i="60620"/>
  <c r="F62" i="60620"/>
  <c r="G62" i="60620"/>
  <c r="H62" i="60620"/>
  <c r="I62" i="60620"/>
  <c r="J62" i="60620"/>
  <c r="K62" i="60620"/>
  <c r="L62" i="60620"/>
  <c r="M62" i="60620"/>
  <c r="N62" i="60620"/>
  <c r="O62" i="60620"/>
  <c r="P62" i="60620"/>
  <c r="S62" i="60620" s="1"/>
  <c r="Q62" i="60620"/>
  <c r="R62" i="60620"/>
  <c r="T62" i="60620"/>
  <c r="U62" i="60620"/>
  <c r="D63" i="60620"/>
  <c r="G63" i="60620" s="1"/>
  <c r="E63" i="60620"/>
  <c r="F63" i="60620"/>
  <c r="H63" i="60620"/>
  <c r="I63" i="60620"/>
  <c r="J63" i="60620"/>
  <c r="M63" i="60620" s="1"/>
  <c r="K63" i="60620"/>
  <c r="L63" i="60620"/>
  <c r="N63" i="60620"/>
  <c r="O63" i="60620"/>
  <c r="P63" i="60620"/>
  <c r="Q63" i="60620"/>
  <c r="R63" i="60620"/>
  <c r="S63" i="60620" s="1"/>
  <c r="T63" i="60620"/>
  <c r="U63" i="60620"/>
  <c r="D64" i="60620"/>
  <c r="G64" i="60620" s="1"/>
  <c r="E64" i="60620"/>
  <c r="F64" i="60620"/>
  <c r="H64" i="60620"/>
  <c r="I64" i="60620"/>
  <c r="J64" i="60620"/>
  <c r="K64" i="60620"/>
  <c r="L64" i="60620"/>
  <c r="N64" i="60620"/>
  <c r="O64" i="60620"/>
  <c r="P64" i="60620"/>
  <c r="S64" i="60620" s="1"/>
  <c r="Q64" i="60620"/>
  <c r="R64" i="60620"/>
  <c r="T64" i="60620"/>
  <c r="U64" i="60620"/>
  <c r="D65" i="60620"/>
  <c r="E65" i="60620"/>
  <c r="F65" i="60620"/>
  <c r="G65" i="60620"/>
  <c r="H65" i="60620"/>
  <c r="I65" i="60620"/>
  <c r="J65" i="60620"/>
  <c r="M65" i="60620" s="1"/>
  <c r="K65" i="60620"/>
  <c r="L65" i="60620"/>
  <c r="N65" i="60620"/>
  <c r="O65" i="60620"/>
  <c r="P65" i="60620"/>
  <c r="Q65" i="60620"/>
  <c r="R65" i="60620"/>
  <c r="T65" i="60620"/>
  <c r="U65" i="60620"/>
  <c r="D66" i="60620"/>
  <c r="E66" i="60620"/>
  <c r="F66" i="60620"/>
  <c r="G66" i="60620"/>
  <c r="H66" i="60620"/>
  <c r="I66" i="60620"/>
  <c r="J66" i="60620"/>
  <c r="K66" i="60620"/>
  <c r="L66" i="60620"/>
  <c r="M66" i="60620"/>
  <c r="N66" i="60620"/>
  <c r="O66" i="60620"/>
  <c r="P66" i="60620"/>
  <c r="S66" i="60620" s="1"/>
  <c r="Q66" i="60620"/>
  <c r="R66" i="60620"/>
  <c r="T66" i="60620"/>
  <c r="U66" i="60620"/>
  <c r="D67" i="60620"/>
  <c r="E67" i="60620"/>
  <c r="F67" i="60620"/>
  <c r="H67" i="60620"/>
  <c r="I67" i="60620"/>
  <c r="J67" i="60620"/>
  <c r="K67" i="60620"/>
  <c r="L67" i="60620"/>
  <c r="M67" i="60620"/>
  <c r="N67" i="60620"/>
  <c r="O67" i="60620"/>
  <c r="P67" i="60620"/>
  <c r="Q67" i="60620"/>
  <c r="R67" i="60620"/>
  <c r="S67" i="60620"/>
  <c r="T67" i="60620"/>
  <c r="U67" i="60620"/>
  <c r="D68" i="60620"/>
  <c r="G68" i="60620" s="1"/>
  <c r="E68" i="60620"/>
  <c r="F68" i="60620"/>
  <c r="H68" i="60620"/>
  <c r="I68" i="60620"/>
  <c r="J68" i="60620"/>
  <c r="M68" i="60620" s="1"/>
  <c r="K68" i="60620"/>
  <c r="L68" i="60620"/>
  <c r="N68" i="60620"/>
  <c r="O68" i="60620"/>
  <c r="P68" i="60620"/>
  <c r="S68" i="60620" s="1"/>
  <c r="Q68" i="60620"/>
  <c r="R68" i="60620"/>
  <c r="T68" i="60620"/>
  <c r="U68" i="60620"/>
  <c r="D69" i="60620"/>
  <c r="E69" i="60620"/>
  <c r="F69" i="60620"/>
  <c r="G69" i="60620" s="1"/>
  <c r="H69" i="60620"/>
  <c r="I69" i="60620"/>
  <c r="J69" i="60620"/>
  <c r="M69" i="60620" s="1"/>
  <c r="K69" i="60620"/>
  <c r="L69" i="60620"/>
  <c r="N69" i="60620"/>
  <c r="O69" i="60620"/>
  <c r="P69" i="60620"/>
  <c r="Q69" i="60620"/>
  <c r="R69" i="60620"/>
  <c r="T69" i="60620"/>
  <c r="U69" i="60620"/>
  <c r="D70" i="60620"/>
  <c r="G70" i="60620" s="1"/>
  <c r="E70" i="60620"/>
  <c r="F70" i="60620"/>
  <c r="H70" i="60620"/>
  <c r="I70" i="60620"/>
  <c r="J70" i="60620"/>
  <c r="K70" i="60620"/>
  <c r="L70" i="60620"/>
  <c r="M70" i="60620"/>
  <c r="N70" i="60620"/>
  <c r="O70" i="60620"/>
  <c r="P70" i="60620"/>
  <c r="S70" i="60620" s="1"/>
  <c r="Q70" i="60620"/>
  <c r="R70" i="60620"/>
  <c r="T70" i="60620"/>
  <c r="U70" i="60620"/>
  <c r="D71" i="60620"/>
  <c r="E71" i="60620"/>
  <c r="F71" i="60620"/>
  <c r="H71" i="60620"/>
  <c r="I71" i="60620"/>
  <c r="J71" i="60620"/>
  <c r="K71" i="60620"/>
  <c r="L71" i="60620"/>
  <c r="M71" i="60620"/>
  <c r="N71" i="60620"/>
  <c r="O71" i="60620"/>
  <c r="P71" i="60620"/>
  <c r="Q71" i="60620"/>
  <c r="R71" i="60620"/>
  <c r="S71" i="60620"/>
  <c r="T71" i="60620"/>
  <c r="U71" i="60620"/>
  <c r="D72" i="60620"/>
  <c r="G72" i="60620" s="1"/>
  <c r="E72" i="60620"/>
  <c r="F72" i="60620"/>
  <c r="H72" i="60620"/>
  <c r="I72" i="60620"/>
  <c r="J72" i="60620"/>
  <c r="K72" i="60620"/>
  <c r="L72" i="60620"/>
  <c r="N72" i="60620"/>
  <c r="O72" i="60620"/>
  <c r="P72" i="60620"/>
  <c r="Q72" i="60620"/>
  <c r="R72" i="60620"/>
  <c r="S72" i="60620"/>
  <c r="T72" i="60620"/>
  <c r="U72" i="60620"/>
  <c r="D73" i="60620"/>
  <c r="E73" i="60620"/>
  <c r="F73" i="60620"/>
  <c r="G73" i="60620"/>
  <c r="H73" i="60620"/>
  <c r="I73" i="60620"/>
  <c r="J73" i="60620"/>
  <c r="M73" i="60620" s="1"/>
  <c r="K73" i="60620"/>
  <c r="L73" i="60620"/>
  <c r="N73" i="60620"/>
  <c r="O73" i="60620"/>
  <c r="P73" i="60620"/>
  <c r="S73" i="60620" s="1"/>
  <c r="Q73" i="60620"/>
  <c r="R73" i="60620"/>
  <c r="T73" i="60620"/>
  <c r="U73" i="60620"/>
  <c r="D74" i="60620"/>
  <c r="G74" i="60620" s="1"/>
  <c r="E74" i="60620"/>
  <c r="F74" i="60620"/>
  <c r="H74" i="60620"/>
  <c r="I74" i="60620"/>
  <c r="J74" i="60620"/>
  <c r="K74" i="60620"/>
  <c r="L74" i="60620"/>
  <c r="M74" i="60620" s="1"/>
  <c r="N74" i="60620"/>
  <c r="O74" i="60620"/>
  <c r="P74" i="60620"/>
  <c r="S74" i="60620" s="1"/>
  <c r="Q74" i="60620"/>
  <c r="R74" i="60620"/>
  <c r="T74" i="60620"/>
  <c r="U74" i="60620"/>
  <c r="D75" i="60620"/>
  <c r="E75" i="60620"/>
  <c r="F75" i="60620"/>
  <c r="H75" i="60620"/>
  <c r="I75" i="60620"/>
  <c r="J75" i="60620"/>
  <c r="M75" i="60620" s="1"/>
  <c r="K75" i="60620"/>
  <c r="L75" i="60620"/>
  <c r="N75" i="60620"/>
  <c r="O75" i="60620"/>
  <c r="P75" i="60620"/>
  <c r="Q75" i="60620"/>
  <c r="R75" i="60620"/>
  <c r="S75" i="60620"/>
  <c r="T75" i="60620"/>
  <c r="U75" i="60620"/>
  <c r="D76" i="60620"/>
  <c r="G76" i="60620" s="1"/>
  <c r="E76" i="60620"/>
  <c r="F76" i="60620"/>
  <c r="H76" i="60620"/>
  <c r="I76" i="60620"/>
  <c r="J76" i="60620"/>
  <c r="K76" i="60620"/>
  <c r="L76" i="60620"/>
  <c r="N76" i="60620"/>
  <c r="O76" i="60620"/>
  <c r="P76" i="60620"/>
  <c r="Q76" i="60620"/>
  <c r="R76" i="60620"/>
  <c r="S76" i="60620"/>
  <c r="T76" i="60620"/>
  <c r="U76" i="60620"/>
  <c r="D77" i="60620"/>
  <c r="E77" i="60620"/>
  <c r="F77" i="60620"/>
  <c r="G77" i="60620"/>
  <c r="H77" i="60620"/>
  <c r="I77" i="60620"/>
  <c r="J77" i="60620"/>
  <c r="M77" i="60620" s="1"/>
  <c r="K77" i="60620"/>
  <c r="L77" i="60620"/>
  <c r="N77" i="60620"/>
  <c r="O77" i="60620"/>
  <c r="P77" i="60620"/>
  <c r="Q77" i="60620"/>
  <c r="R77" i="60620"/>
  <c r="T77" i="60620"/>
  <c r="U77" i="60620"/>
  <c r="D78" i="60620"/>
  <c r="E78" i="60620"/>
  <c r="F78" i="60620"/>
  <c r="G78" i="60620"/>
  <c r="H78" i="60620"/>
  <c r="I78" i="60620"/>
  <c r="J78" i="60620"/>
  <c r="K78" i="60620"/>
  <c r="L78" i="60620"/>
  <c r="M78" i="60620"/>
  <c r="N78" i="60620"/>
  <c r="O78" i="60620"/>
  <c r="P78" i="60620"/>
  <c r="S78" i="60620" s="1"/>
  <c r="Q78" i="60620"/>
  <c r="R78" i="60620"/>
  <c r="T78" i="60620"/>
  <c r="U78" i="60620"/>
  <c r="D79" i="60620"/>
  <c r="G79" i="60620" s="1"/>
  <c r="E79" i="60620"/>
  <c r="F79" i="60620"/>
  <c r="H79" i="60620"/>
  <c r="I79" i="60620"/>
  <c r="J79" i="60620"/>
  <c r="M79" i="60620" s="1"/>
  <c r="K79" i="60620"/>
  <c r="L79" i="60620"/>
  <c r="N79" i="60620"/>
  <c r="O79" i="60620"/>
  <c r="P79" i="60620"/>
  <c r="Q79" i="60620"/>
  <c r="R79" i="60620"/>
  <c r="S79" i="60620" s="1"/>
  <c r="T79" i="60620"/>
  <c r="U79" i="60620"/>
  <c r="D80" i="60620"/>
  <c r="G80" i="60620" s="1"/>
  <c r="E80" i="60620"/>
  <c r="F80" i="60620"/>
  <c r="H80" i="60620"/>
  <c r="I80" i="60620"/>
  <c r="J80" i="60620"/>
  <c r="M80" i="60620" s="1"/>
  <c r="K80" i="60620"/>
  <c r="L80" i="60620"/>
  <c r="N80" i="60620"/>
  <c r="O80" i="60620"/>
  <c r="P80" i="60620"/>
  <c r="S80" i="60620" s="1"/>
  <c r="Q80" i="60620"/>
  <c r="R80" i="60620"/>
  <c r="T80" i="60620"/>
  <c r="U80" i="60620"/>
  <c r="D81" i="60620"/>
  <c r="E81" i="60620"/>
  <c r="F81" i="60620"/>
  <c r="G81" i="60620"/>
  <c r="H81" i="60620"/>
  <c r="I81" i="60620"/>
  <c r="J81" i="60620"/>
  <c r="M81" i="60620" s="1"/>
  <c r="K81" i="60620"/>
  <c r="L81" i="60620"/>
  <c r="N81" i="60620"/>
  <c r="O81" i="60620"/>
  <c r="P81" i="60620"/>
  <c r="Q81" i="60620"/>
  <c r="R81" i="60620"/>
  <c r="T81" i="60620"/>
  <c r="U81" i="60620"/>
  <c r="D82" i="60620"/>
  <c r="E82" i="60620"/>
  <c r="F82" i="60620"/>
  <c r="G82" i="60620"/>
  <c r="H82" i="60620"/>
  <c r="I82" i="60620"/>
  <c r="J82" i="60620"/>
  <c r="K82" i="60620"/>
  <c r="L82" i="60620"/>
  <c r="M82" i="60620"/>
  <c r="N82" i="60620"/>
  <c r="O82" i="60620"/>
  <c r="P82" i="60620"/>
  <c r="S82" i="60620" s="1"/>
  <c r="Q82" i="60620"/>
  <c r="R82" i="60620"/>
  <c r="T82" i="60620"/>
  <c r="U82" i="60620"/>
  <c r="D83" i="60620"/>
  <c r="E83" i="60620"/>
  <c r="F83" i="60620"/>
  <c r="H83" i="60620"/>
  <c r="I83" i="60620"/>
  <c r="J83" i="60620"/>
  <c r="K83" i="60620"/>
  <c r="L83" i="60620"/>
  <c r="M83" i="60620"/>
  <c r="N83" i="60620"/>
  <c r="O83" i="60620"/>
  <c r="P83" i="60620"/>
  <c r="Q83" i="60620"/>
  <c r="R83" i="60620"/>
  <c r="S83" i="60620"/>
  <c r="T83" i="60620"/>
  <c r="U83" i="60620"/>
  <c r="D84" i="60620"/>
  <c r="G84" i="60620" s="1"/>
  <c r="E84" i="60620"/>
  <c r="F84" i="60620"/>
  <c r="H84" i="60620"/>
  <c r="I84" i="60620"/>
  <c r="J84" i="60620"/>
  <c r="M84" i="60620" s="1"/>
  <c r="K84" i="60620"/>
  <c r="L84" i="60620"/>
  <c r="N84" i="60620"/>
  <c r="O84" i="60620"/>
  <c r="P84" i="60620"/>
  <c r="S84" i="60620" s="1"/>
  <c r="Q84" i="60620"/>
  <c r="R84" i="60620"/>
  <c r="T84" i="60620"/>
  <c r="U84" i="60620"/>
  <c r="D85" i="60620"/>
  <c r="E85" i="60620"/>
  <c r="F85" i="60620"/>
  <c r="G85" i="60620" s="1"/>
  <c r="H85" i="60620"/>
  <c r="I85" i="60620"/>
  <c r="J85" i="60620"/>
  <c r="M85" i="60620" s="1"/>
  <c r="K85" i="60620"/>
  <c r="L85" i="60620"/>
  <c r="N85" i="60620"/>
  <c r="O85" i="60620"/>
  <c r="P85" i="60620"/>
  <c r="S85" i="60620" s="1"/>
  <c r="Q85" i="60620"/>
  <c r="R85" i="60620"/>
  <c r="T85" i="60620"/>
  <c r="U85" i="60620"/>
  <c r="D86" i="60620"/>
  <c r="G86" i="60620" s="1"/>
  <c r="E86" i="60620"/>
  <c r="F86" i="60620"/>
  <c r="H86" i="60620"/>
  <c r="I86" i="60620"/>
  <c r="J86" i="60620"/>
  <c r="K86" i="60620"/>
  <c r="L86" i="60620"/>
  <c r="M86" i="60620"/>
  <c r="N86" i="60620"/>
  <c r="O86" i="60620"/>
  <c r="P86" i="60620"/>
  <c r="S86" i="60620" s="1"/>
  <c r="Q86" i="60620"/>
  <c r="R86" i="60620"/>
  <c r="T86" i="60620"/>
  <c r="U86" i="60620"/>
  <c r="D87" i="60620"/>
  <c r="E87" i="60620"/>
  <c r="F87" i="60620"/>
  <c r="H87" i="60620"/>
  <c r="I87" i="60620"/>
  <c r="J87" i="60620"/>
  <c r="K87" i="60620"/>
  <c r="L87" i="60620"/>
  <c r="M87" i="60620"/>
  <c r="N87" i="60620"/>
  <c r="O87" i="60620"/>
  <c r="P87" i="60620"/>
  <c r="Q87" i="60620"/>
  <c r="R87" i="60620"/>
  <c r="S87" i="60620"/>
  <c r="T87" i="60620"/>
  <c r="U87" i="60620"/>
  <c r="D88" i="60620"/>
  <c r="G88" i="60620" s="1"/>
  <c r="E88" i="60620"/>
  <c r="F88" i="60620"/>
  <c r="H88" i="60620"/>
  <c r="I88" i="60620"/>
  <c r="J88" i="60620"/>
  <c r="K88" i="60620"/>
  <c r="L88" i="60620"/>
  <c r="N88" i="60620"/>
  <c r="O88" i="60620"/>
  <c r="P88" i="60620"/>
  <c r="Q88" i="60620"/>
  <c r="R88" i="60620"/>
  <c r="S88" i="60620"/>
  <c r="T88" i="60620"/>
  <c r="U88" i="60620"/>
  <c r="D89" i="60620"/>
  <c r="E89" i="60620"/>
  <c r="F89" i="60620"/>
  <c r="G89" i="60620"/>
  <c r="H89" i="60620"/>
  <c r="I89" i="60620"/>
  <c r="J89" i="60620"/>
  <c r="M89" i="60620" s="1"/>
  <c r="K89" i="60620"/>
  <c r="L89" i="60620"/>
  <c r="N89" i="60620"/>
  <c r="O89" i="60620"/>
  <c r="P89" i="60620"/>
  <c r="S89" i="60620" s="1"/>
  <c r="Q89" i="60620"/>
  <c r="R89" i="60620"/>
  <c r="T89" i="60620"/>
  <c r="U89" i="60620"/>
  <c r="D90" i="60620"/>
  <c r="G90" i="60620" s="1"/>
  <c r="E90" i="60620"/>
  <c r="F90" i="60620"/>
  <c r="H90" i="60620"/>
  <c r="I90" i="60620"/>
  <c r="J90" i="60620"/>
  <c r="K90" i="60620"/>
  <c r="L90" i="60620"/>
  <c r="M90" i="60620" s="1"/>
  <c r="N90" i="60620"/>
  <c r="O90" i="60620"/>
  <c r="P90" i="60620"/>
  <c r="S90" i="60620" s="1"/>
  <c r="Q90" i="60620"/>
  <c r="R90" i="60620"/>
  <c r="T90" i="60620"/>
  <c r="U90" i="60620"/>
  <c r="D91" i="60620"/>
  <c r="G91" i="60620" s="1"/>
  <c r="E91" i="60620"/>
  <c r="F91" i="60620"/>
  <c r="H91" i="60620"/>
  <c r="I91" i="60620"/>
  <c r="J91" i="60620"/>
  <c r="M91" i="60620" s="1"/>
  <c r="K91" i="60620"/>
  <c r="L91" i="60620"/>
  <c r="N91" i="60620"/>
  <c r="O91" i="60620"/>
  <c r="P91" i="60620"/>
  <c r="Q91" i="60620"/>
  <c r="R91" i="60620"/>
  <c r="S91" i="60620"/>
  <c r="T91" i="60620"/>
  <c r="U91" i="60620"/>
  <c r="D92" i="60620"/>
  <c r="G92" i="60620" s="1"/>
  <c r="E92" i="60620"/>
  <c r="F92" i="60620"/>
  <c r="H92" i="60620"/>
  <c r="I92" i="60620"/>
  <c r="J92" i="60620"/>
  <c r="K92" i="60620"/>
  <c r="L92" i="60620"/>
  <c r="N92" i="60620"/>
  <c r="O92" i="60620"/>
  <c r="P92" i="60620"/>
  <c r="Q92" i="60620"/>
  <c r="R92" i="60620"/>
  <c r="S92" i="60620"/>
  <c r="T92" i="60620"/>
  <c r="U92" i="60620"/>
  <c r="D93" i="60620"/>
  <c r="E93" i="60620"/>
  <c r="F93" i="60620"/>
  <c r="G93" i="60620"/>
  <c r="H93" i="60620"/>
  <c r="I93" i="60620"/>
  <c r="J93" i="60620"/>
  <c r="M93" i="60620" s="1"/>
  <c r="K93" i="60620"/>
  <c r="L93" i="60620"/>
  <c r="N93" i="60620"/>
  <c r="O93" i="60620"/>
  <c r="P93" i="60620"/>
  <c r="Q93" i="60620"/>
  <c r="R93" i="60620"/>
  <c r="T93" i="60620"/>
  <c r="U93" i="60620"/>
  <c r="D94" i="60620"/>
  <c r="E94" i="60620"/>
  <c r="F94" i="60620"/>
  <c r="G94" i="60620"/>
  <c r="H94" i="60620"/>
  <c r="I94" i="60620"/>
  <c r="J94" i="60620"/>
  <c r="K94" i="60620"/>
  <c r="L94" i="60620"/>
  <c r="M94" i="60620"/>
  <c r="N94" i="60620"/>
  <c r="O94" i="60620"/>
  <c r="P94" i="60620"/>
  <c r="S94" i="60620" s="1"/>
  <c r="Q94" i="60620"/>
  <c r="R94" i="60620"/>
  <c r="T94" i="60620"/>
  <c r="U94" i="60620"/>
  <c r="D95" i="60620"/>
  <c r="G95" i="60620" s="1"/>
  <c r="E95" i="60620"/>
  <c r="F95" i="60620"/>
  <c r="H95" i="60620"/>
  <c r="I95" i="60620"/>
  <c r="J95" i="60620"/>
  <c r="M95" i="60620" s="1"/>
  <c r="K95" i="60620"/>
  <c r="L95" i="60620"/>
  <c r="N95" i="60620"/>
  <c r="O95" i="60620"/>
  <c r="P95" i="60620"/>
  <c r="Q95" i="60620"/>
  <c r="R95" i="60620"/>
  <c r="S95" i="60620" s="1"/>
  <c r="T95" i="60620"/>
  <c r="U95" i="60620"/>
  <c r="D96" i="60620"/>
  <c r="G96" i="60620" s="1"/>
  <c r="E96" i="60620"/>
  <c r="F96" i="60620"/>
  <c r="H96" i="60620"/>
  <c r="I96" i="60620"/>
  <c r="J96" i="60620"/>
  <c r="M96" i="60620" s="1"/>
  <c r="K96" i="60620"/>
  <c r="L96" i="60620"/>
  <c r="N96" i="60620"/>
  <c r="O96" i="60620"/>
  <c r="P96" i="60620"/>
  <c r="S96" i="60620" s="1"/>
  <c r="Q96" i="60620"/>
  <c r="R96" i="60620"/>
  <c r="T96" i="60620"/>
  <c r="U96" i="60620"/>
  <c r="D97" i="60620"/>
  <c r="E97" i="60620"/>
  <c r="F97" i="60620"/>
  <c r="G97" i="60620"/>
  <c r="H97" i="60620"/>
  <c r="I97" i="60620"/>
  <c r="J97" i="60620"/>
  <c r="M97" i="60620" s="1"/>
  <c r="K97" i="60620"/>
  <c r="L97" i="60620"/>
  <c r="N97" i="60620"/>
  <c r="O97" i="60620"/>
  <c r="P97" i="60620"/>
  <c r="Q97" i="60620"/>
  <c r="R97" i="60620"/>
  <c r="T97" i="60620"/>
  <c r="U97" i="60620"/>
  <c r="D98" i="60620"/>
  <c r="E98" i="60620"/>
  <c r="F98" i="60620"/>
  <c r="G98" i="60620"/>
  <c r="H98" i="60620"/>
  <c r="I98" i="60620"/>
  <c r="J98" i="60620"/>
  <c r="K98" i="60620"/>
  <c r="L98" i="60620"/>
  <c r="M98" i="60620"/>
  <c r="N98" i="60620"/>
  <c r="O98" i="60620"/>
  <c r="P98" i="60620"/>
  <c r="S98" i="60620" s="1"/>
  <c r="Q98" i="60620"/>
  <c r="R98" i="60620"/>
  <c r="T98" i="60620"/>
  <c r="U98" i="60620"/>
  <c r="D99" i="60620"/>
  <c r="E99" i="60620"/>
  <c r="F99" i="60620"/>
  <c r="H99" i="60620"/>
  <c r="I99" i="60620"/>
  <c r="J99" i="60620"/>
  <c r="K99" i="60620"/>
  <c r="L99" i="60620"/>
  <c r="M99" i="60620"/>
  <c r="N99" i="60620"/>
  <c r="O99" i="60620"/>
  <c r="P99" i="60620"/>
  <c r="Q99" i="60620"/>
  <c r="R99" i="60620"/>
  <c r="S99" i="60620"/>
  <c r="T99" i="60620"/>
  <c r="U99" i="60620"/>
  <c r="D100" i="60620"/>
  <c r="G100" i="60620" s="1"/>
  <c r="E100" i="60620"/>
  <c r="F100" i="60620"/>
  <c r="H100" i="60620"/>
  <c r="I100" i="60620"/>
  <c r="J100" i="60620"/>
  <c r="M100" i="60620" s="1"/>
  <c r="K100" i="60620"/>
  <c r="L100" i="60620"/>
  <c r="N100" i="60620"/>
  <c r="O100" i="60620"/>
  <c r="P100" i="60620"/>
  <c r="S100" i="60620" s="1"/>
  <c r="Q100" i="60620"/>
  <c r="R100" i="60620"/>
  <c r="T100" i="60620"/>
  <c r="U100" i="60620"/>
  <c r="D101" i="60620"/>
  <c r="E101" i="60620"/>
  <c r="F101" i="60620"/>
  <c r="G101" i="60620" s="1"/>
  <c r="H101" i="60620"/>
  <c r="I101" i="60620"/>
  <c r="J101" i="60620"/>
  <c r="M101" i="60620" s="1"/>
  <c r="K101" i="60620"/>
  <c r="L101" i="60620"/>
  <c r="N101" i="60620"/>
  <c r="O101" i="60620"/>
  <c r="P101" i="60620"/>
  <c r="S101" i="60620" s="1"/>
  <c r="Q101" i="60620"/>
  <c r="R101" i="60620"/>
  <c r="T101" i="60620"/>
  <c r="U101" i="60620"/>
  <c r="D102" i="60620"/>
  <c r="G102" i="60620" s="1"/>
  <c r="E102" i="60620"/>
  <c r="F102" i="60620"/>
  <c r="H102" i="60620"/>
  <c r="I102" i="60620"/>
  <c r="J102" i="60620"/>
  <c r="K102" i="60620"/>
  <c r="L102" i="60620"/>
  <c r="M102" i="60620"/>
  <c r="N102" i="60620"/>
  <c r="O102" i="60620"/>
  <c r="P102" i="60620"/>
  <c r="S102" i="60620" s="1"/>
  <c r="Q102" i="60620"/>
  <c r="R102" i="60620"/>
  <c r="T102" i="60620"/>
  <c r="U102" i="60620"/>
  <c r="D103" i="60620"/>
  <c r="E103" i="60620"/>
  <c r="F103" i="60620"/>
  <c r="H103" i="60620"/>
  <c r="I103" i="60620"/>
  <c r="J103" i="60620"/>
  <c r="K103" i="60620"/>
  <c r="L103" i="60620"/>
  <c r="M103" i="60620"/>
  <c r="N103" i="60620"/>
  <c r="O103" i="60620"/>
  <c r="P103" i="60620"/>
  <c r="Q103" i="60620"/>
  <c r="R103" i="60620"/>
  <c r="S103" i="60620"/>
  <c r="T103" i="60620"/>
  <c r="U103" i="60620"/>
  <c r="D104" i="60620"/>
  <c r="G104" i="60620" s="1"/>
  <c r="E104" i="60620"/>
  <c r="F104" i="60620"/>
  <c r="H104" i="60620"/>
  <c r="I104" i="60620"/>
  <c r="J104" i="60620"/>
  <c r="K104" i="60620"/>
  <c r="L104" i="60620"/>
  <c r="N104" i="60620"/>
  <c r="O104" i="60620"/>
  <c r="P104" i="60620"/>
  <c r="Q104" i="60620"/>
  <c r="R104" i="60620"/>
  <c r="S104" i="60620"/>
  <c r="T104" i="60620"/>
  <c r="U104" i="60620"/>
  <c r="D105" i="60620"/>
  <c r="E105" i="60620"/>
  <c r="F105" i="60620"/>
  <c r="G105" i="60620"/>
  <c r="H105" i="60620"/>
  <c r="I105" i="60620"/>
  <c r="J105" i="60620"/>
  <c r="M105" i="60620" s="1"/>
  <c r="K105" i="60620"/>
  <c r="L105" i="60620"/>
  <c r="N105" i="60620"/>
  <c r="O105" i="60620"/>
  <c r="P105" i="60620"/>
  <c r="S105" i="60620" s="1"/>
  <c r="Q105" i="60620"/>
  <c r="R105" i="60620"/>
  <c r="T105" i="60620"/>
  <c r="U105" i="60620"/>
  <c r="D106" i="60620"/>
  <c r="G106" i="60620" s="1"/>
  <c r="E106" i="60620"/>
  <c r="F106" i="60620"/>
  <c r="H106" i="60620"/>
  <c r="I106" i="60620"/>
  <c r="J106" i="60620"/>
  <c r="K106" i="60620"/>
  <c r="L106" i="60620"/>
  <c r="M106" i="60620" s="1"/>
  <c r="N106" i="60620"/>
  <c r="O106" i="60620"/>
  <c r="P106" i="60620"/>
  <c r="S106" i="60620" s="1"/>
  <c r="Q106" i="60620"/>
  <c r="R106" i="60620"/>
  <c r="T106" i="60620"/>
  <c r="U106" i="60620"/>
  <c r="D107" i="60620"/>
  <c r="G107" i="60620" s="1"/>
  <c r="E107" i="60620"/>
  <c r="F107" i="60620"/>
  <c r="H107" i="60620"/>
  <c r="I107" i="60620"/>
  <c r="J107" i="60620"/>
  <c r="M107" i="60620" s="1"/>
  <c r="K107" i="60620"/>
  <c r="L107" i="60620"/>
  <c r="N107" i="60620"/>
  <c r="O107" i="60620"/>
  <c r="P107" i="60620"/>
  <c r="Q107" i="60620"/>
  <c r="R107" i="60620"/>
  <c r="S107" i="60620"/>
  <c r="T107" i="60620"/>
  <c r="U107" i="60620"/>
  <c r="D108" i="60620"/>
  <c r="G108" i="60620" s="1"/>
  <c r="E108" i="60620"/>
  <c r="F108" i="60620"/>
  <c r="H108" i="60620"/>
  <c r="I108" i="60620"/>
  <c r="J108" i="60620"/>
  <c r="K108" i="60620"/>
  <c r="L108" i="60620"/>
  <c r="N108" i="60620"/>
  <c r="O108" i="60620"/>
  <c r="P108" i="60620"/>
  <c r="Q108" i="60620"/>
  <c r="R108" i="60620"/>
  <c r="S108" i="60620"/>
  <c r="T108" i="60620"/>
  <c r="U108" i="60620"/>
  <c r="D109" i="60620"/>
  <c r="E109" i="60620"/>
  <c r="F109" i="60620"/>
  <c r="G109" i="60620"/>
  <c r="H109" i="60620"/>
  <c r="I109" i="60620"/>
  <c r="J109" i="60620"/>
  <c r="M109" i="60620" s="1"/>
  <c r="K109" i="60620"/>
  <c r="L109" i="60620"/>
  <c r="N109" i="60620"/>
  <c r="O109" i="60620"/>
  <c r="P109" i="60620"/>
  <c r="Q109" i="60620"/>
  <c r="R109" i="60620"/>
  <c r="T109" i="60620"/>
  <c r="U109" i="60620"/>
  <c r="D110" i="60620"/>
  <c r="E110" i="60620"/>
  <c r="F110" i="60620"/>
  <c r="G110" i="60620"/>
  <c r="H110" i="60620"/>
  <c r="I110" i="60620"/>
  <c r="J110" i="60620"/>
  <c r="K110" i="60620"/>
  <c r="L110" i="60620"/>
  <c r="M110" i="60620"/>
  <c r="N110" i="60620"/>
  <c r="O110" i="60620"/>
  <c r="P110" i="60620"/>
  <c r="S110" i="60620" s="1"/>
  <c r="Q110" i="60620"/>
  <c r="R110" i="60620"/>
  <c r="T110" i="60620"/>
  <c r="U110" i="60620"/>
  <c r="D111" i="60620"/>
  <c r="G111" i="60620" s="1"/>
  <c r="E111" i="60620"/>
  <c r="F111" i="60620"/>
  <c r="H111" i="60620"/>
  <c r="I111" i="60620"/>
  <c r="J111" i="60620"/>
  <c r="M111" i="60620" s="1"/>
  <c r="K111" i="60620"/>
  <c r="L111" i="60620"/>
  <c r="N111" i="60620"/>
  <c r="O111" i="60620"/>
  <c r="P111" i="60620"/>
  <c r="Q111" i="60620"/>
  <c r="R111" i="60620"/>
  <c r="S111" i="60620" s="1"/>
  <c r="T111" i="60620"/>
  <c r="U111" i="60620"/>
  <c r="D112" i="60620"/>
  <c r="G112" i="60620" s="1"/>
  <c r="E112" i="60620"/>
  <c r="F112" i="60620"/>
  <c r="H112" i="60620"/>
  <c r="I112" i="60620"/>
  <c r="J112" i="60620"/>
  <c r="M112" i="60620" s="1"/>
  <c r="K112" i="60620"/>
  <c r="L112" i="60620"/>
  <c r="N112" i="60620"/>
  <c r="O112" i="60620"/>
  <c r="P112" i="60620"/>
  <c r="S112" i="60620" s="1"/>
  <c r="Q112" i="60620"/>
  <c r="R112" i="60620"/>
  <c r="T112" i="60620"/>
  <c r="U112" i="60620"/>
  <c r="D113" i="60620"/>
  <c r="E113" i="60620"/>
  <c r="F113" i="60620"/>
  <c r="G113" i="60620"/>
  <c r="H113" i="60620"/>
  <c r="I113" i="60620"/>
  <c r="J113" i="60620"/>
  <c r="M113" i="60620" s="1"/>
  <c r="K113" i="60620"/>
  <c r="L113" i="60620"/>
  <c r="N113" i="60620"/>
  <c r="O113" i="60620"/>
  <c r="P113" i="60620"/>
  <c r="Q113" i="60620"/>
  <c r="R113" i="60620"/>
  <c r="T113" i="60620"/>
  <c r="U113" i="60620"/>
  <c r="D114" i="60620"/>
  <c r="E114" i="60620"/>
  <c r="F114" i="60620"/>
  <c r="G114" i="60620"/>
  <c r="H114" i="60620"/>
  <c r="I114" i="60620"/>
  <c r="J114" i="60620"/>
  <c r="K114" i="60620"/>
  <c r="L114" i="60620"/>
  <c r="M114" i="60620"/>
  <c r="N114" i="60620"/>
  <c r="O114" i="60620"/>
  <c r="P114" i="60620"/>
  <c r="S114" i="60620" s="1"/>
  <c r="Q114" i="60620"/>
  <c r="R114" i="60620"/>
  <c r="T114" i="60620"/>
  <c r="U114" i="60620"/>
  <c r="D115" i="60620"/>
  <c r="E115" i="60620"/>
  <c r="F115" i="60620"/>
  <c r="H115" i="60620"/>
  <c r="I115" i="60620"/>
  <c r="J115" i="60620"/>
  <c r="K115" i="60620"/>
  <c r="L115" i="60620"/>
  <c r="M115" i="60620"/>
  <c r="N115" i="60620"/>
  <c r="O115" i="60620"/>
  <c r="P115" i="60620"/>
  <c r="Q115" i="60620"/>
  <c r="R115" i="60620"/>
  <c r="S115" i="60620"/>
  <c r="T115" i="60620"/>
  <c r="U115" i="60620"/>
  <c r="D116" i="60620"/>
  <c r="G116" i="60620" s="1"/>
  <c r="E116" i="60620"/>
  <c r="F116" i="60620"/>
  <c r="H116" i="60620"/>
  <c r="I116" i="60620"/>
  <c r="J116" i="60620"/>
  <c r="M116" i="60620" s="1"/>
  <c r="K116" i="60620"/>
  <c r="L116" i="60620"/>
  <c r="N116" i="60620"/>
  <c r="O116" i="60620"/>
  <c r="P116" i="60620"/>
  <c r="S116" i="60620" s="1"/>
  <c r="Q116" i="60620"/>
  <c r="R116" i="60620"/>
  <c r="T116" i="60620"/>
  <c r="U116" i="60620"/>
  <c r="D117" i="60620"/>
  <c r="E117" i="60620"/>
  <c r="F117" i="60620"/>
  <c r="G117" i="60620" s="1"/>
  <c r="H117" i="60620"/>
  <c r="I117" i="60620"/>
  <c r="J117" i="60620"/>
  <c r="M117" i="60620" s="1"/>
  <c r="K117" i="60620"/>
  <c r="L117" i="60620"/>
  <c r="N117" i="60620"/>
  <c r="O117" i="60620"/>
  <c r="P117" i="60620"/>
  <c r="S117" i="60620" s="1"/>
  <c r="Q117" i="60620"/>
  <c r="R117" i="60620"/>
  <c r="T117" i="60620"/>
  <c r="U117" i="60620"/>
  <c r="D118" i="60620"/>
  <c r="G118" i="60620" s="1"/>
  <c r="E118" i="60620"/>
  <c r="F118" i="60620"/>
  <c r="H118" i="60620"/>
  <c r="I118" i="60620"/>
  <c r="J118" i="60620"/>
  <c r="K118" i="60620"/>
  <c r="L118" i="60620"/>
  <c r="M118" i="60620"/>
  <c r="N118" i="60620"/>
  <c r="O118" i="60620"/>
  <c r="P118" i="60620"/>
  <c r="S118" i="60620" s="1"/>
  <c r="Q118" i="60620"/>
  <c r="R118" i="60620"/>
  <c r="T118" i="60620"/>
  <c r="U118" i="60620"/>
  <c r="D119" i="60620"/>
  <c r="E119" i="60620"/>
  <c r="F119" i="60620"/>
  <c r="H119" i="60620"/>
  <c r="I119" i="60620"/>
  <c r="J119" i="60620"/>
  <c r="K119" i="60620"/>
  <c r="L119" i="60620"/>
  <c r="M119" i="60620"/>
  <c r="N119" i="60620"/>
  <c r="O119" i="60620"/>
  <c r="P119" i="60620"/>
  <c r="Q119" i="60620"/>
  <c r="R119" i="60620"/>
  <c r="S119" i="60620"/>
  <c r="T119" i="60620"/>
  <c r="U119" i="60620"/>
  <c r="D120" i="60620"/>
  <c r="G120" i="60620" s="1"/>
  <c r="E120" i="60620"/>
  <c r="F120" i="60620"/>
  <c r="H120" i="60620"/>
  <c r="I120" i="60620"/>
  <c r="J120" i="60620"/>
  <c r="K120" i="60620"/>
  <c r="L120" i="60620"/>
  <c r="N120" i="60620"/>
  <c r="O120" i="60620"/>
  <c r="P120" i="60620"/>
  <c r="Q120" i="60620"/>
  <c r="R120" i="60620"/>
  <c r="S120" i="60620"/>
  <c r="T120" i="60620"/>
  <c r="U120" i="60620"/>
  <c r="D121" i="60620"/>
  <c r="E121" i="60620"/>
  <c r="F121" i="60620"/>
  <c r="G121" i="60620"/>
  <c r="H121" i="60620"/>
  <c r="I121" i="60620"/>
  <c r="J121" i="60620"/>
  <c r="M121" i="60620" s="1"/>
  <c r="K121" i="60620"/>
  <c r="L121" i="60620"/>
  <c r="N121" i="60620"/>
  <c r="O121" i="60620"/>
  <c r="P121" i="60620"/>
  <c r="S121" i="60620" s="1"/>
  <c r="Q121" i="60620"/>
  <c r="R121" i="60620"/>
  <c r="T121" i="60620"/>
  <c r="U121" i="60620"/>
  <c r="D122" i="60620"/>
  <c r="G122" i="60620" s="1"/>
  <c r="E122" i="60620"/>
  <c r="F122" i="60620"/>
  <c r="H122" i="60620"/>
  <c r="I122" i="60620"/>
  <c r="J122" i="60620"/>
  <c r="K122" i="60620"/>
  <c r="L122" i="60620"/>
  <c r="M122" i="60620" s="1"/>
  <c r="N122" i="60620"/>
  <c r="O122" i="60620"/>
  <c r="P122" i="60620"/>
  <c r="S122" i="60620" s="1"/>
  <c r="Q122" i="60620"/>
  <c r="R122" i="60620"/>
  <c r="T122" i="60620"/>
  <c r="U122" i="60620"/>
  <c r="D123" i="60620"/>
  <c r="G123" i="60620" s="1"/>
  <c r="E123" i="60620"/>
  <c r="F123" i="60620"/>
  <c r="H123" i="60620"/>
  <c r="I123" i="60620"/>
  <c r="J123" i="60620"/>
  <c r="M123" i="60620" s="1"/>
  <c r="K123" i="60620"/>
  <c r="L123" i="60620"/>
  <c r="N123" i="60620"/>
  <c r="O123" i="60620"/>
  <c r="P123" i="60620"/>
  <c r="Q123" i="60620"/>
  <c r="R123" i="60620"/>
  <c r="S123" i="60620"/>
  <c r="T123" i="60620"/>
  <c r="U123" i="60620"/>
  <c r="D124" i="60620"/>
  <c r="G124" i="60620" s="1"/>
  <c r="E124" i="60620"/>
  <c r="F124" i="60620"/>
  <c r="H124" i="60620"/>
  <c r="I124" i="60620"/>
  <c r="J124" i="60620"/>
  <c r="K124" i="60620"/>
  <c r="L124" i="60620"/>
  <c r="N124" i="60620"/>
  <c r="O124" i="60620"/>
  <c r="P124" i="60620"/>
  <c r="Q124" i="60620"/>
  <c r="R124" i="60620"/>
  <c r="S124" i="60620"/>
  <c r="T124" i="60620"/>
  <c r="U124" i="60620"/>
  <c r="D125" i="60620"/>
  <c r="E125" i="60620"/>
  <c r="F125" i="60620"/>
  <c r="G125" i="60620"/>
  <c r="H125" i="60620"/>
  <c r="I125" i="60620"/>
  <c r="J125" i="60620"/>
  <c r="M125" i="60620" s="1"/>
  <c r="K125" i="60620"/>
  <c r="L125" i="60620"/>
  <c r="N125" i="60620"/>
  <c r="O125" i="60620"/>
  <c r="P125" i="60620"/>
  <c r="Q125" i="60620"/>
  <c r="R125" i="60620"/>
  <c r="T125" i="60620"/>
  <c r="U125" i="60620"/>
  <c r="D126" i="60620"/>
  <c r="E126" i="60620"/>
  <c r="F126" i="60620"/>
  <c r="G126" i="60620"/>
  <c r="H126" i="60620"/>
  <c r="I126" i="60620"/>
  <c r="J126" i="60620"/>
  <c r="K126" i="60620"/>
  <c r="L126" i="60620"/>
  <c r="M126" i="60620"/>
  <c r="N126" i="60620"/>
  <c r="O126" i="60620"/>
  <c r="P126" i="60620"/>
  <c r="S126" i="60620" s="1"/>
  <c r="Q126" i="60620"/>
  <c r="R126" i="60620"/>
  <c r="T126" i="60620"/>
  <c r="U126" i="60620"/>
  <c r="D127" i="60620"/>
  <c r="G127" i="60620" s="1"/>
  <c r="E127" i="60620"/>
  <c r="F127" i="60620"/>
  <c r="H127" i="60620"/>
  <c r="I127" i="60620"/>
  <c r="J127" i="60620"/>
  <c r="M127" i="60620" s="1"/>
  <c r="K127" i="60620"/>
  <c r="L127" i="60620"/>
  <c r="N127" i="60620"/>
  <c r="O127" i="60620"/>
  <c r="P127" i="60620"/>
  <c r="Q127" i="60620"/>
  <c r="R127" i="60620"/>
  <c r="S127" i="60620" s="1"/>
  <c r="T127" i="60620"/>
  <c r="U127" i="60620"/>
  <c r="D128" i="60620"/>
  <c r="G128" i="60620" s="1"/>
  <c r="E128" i="60620"/>
  <c r="F128" i="60620"/>
  <c r="H128" i="60620"/>
  <c r="I128" i="60620"/>
  <c r="J128" i="60620"/>
  <c r="M128" i="60620" s="1"/>
  <c r="K128" i="60620"/>
  <c r="L128" i="60620"/>
  <c r="N128" i="60620"/>
  <c r="O128" i="60620"/>
  <c r="P128" i="60620"/>
  <c r="S128" i="60620" s="1"/>
  <c r="Q128" i="60620"/>
  <c r="R128" i="60620"/>
  <c r="T128" i="60620"/>
  <c r="U128" i="60620"/>
  <c r="D129" i="60620"/>
  <c r="E129" i="60620"/>
  <c r="F129" i="60620"/>
  <c r="G129" i="60620"/>
  <c r="H129" i="60620"/>
  <c r="I129" i="60620"/>
  <c r="J129" i="60620"/>
  <c r="M129" i="60620" s="1"/>
  <c r="K129" i="60620"/>
  <c r="L129" i="60620"/>
  <c r="N129" i="60620"/>
  <c r="O129" i="60620"/>
  <c r="P129" i="60620"/>
  <c r="Q129" i="60620"/>
  <c r="R129" i="60620"/>
  <c r="T129" i="60620"/>
  <c r="U129" i="60620"/>
  <c r="D130" i="60620"/>
  <c r="E130" i="60620"/>
  <c r="F130" i="60620"/>
  <c r="G130" i="60620"/>
  <c r="H130" i="60620"/>
  <c r="I130" i="60620"/>
  <c r="J130" i="60620"/>
  <c r="K130" i="60620"/>
  <c r="L130" i="60620"/>
  <c r="M130" i="60620"/>
  <c r="N130" i="60620"/>
  <c r="O130" i="60620"/>
  <c r="P130" i="60620"/>
  <c r="S130" i="60620" s="1"/>
  <c r="Q130" i="60620"/>
  <c r="R130" i="60620"/>
  <c r="T130" i="60620"/>
  <c r="U130" i="60620"/>
  <c r="D131" i="60620"/>
  <c r="E131" i="60620"/>
  <c r="F131" i="60620"/>
  <c r="H131" i="60620"/>
  <c r="I131" i="60620"/>
  <c r="J131" i="60620"/>
  <c r="K131" i="60620"/>
  <c r="L131" i="60620"/>
  <c r="M131" i="60620"/>
  <c r="N131" i="60620"/>
  <c r="O131" i="60620"/>
  <c r="P131" i="60620"/>
  <c r="Q131" i="60620"/>
  <c r="R131" i="60620"/>
  <c r="S131" i="60620"/>
  <c r="T131" i="60620"/>
  <c r="U131" i="60620"/>
  <c r="D132" i="60620"/>
  <c r="G132" i="60620" s="1"/>
  <c r="E132" i="60620"/>
  <c r="F132" i="60620"/>
  <c r="H132" i="60620"/>
  <c r="I132" i="60620"/>
  <c r="J132" i="60620"/>
  <c r="M132" i="60620" s="1"/>
  <c r="K132" i="60620"/>
  <c r="L132" i="60620"/>
  <c r="N132" i="60620"/>
  <c r="O132" i="60620"/>
  <c r="P132" i="60620"/>
  <c r="S132" i="60620" s="1"/>
  <c r="Q132" i="60620"/>
  <c r="R132" i="60620"/>
  <c r="T132" i="60620"/>
  <c r="U132" i="60620"/>
  <c r="D133" i="60620"/>
  <c r="E133" i="60620"/>
  <c r="F133" i="60620"/>
  <c r="G133" i="60620" s="1"/>
  <c r="H133" i="60620"/>
  <c r="I133" i="60620"/>
  <c r="J133" i="60620"/>
  <c r="M133" i="60620" s="1"/>
  <c r="K133" i="60620"/>
  <c r="L133" i="60620"/>
  <c r="N133" i="60620"/>
  <c r="O133" i="60620"/>
  <c r="P133" i="60620"/>
  <c r="S133" i="60620" s="1"/>
  <c r="Q133" i="60620"/>
  <c r="R133" i="60620"/>
  <c r="T133" i="60620"/>
  <c r="U133" i="60620"/>
  <c r="D134" i="60620"/>
  <c r="G134" i="60620" s="1"/>
  <c r="E134" i="60620"/>
  <c r="F134" i="60620"/>
  <c r="H134" i="60620"/>
  <c r="I134" i="60620"/>
  <c r="J134" i="60620"/>
  <c r="K134" i="60620"/>
  <c r="L134" i="60620"/>
  <c r="M134" i="60620"/>
  <c r="N134" i="60620"/>
  <c r="O134" i="60620"/>
  <c r="P134" i="60620"/>
  <c r="S134" i="60620" s="1"/>
  <c r="Q134" i="60620"/>
  <c r="R134" i="60620"/>
  <c r="T134" i="60620"/>
  <c r="U134" i="60620"/>
  <c r="D135" i="60620"/>
  <c r="E135" i="60620"/>
  <c r="F135" i="60620"/>
  <c r="H135" i="60620"/>
  <c r="I135" i="60620"/>
  <c r="J135" i="60620"/>
  <c r="K135" i="60620"/>
  <c r="L135" i="60620"/>
  <c r="M135" i="60620"/>
  <c r="N135" i="60620"/>
  <c r="O135" i="60620"/>
  <c r="P135" i="60620"/>
  <c r="Q135" i="60620"/>
  <c r="R135" i="60620"/>
  <c r="S135" i="60620"/>
  <c r="T135" i="60620"/>
  <c r="U135" i="60620"/>
  <c r="D136" i="60620"/>
  <c r="G136" i="60620" s="1"/>
  <c r="E136" i="60620"/>
  <c r="F136" i="60620"/>
  <c r="H136" i="60620"/>
  <c r="I136" i="60620"/>
  <c r="J136" i="60620"/>
  <c r="K136" i="60620"/>
  <c r="L136" i="60620"/>
  <c r="N136" i="60620"/>
  <c r="O136" i="60620"/>
  <c r="P136" i="60620"/>
  <c r="Q136" i="60620"/>
  <c r="R136" i="60620"/>
  <c r="S136" i="60620"/>
  <c r="T136" i="60620"/>
  <c r="U136" i="60620"/>
  <c r="D137" i="60620"/>
  <c r="E137" i="60620"/>
  <c r="F137" i="60620"/>
  <c r="G137" i="60620"/>
  <c r="H137" i="60620"/>
  <c r="I137" i="60620"/>
  <c r="J137" i="60620"/>
  <c r="M137" i="60620" s="1"/>
  <c r="K137" i="60620"/>
  <c r="L137" i="60620"/>
  <c r="N137" i="60620"/>
  <c r="O137" i="60620"/>
  <c r="P137" i="60620"/>
  <c r="S137" i="60620" s="1"/>
  <c r="Q137" i="60620"/>
  <c r="R137" i="60620"/>
  <c r="T137" i="60620"/>
  <c r="U137" i="60620"/>
  <c r="D138" i="60620"/>
  <c r="G138" i="60620" s="1"/>
  <c r="E138" i="60620"/>
  <c r="F138" i="60620"/>
  <c r="H138" i="60620"/>
  <c r="I138" i="60620"/>
  <c r="J138" i="60620"/>
  <c r="K138" i="60620"/>
  <c r="L138" i="60620"/>
  <c r="M138" i="60620" s="1"/>
  <c r="N138" i="60620"/>
  <c r="O138" i="60620"/>
  <c r="P138" i="60620"/>
  <c r="S138" i="60620" s="1"/>
  <c r="Q138" i="60620"/>
  <c r="R138" i="60620"/>
  <c r="T138" i="60620"/>
  <c r="U138" i="60620"/>
  <c r="D139" i="60620"/>
  <c r="G139" i="60620" s="1"/>
  <c r="E139" i="60620"/>
  <c r="F139" i="60620"/>
  <c r="H139" i="60620"/>
  <c r="I139" i="60620"/>
  <c r="J139" i="60620"/>
  <c r="M139" i="60620" s="1"/>
  <c r="K139" i="60620"/>
  <c r="L139" i="60620"/>
  <c r="N139" i="60620"/>
  <c r="O139" i="60620"/>
  <c r="P139" i="60620"/>
  <c r="Q139" i="60620"/>
  <c r="R139" i="60620"/>
  <c r="S139" i="60620"/>
  <c r="T139" i="60620"/>
  <c r="U139" i="60620"/>
  <c r="D140" i="60620"/>
  <c r="G140" i="60620" s="1"/>
  <c r="E140" i="60620"/>
  <c r="F140" i="60620"/>
  <c r="H140" i="60620"/>
  <c r="I140" i="60620"/>
  <c r="J140" i="60620"/>
  <c r="K140" i="60620"/>
  <c r="L140" i="60620"/>
  <c r="N140" i="60620"/>
  <c r="O140" i="60620"/>
  <c r="P140" i="60620"/>
  <c r="Q140" i="60620"/>
  <c r="R140" i="60620"/>
  <c r="S140" i="60620"/>
  <c r="T140" i="60620"/>
  <c r="U140" i="60620"/>
  <c r="D141" i="60620"/>
  <c r="E141" i="60620"/>
  <c r="F141" i="60620"/>
  <c r="G141" i="60620"/>
  <c r="H141" i="60620"/>
  <c r="I141" i="60620"/>
  <c r="J141" i="60620"/>
  <c r="M141" i="60620" s="1"/>
  <c r="K141" i="60620"/>
  <c r="L141" i="60620"/>
  <c r="N141" i="60620"/>
  <c r="O141" i="60620"/>
  <c r="P141" i="60620"/>
  <c r="Q141" i="60620"/>
  <c r="R141" i="60620"/>
  <c r="T141" i="60620"/>
  <c r="U141" i="60620"/>
  <c r="D142" i="60620"/>
  <c r="E142" i="60620"/>
  <c r="F142" i="60620"/>
  <c r="G142" i="60620"/>
  <c r="H142" i="60620"/>
  <c r="I142" i="60620"/>
  <c r="J142" i="60620"/>
  <c r="K142" i="60620"/>
  <c r="L142" i="60620"/>
  <c r="M142" i="60620"/>
  <c r="N142" i="60620"/>
  <c r="O142" i="60620"/>
  <c r="P142" i="60620"/>
  <c r="S142" i="60620" s="1"/>
  <c r="Q142" i="60620"/>
  <c r="R142" i="60620"/>
  <c r="T142" i="60620"/>
  <c r="U142" i="60620"/>
  <c r="D143" i="60620"/>
  <c r="G143" i="60620" s="1"/>
  <c r="E143" i="60620"/>
  <c r="F143" i="60620"/>
  <c r="H143" i="60620"/>
  <c r="I143" i="60620"/>
  <c r="J143" i="60620"/>
  <c r="M143" i="60620" s="1"/>
  <c r="K143" i="60620"/>
  <c r="L143" i="60620"/>
  <c r="N143" i="60620"/>
  <c r="O143" i="60620"/>
  <c r="P143" i="60620"/>
  <c r="Q143" i="60620"/>
  <c r="R143" i="60620"/>
  <c r="S143" i="60620" s="1"/>
  <c r="T143" i="60620"/>
  <c r="U143" i="60620"/>
  <c r="D144" i="60620"/>
  <c r="G144" i="60620" s="1"/>
  <c r="E144" i="60620"/>
  <c r="F144" i="60620"/>
  <c r="H144" i="60620"/>
  <c r="I144" i="60620"/>
  <c r="J144" i="60620"/>
  <c r="M144" i="60620" s="1"/>
  <c r="K144" i="60620"/>
  <c r="L144" i="60620"/>
  <c r="N144" i="60620"/>
  <c r="O144" i="60620"/>
  <c r="P144" i="60620"/>
  <c r="S144" i="60620" s="1"/>
  <c r="Q144" i="60620"/>
  <c r="R144" i="60620"/>
  <c r="T144" i="60620"/>
  <c r="U144" i="60620"/>
  <c r="D145" i="60620"/>
  <c r="E145" i="60620"/>
  <c r="F145" i="60620"/>
  <c r="G145" i="60620"/>
  <c r="H145" i="60620"/>
  <c r="I145" i="60620"/>
  <c r="J145" i="60620"/>
  <c r="M145" i="60620" s="1"/>
  <c r="K145" i="60620"/>
  <c r="L145" i="60620"/>
  <c r="N145" i="60620"/>
  <c r="O145" i="60620"/>
  <c r="P145" i="60620"/>
  <c r="Q145" i="60620"/>
  <c r="R145" i="60620"/>
  <c r="T145" i="60620"/>
  <c r="U145" i="60620"/>
  <c r="D146" i="60620"/>
  <c r="E146" i="60620"/>
  <c r="F146" i="60620"/>
  <c r="G146" i="60620"/>
  <c r="H146" i="60620"/>
  <c r="I146" i="60620"/>
  <c r="J146" i="60620"/>
  <c r="K146" i="60620"/>
  <c r="L146" i="60620"/>
  <c r="M146" i="60620"/>
  <c r="N146" i="60620"/>
  <c r="O146" i="60620"/>
  <c r="P146" i="60620"/>
  <c r="S146" i="60620" s="1"/>
  <c r="Q146" i="60620"/>
  <c r="R146" i="60620"/>
  <c r="T146" i="60620"/>
  <c r="U146" i="60620"/>
  <c r="D147" i="60620"/>
  <c r="E147" i="60620"/>
  <c r="F147" i="60620"/>
  <c r="H147" i="60620"/>
  <c r="I147" i="60620"/>
  <c r="J147" i="60620"/>
  <c r="K147" i="60620"/>
  <c r="L147" i="60620"/>
  <c r="M147" i="60620"/>
  <c r="N147" i="60620"/>
  <c r="O147" i="60620"/>
  <c r="P147" i="60620"/>
  <c r="Q147" i="60620"/>
  <c r="R147" i="60620"/>
  <c r="S147" i="60620"/>
  <c r="T147" i="60620"/>
  <c r="U147" i="60620"/>
  <c r="D148" i="60620"/>
  <c r="G148" i="60620" s="1"/>
  <c r="E148" i="60620"/>
  <c r="F148" i="60620"/>
  <c r="H148" i="60620"/>
  <c r="I148" i="60620"/>
  <c r="J148" i="60620"/>
  <c r="M148" i="60620" s="1"/>
  <c r="K148" i="60620"/>
  <c r="L148" i="60620"/>
  <c r="N148" i="60620"/>
  <c r="O148" i="60620"/>
  <c r="P148" i="60620"/>
  <c r="S148" i="60620" s="1"/>
  <c r="Q148" i="60620"/>
  <c r="R148" i="60620"/>
  <c r="T148" i="60620"/>
  <c r="U148" i="60620"/>
  <c r="D149" i="60620"/>
  <c r="E149" i="60620"/>
  <c r="F149" i="60620"/>
  <c r="G149" i="60620" s="1"/>
  <c r="H149" i="60620"/>
  <c r="I149" i="60620"/>
  <c r="J149" i="60620"/>
  <c r="M149" i="60620" s="1"/>
  <c r="K149" i="60620"/>
  <c r="L149" i="60620"/>
  <c r="N149" i="60620"/>
  <c r="O149" i="60620"/>
  <c r="P149" i="60620"/>
  <c r="S149" i="60620" s="1"/>
  <c r="Q149" i="60620"/>
  <c r="R149" i="60620"/>
  <c r="T149" i="60620"/>
  <c r="U149" i="60620"/>
  <c r="D150" i="60620"/>
  <c r="G150" i="60620" s="1"/>
  <c r="E150" i="60620"/>
  <c r="F150" i="60620"/>
  <c r="H150" i="60620"/>
  <c r="I150" i="60620"/>
  <c r="J150" i="60620"/>
  <c r="K150" i="60620"/>
  <c r="L150" i="60620"/>
  <c r="M150" i="60620"/>
  <c r="N150" i="60620"/>
  <c r="O150" i="60620"/>
  <c r="P150" i="60620"/>
  <c r="S150" i="60620" s="1"/>
  <c r="Q150" i="60620"/>
  <c r="R150" i="60620"/>
  <c r="T150" i="60620"/>
  <c r="U150" i="60620"/>
  <c r="D151" i="60620"/>
  <c r="E151" i="60620"/>
  <c r="F151" i="60620"/>
  <c r="H151" i="60620"/>
  <c r="I151" i="60620"/>
  <c r="J151" i="60620"/>
  <c r="K151" i="60620"/>
  <c r="L151" i="60620"/>
  <c r="M151" i="60620"/>
  <c r="N151" i="60620"/>
  <c r="O151" i="60620"/>
  <c r="P151" i="60620"/>
  <c r="Q151" i="60620"/>
  <c r="R151" i="60620"/>
  <c r="S151" i="60620"/>
  <c r="T151" i="60620"/>
  <c r="U151" i="60620"/>
  <c r="D152" i="60620"/>
  <c r="G152" i="60620" s="1"/>
  <c r="E152" i="60620"/>
  <c r="F152" i="60620"/>
  <c r="H152" i="60620"/>
  <c r="I152" i="60620"/>
  <c r="J152" i="60620"/>
  <c r="K152" i="60620"/>
  <c r="L152" i="60620"/>
  <c r="N152" i="60620"/>
  <c r="O152" i="60620"/>
  <c r="P152" i="60620"/>
  <c r="Q152" i="60620"/>
  <c r="R152" i="60620"/>
  <c r="S152" i="60620"/>
  <c r="T152" i="60620"/>
  <c r="U152" i="60620"/>
  <c r="D153" i="60620"/>
  <c r="E153" i="60620"/>
  <c r="F153" i="60620"/>
  <c r="G153" i="60620"/>
  <c r="H153" i="60620"/>
  <c r="I153" i="60620"/>
  <c r="J153" i="60620"/>
  <c r="M153" i="60620" s="1"/>
  <c r="K153" i="60620"/>
  <c r="L153" i="60620"/>
  <c r="N153" i="60620"/>
  <c r="O153" i="60620"/>
  <c r="P153" i="60620"/>
  <c r="S153" i="60620" s="1"/>
  <c r="Q153" i="60620"/>
  <c r="R153" i="60620"/>
  <c r="T153" i="60620"/>
  <c r="U153" i="60620"/>
  <c r="D154" i="60620"/>
  <c r="G154" i="60620" s="1"/>
  <c r="E154" i="60620"/>
  <c r="F154" i="60620"/>
  <c r="H154" i="60620"/>
  <c r="I154" i="60620"/>
  <c r="J154" i="60620"/>
  <c r="K154" i="60620"/>
  <c r="L154" i="60620"/>
  <c r="M154" i="60620" s="1"/>
  <c r="N154" i="60620"/>
  <c r="O154" i="60620"/>
  <c r="P154" i="60620"/>
  <c r="S154" i="60620" s="1"/>
  <c r="Q154" i="60620"/>
  <c r="R154" i="60620"/>
  <c r="T154" i="60620"/>
  <c r="U154" i="60620"/>
  <c r="D155" i="60620"/>
  <c r="G155" i="60620" s="1"/>
  <c r="E155" i="60620"/>
  <c r="F155" i="60620"/>
  <c r="H155" i="60620"/>
  <c r="I155" i="60620"/>
  <c r="J155" i="60620"/>
  <c r="M155" i="60620" s="1"/>
  <c r="K155" i="60620"/>
  <c r="L155" i="60620"/>
  <c r="N155" i="60620"/>
  <c r="O155" i="60620"/>
  <c r="P155" i="60620"/>
  <c r="Q155" i="60620"/>
  <c r="R155" i="60620"/>
  <c r="S155" i="60620"/>
  <c r="T155" i="60620"/>
  <c r="U155" i="60620"/>
  <c r="D156" i="60620"/>
  <c r="G156" i="60620" s="1"/>
  <c r="E156" i="60620"/>
  <c r="F156" i="60620"/>
  <c r="H156" i="60620"/>
  <c r="I156" i="60620"/>
  <c r="J156" i="60620"/>
  <c r="K156" i="60620"/>
  <c r="L156" i="60620"/>
  <c r="N156" i="60620"/>
  <c r="O156" i="60620"/>
  <c r="P156" i="60620"/>
  <c r="Q156" i="60620"/>
  <c r="R156" i="60620"/>
  <c r="S156" i="60620"/>
  <c r="T156" i="60620"/>
  <c r="U156" i="60620"/>
  <c r="D157" i="60620"/>
  <c r="E157" i="60620"/>
  <c r="F157" i="60620"/>
  <c r="G157" i="60620"/>
  <c r="H157" i="60620"/>
  <c r="I157" i="60620"/>
  <c r="J157" i="60620"/>
  <c r="M157" i="60620" s="1"/>
  <c r="K157" i="60620"/>
  <c r="L157" i="60620"/>
  <c r="N157" i="60620"/>
  <c r="O157" i="60620"/>
  <c r="P157" i="60620"/>
  <c r="Q157" i="60620"/>
  <c r="R157" i="60620"/>
  <c r="T157" i="60620"/>
  <c r="U157" i="60620"/>
  <c r="D158" i="60620"/>
  <c r="E158" i="60620"/>
  <c r="F158" i="60620"/>
  <c r="G158" i="60620"/>
  <c r="H158" i="60620"/>
  <c r="I158" i="60620"/>
  <c r="J158" i="60620"/>
  <c r="K158" i="60620"/>
  <c r="L158" i="60620"/>
  <c r="M158" i="60620"/>
  <c r="N158" i="60620"/>
  <c r="O158" i="60620"/>
  <c r="P158" i="60620"/>
  <c r="S158" i="60620" s="1"/>
  <c r="Q158" i="60620"/>
  <c r="R158" i="60620"/>
  <c r="T158" i="60620"/>
  <c r="U158" i="60620"/>
  <c r="D159" i="60620"/>
  <c r="G159" i="60620" s="1"/>
  <c r="E159" i="60620"/>
  <c r="F159" i="60620"/>
  <c r="H159" i="60620"/>
  <c r="I159" i="60620"/>
  <c r="J159" i="60620"/>
  <c r="M159" i="60620" s="1"/>
  <c r="K159" i="60620"/>
  <c r="L159" i="60620"/>
  <c r="N159" i="60620"/>
  <c r="O159" i="60620"/>
  <c r="P159" i="60620"/>
  <c r="Q159" i="60620"/>
  <c r="R159" i="60620"/>
  <c r="S159" i="60620" s="1"/>
  <c r="T159" i="60620"/>
  <c r="U159" i="60620"/>
  <c r="D160" i="60620"/>
  <c r="G160" i="60620" s="1"/>
  <c r="E160" i="60620"/>
  <c r="F160" i="60620"/>
  <c r="H160" i="60620"/>
  <c r="I160" i="60620"/>
  <c r="J160" i="60620"/>
  <c r="M160" i="60620" s="1"/>
  <c r="K160" i="60620"/>
  <c r="L160" i="60620"/>
  <c r="N160" i="60620"/>
  <c r="O160" i="60620"/>
  <c r="P160" i="60620"/>
  <c r="S160" i="60620" s="1"/>
  <c r="Q160" i="60620"/>
  <c r="R160" i="60620"/>
  <c r="T160" i="60620"/>
  <c r="U160" i="60620"/>
  <c r="D161" i="60620"/>
  <c r="E161" i="60620"/>
  <c r="F161" i="60620"/>
  <c r="G161" i="60620"/>
  <c r="H161" i="60620"/>
  <c r="I161" i="60620"/>
  <c r="J161" i="60620"/>
  <c r="M161" i="60620" s="1"/>
  <c r="K161" i="60620"/>
  <c r="L161" i="60620"/>
  <c r="N161" i="60620"/>
  <c r="O161" i="60620"/>
  <c r="P161" i="60620"/>
  <c r="Q161" i="60620"/>
  <c r="R161" i="60620"/>
  <c r="T161" i="60620"/>
  <c r="U161" i="60620"/>
  <c r="D162" i="60620"/>
  <c r="E162" i="60620"/>
  <c r="F162" i="60620"/>
  <c r="G162" i="60620"/>
  <c r="H162" i="60620"/>
  <c r="I162" i="60620"/>
  <c r="J162" i="60620"/>
  <c r="K162" i="60620"/>
  <c r="L162" i="60620"/>
  <c r="M162" i="60620"/>
  <c r="N162" i="60620"/>
  <c r="O162" i="60620"/>
  <c r="P162" i="60620"/>
  <c r="S162" i="60620" s="1"/>
  <c r="Q162" i="60620"/>
  <c r="R162" i="60620"/>
  <c r="T162" i="60620"/>
  <c r="U162" i="60620"/>
  <c r="D163" i="60620"/>
  <c r="E163" i="60620"/>
  <c r="F163" i="60620"/>
  <c r="H163" i="60620"/>
  <c r="I163" i="60620"/>
  <c r="J163" i="60620"/>
  <c r="K163" i="60620"/>
  <c r="L163" i="60620"/>
  <c r="M163" i="60620"/>
  <c r="N163" i="60620"/>
  <c r="O163" i="60620"/>
  <c r="P163" i="60620"/>
  <c r="Q163" i="60620"/>
  <c r="R163" i="60620"/>
  <c r="S163" i="60620"/>
  <c r="T163" i="60620"/>
  <c r="U163" i="60620"/>
  <c r="D164" i="60620"/>
  <c r="G164" i="60620" s="1"/>
  <c r="E164" i="60620"/>
  <c r="F164" i="60620"/>
  <c r="H164" i="60620"/>
  <c r="I164" i="60620"/>
  <c r="J164" i="60620"/>
  <c r="M164" i="60620" s="1"/>
  <c r="K164" i="60620"/>
  <c r="L164" i="60620"/>
  <c r="N164" i="60620"/>
  <c r="O164" i="60620"/>
  <c r="P164" i="60620"/>
  <c r="S164" i="60620" s="1"/>
  <c r="Q164" i="60620"/>
  <c r="R164" i="60620"/>
  <c r="T164" i="60620"/>
  <c r="U164" i="60620"/>
  <c r="D165" i="60620"/>
  <c r="E165" i="60620"/>
  <c r="F165" i="60620"/>
  <c r="G165" i="60620" s="1"/>
  <c r="H165" i="60620"/>
  <c r="I165" i="60620"/>
  <c r="J165" i="60620"/>
  <c r="M165" i="60620" s="1"/>
  <c r="K165" i="60620"/>
  <c r="L165" i="60620"/>
  <c r="N165" i="60620"/>
  <c r="O165" i="60620"/>
  <c r="P165" i="60620"/>
  <c r="S165" i="60620" s="1"/>
  <c r="Q165" i="60620"/>
  <c r="R165" i="60620"/>
  <c r="T165" i="60620"/>
  <c r="U165" i="60620"/>
  <c r="D166" i="60620"/>
  <c r="G166" i="60620" s="1"/>
  <c r="E166" i="60620"/>
  <c r="F166" i="60620"/>
  <c r="H166" i="60620"/>
  <c r="I166" i="60620"/>
  <c r="J166" i="60620"/>
  <c r="K166" i="60620"/>
  <c r="L166" i="60620"/>
  <c r="M166" i="60620"/>
  <c r="N166" i="60620"/>
  <c r="O166" i="60620"/>
  <c r="P166" i="60620"/>
  <c r="S166" i="60620" s="1"/>
  <c r="Q166" i="60620"/>
  <c r="R166" i="60620"/>
  <c r="T166" i="60620"/>
  <c r="U166" i="60620"/>
  <c r="D167" i="60620"/>
  <c r="E167" i="60620"/>
  <c r="F167" i="60620"/>
  <c r="H167" i="60620"/>
  <c r="I167" i="60620"/>
  <c r="J167" i="60620"/>
  <c r="K167" i="60620"/>
  <c r="L167" i="60620"/>
  <c r="M167" i="60620"/>
  <c r="N167" i="60620"/>
  <c r="O167" i="60620"/>
  <c r="P167" i="60620"/>
  <c r="Q167" i="60620"/>
  <c r="R167" i="60620"/>
  <c r="S167" i="60620"/>
  <c r="T167" i="60620"/>
  <c r="U167" i="60620"/>
  <c r="D168" i="60620"/>
  <c r="G168" i="60620" s="1"/>
  <c r="E168" i="60620"/>
  <c r="F168" i="60620"/>
  <c r="H168" i="60620"/>
  <c r="I168" i="60620"/>
  <c r="J168" i="60620"/>
  <c r="K168" i="60620"/>
  <c r="L168" i="60620"/>
  <c r="N168" i="60620"/>
  <c r="O168" i="60620"/>
  <c r="P168" i="60620"/>
  <c r="Q168" i="60620"/>
  <c r="R168" i="60620"/>
  <c r="S168" i="60620"/>
  <c r="T168" i="60620"/>
  <c r="U168" i="60620"/>
  <c r="D169" i="60620"/>
  <c r="E169" i="60620"/>
  <c r="F169" i="60620"/>
  <c r="G169" i="60620"/>
  <c r="H169" i="60620"/>
  <c r="I169" i="60620"/>
  <c r="J169" i="60620"/>
  <c r="M169" i="60620" s="1"/>
  <c r="K169" i="60620"/>
  <c r="L169" i="60620"/>
  <c r="N169" i="60620"/>
  <c r="O169" i="60620"/>
  <c r="P169" i="60620"/>
  <c r="S169" i="60620" s="1"/>
  <c r="Q169" i="60620"/>
  <c r="R169" i="60620"/>
  <c r="T169" i="60620"/>
  <c r="U169" i="60620"/>
  <c r="D170" i="60620"/>
  <c r="G170" i="60620" s="1"/>
  <c r="E170" i="60620"/>
  <c r="F170" i="60620"/>
  <c r="H170" i="60620"/>
  <c r="I170" i="60620"/>
  <c r="J170" i="60620"/>
  <c r="K170" i="60620"/>
  <c r="L170" i="60620"/>
  <c r="M170" i="60620" s="1"/>
  <c r="N170" i="60620"/>
  <c r="O170" i="60620"/>
  <c r="P170" i="60620"/>
  <c r="S170" i="60620" s="1"/>
  <c r="Q170" i="60620"/>
  <c r="R170" i="60620"/>
  <c r="T170" i="60620"/>
  <c r="U170" i="60620"/>
  <c r="D171" i="60620"/>
  <c r="G171" i="60620" s="1"/>
  <c r="E171" i="60620"/>
  <c r="F171" i="60620"/>
  <c r="H171" i="60620"/>
  <c r="I171" i="60620"/>
  <c r="J171" i="60620"/>
  <c r="M171" i="60620" s="1"/>
  <c r="K171" i="60620"/>
  <c r="L171" i="60620"/>
  <c r="N171" i="60620"/>
  <c r="O171" i="60620"/>
  <c r="P171" i="60620"/>
  <c r="Q171" i="60620"/>
  <c r="R171" i="60620"/>
  <c r="S171" i="60620"/>
  <c r="T171" i="60620"/>
  <c r="U171" i="60620"/>
  <c r="D172" i="60620"/>
  <c r="G172" i="60620" s="1"/>
  <c r="E172" i="60620"/>
  <c r="F172" i="60620"/>
  <c r="H172" i="60620"/>
  <c r="I172" i="60620"/>
  <c r="J172" i="60620"/>
  <c r="K172" i="60620"/>
  <c r="L172" i="60620"/>
  <c r="N172" i="60620"/>
  <c r="O172" i="60620"/>
  <c r="P172" i="60620"/>
  <c r="Q172" i="60620"/>
  <c r="R172" i="60620"/>
  <c r="S172" i="60620"/>
  <c r="T172" i="60620"/>
  <c r="U172" i="60620"/>
  <c r="D173" i="60620"/>
  <c r="E173" i="60620"/>
  <c r="F173" i="60620"/>
  <c r="G173" i="60620"/>
  <c r="H173" i="60620"/>
  <c r="I173" i="60620"/>
  <c r="J173" i="60620"/>
  <c r="M173" i="60620" s="1"/>
  <c r="K173" i="60620"/>
  <c r="L173" i="60620"/>
  <c r="N173" i="60620"/>
  <c r="O173" i="60620"/>
  <c r="P173" i="60620"/>
  <c r="Q173" i="60620"/>
  <c r="R173" i="60620"/>
  <c r="T173" i="60620"/>
  <c r="U173" i="60620"/>
  <c r="D174" i="60620"/>
  <c r="E174" i="60620"/>
  <c r="F174" i="60620"/>
  <c r="G174" i="60620"/>
  <c r="H174" i="60620"/>
  <c r="I174" i="60620"/>
  <c r="J174" i="60620"/>
  <c r="K174" i="60620"/>
  <c r="L174" i="60620"/>
  <c r="M174" i="60620"/>
  <c r="N174" i="60620"/>
  <c r="O174" i="60620"/>
  <c r="P174" i="60620"/>
  <c r="S174" i="60620" s="1"/>
  <c r="Q174" i="60620"/>
  <c r="R174" i="60620"/>
  <c r="T174" i="60620"/>
  <c r="U174" i="60620"/>
  <c r="D175" i="60620"/>
  <c r="G175" i="60620" s="1"/>
  <c r="E175" i="60620"/>
  <c r="F175" i="60620"/>
  <c r="H175" i="60620"/>
  <c r="I175" i="60620"/>
  <c r="J175" i="60620"/>
  <c r="M175" i="60620" s="1"/>
  <c r="K175" i="60620"/>
  <c r="L175" i="60620"/>
  <c r="N175" i="60620"/>
  <c r="O175" i="60620"/>
  <c r="P175" i="60620"/>
  <c r="Q175" i="60620"/>
  <c r="R175" i="60620"/>
  <c r="S175" i="60620" s="1"/>
  <c r="T175" i="60620"/>
  <c r="U175" i="60620"/>
  <c r="D176" i="60620"/>
  <c r="G176" i="60620" s="1"/>
  <c r="E176" i="60620"/>
  <c r="F176" i="60620"/>
  <c r="H176" i="60620"/>
  <c r="I176" i="60620"/>
  <c r="J176" i="60620"/>
  <c r="M176" i="60620" s="1"/>
  <c r="K176" i="60620"/>
  <c r="L176" i="60620"/>
  <c r="N176" i="60620"/>
  <c r="O176" i="60620"/>
  <c r="P176" i="60620"/>
  <c r="S176" i="60620" s="1"/>
  <c r="Q176" i="60620"/>
  <c r="R176" i="60620"/>
  <c r="T176" i="60620"/>
  <c r="U176" i="60620"/>
  <c r="D177" i="60620"/>
  <c r="E177" i="60620"/>
  <c r="F177" i="60620"/>
  <c r="G177" i="60620"/>
  <c r="H177" i="60620"/>
  <c r="I177" i="60620"/>
  <c r="J177" i="60620"/>
  <c r="M177" i="60620" s="1"/>
  <c r="K177" i="60620"/>
  <c r="L177" i="60620"/>
  <c r="N177" i="60620"/>
  <c r="O177" i="60620"/>
  <c r="P177" i="60620"/>
  <c r="Q177" i="60620"/>
  <c r="R177" i="60620"/>
  <c r="T177" i="60620"/>
  <c r="U177" i="60620"/>
  <c r="D178" i="60620"/>
  <c r="E178" i="60620"/>
  <c r="F178" i="60620"/>
  <c r="G178" i="60620"/>
  <c r="H178" i="60620"/>
  <c r="I178" i="60620"/>
  <c r="J178" i="60620"/>
  <c r="K178" i="60620"/>
  <c r="L178" i="60620"/>
  <c r="M178" i="60620"/>
  <c r="N178" i="60620"/>
  <c r="O178" i="60620"/>
  <c r="P178" i="60620"/>
  <c r="S178" i="60620" s="1"/>
  <c r="Q178" i="60620"/>
  <c r="R178" i="60620"/>
  <c r="T178" i="60620"/>
  <c r="U178" i="60620"/>
  <c r="D179" i="60620"/>
  <c r="E179" i="60620"/>
  <c r="F179" i="60620"/>
  <c r="H179" i="60620"/>
  <c r="I179" i="60620"/>
  <c r="J179" i="60620"/>
  <c r="K179" i="60620"/>
  <c r="L179" i="60620"/>
  <c r="M179" i="60620"/>
  <c r="N179" i="60620"/>
  <c r="O179" i="60620"/>
  <c r="P179" i="60620"/>
  <c r="Q179" i="60620"/>
  <c r="R179" i="60620"/>
  <c r="S179" i="60620"/>
  <c r="T179" i="60620"/>
  <c r="U179" i="60620"/>
  <c r="D180" i="60620"/>
  <c r="G180" i="60620" s="1"/>
  <c r="E180" i="60620"/>
  <c r="F180" i="60620"/>
  <c r="H180" i="60620"/>
  <c r="I180" i="60620"/>
  <c r="J180" i="60620"/>
  <c r="M180" i="60620" s="1"/>
  <c r="K180" i="60620"/>
  <c r="L180" i="60620"/>
  <c r="N180" i="60620"/>
  <c r="O180" i="60620"/>
  <c r="P180" i="60620"/>
  <c r="S180" i="60620" s="1"/>
  <c r="Q180" i="60620"/>
  <c r="R180" i="60620"/>
  <c r="T180" i="60620"/>
  <c r="U180" i="60620"/>
  <c r="D181" i="60620"/>
  <c r="E181" i="60620"/>
  <c r="F181" i="60620"/>
  <c r="G181" i="60620" s="1"/>
  <c r="H181" i="60620"/>
  <c r="I181" i="60620"/>
  <c r="J181" i="60620"/>
  <c r="M181" i="60620" s="1"/>
  <c r="K181" i="60620"/>
  <c r="L181" i="60620"/>
  <c r="N181" i="60620"/>
  <c r="O181" i="60620"/>
  <c r="P181" i="60620"/>
  <c r="S181" i="60620" s="1"/>
  <c r="Q181" i="60620"/>
  <c r="R181" i="60620"/>
  <c r="T181" i="60620"/>
  <c r="U181" i="60620"/>
  <c r="D182" i="60620"/>
  <c r="G182" i="60620" s="1"/>
  <c r="E182" i="60620"/>
  <c r="F182" i="60620"/>
  <c r="H182" i="60620"/>
  <c r="I182" i="60620"/>
  <c r="J182" i="60620"/>
  <c r="K182" i="60620"/>
  <c r="L182" i="60620"/>
  <c r="M182" i="60620"/>
  <c r="N182" i="60620"/>
  <c r="O182" i="60620"/>
  <c r="P182" i="60620"/>
  <c r="S182" i="60620" s="1"/>
  <c r="Q182" i="60620"/>
  <c r="R182" i="60620"/>
  <c r="T182" i="60620"/>
  <c r="U182" i="60620"/>
  <c r="D183" i="60620"/>
  <c r="E183" i="60620"/>
  <c r="F183" i="60620"/>
  <c r="H183" i="60620"/>
  <c r="I183" i="60620"/>
  <c r="J183" i="60620"/>
  <c r="K183" i="60620"/>
  <c r="L183" i="60620"/>
  <c r="M183" i="60620"/>
  <c r="N183" i="60620"/>
  <c r="O183" i="60620"/>
  <c r="P183" i="60620"/>
  <c r="Q183" i="60620"/>
  <c r="R183" i="60620"/>
  <c r="S183" i="60620"/>
  <c r="T183" i="60620"/>
  <c r="U183" i="60620"/>
  <c r="D184" i="60620"/>
  <c r="G184" i="60620" s="1"/>
  <c r="E184" i="60620"/>
  <c r="F184" i="60620"/>
  <c r="H184" i="60620"/>
  <c r="I184" i="60620"/>
  <c r="J184" i="60620"/>
  <c r="K184" i="60620"/>
  <c r="L184" i="60620"/>
  <c r="N184" i="60620"/>
  <c r="O184" i="60620"/>
  <c r="P184" i="60620"/>
  <c r="Q184" i="60620"/>
  <c r="R184" i="60620"/>
  <c r="S184" i="60620"/>
  <c r="T184" i="60620"/>
  <c r="U184" i="60620"/>
  <c r="D185" i="60620"/>
  <c r="E185" i="60620"/>
  <c r="F185" i="60620"/>
  <c r="G185" i="60620"/>
  <c r="H185" i="60620"/>
  <c r="I185" i="60620"/>
  <c r="J185" i="60620"/>
  <c r="M185" i="60620" s="1"/>
  <c r="K185" i="60620"/>
  <c r="L185" i="60620"/>
  <c r="N185" i="60620"/>
  <c r="O185" i="60620"/>
  <c r="P185" i="60620"/>
  <c r="S185" i="60620" s="1"/>
  <c r="Q185" i="60620"/>
  <c r="R185" i="60620"/>
  <c r="T185" i="60620"/>
  <c r="U185" i="60620"/>
  <c r="D186" i="60620"/>
  <c r="G186" i="60620" s="1"/>
  <c r="E186" i="60620"/>
  <c r="F186" i="60620"/>
  <c r="H186" i="60620"/>
  <c r="I186" i="60620"/>
  <c r="J186" i="60620"/>
  <c r="K186" i="60620"/>
  <c r="L186" i="60620"/>
  <c r="M186" i="60620" s="1"/>
  <c r="N186" i="60620"/>
  <c r="O186" i="60620"/>
  <c r="P186" i="60620"/>
  <c r="S186" i="60620" s="1"/>
  <c r="Q186" i="60620"/>
  <c r="R186" i="60620"/>
  <c r="T186" i="60620"/>
  <c r="U186" i="60620"/>
  <c r="D187" i="60620"/>
  <c r="G187" i="60620" s="1"/>
  <c r="E187" i="60620"/>
  <c r="F187" i="60620"/>
  <c r="H187" i="60620"/>
  <c r="I187" i="60620"/>
  <c r="J187" i="60620"/>
  <c r="M187" i="60620" s="1"/>
  <c r="K187" i="60620"/>
  <c r="L187" i="60620"/>
  <c r="N187" i="60620"/>
  <c r="O187" i="60620"/>
  <c r="P187" i="60620"/>
  <c r="Q187" i="60620"/>
  <c r="R187" i="60620"/>
  <c r="S187" i="60620"/>
  <c r="T187" i="60620"/>
  <c r="U187" i="60620"/>
  <c r="D188" i="60620"/>
  <c r="G188" i="60620" s="1"/>
  <c r="E188" i="60620"/>
  <c r="F188" i="60620"/>
  <c r="H188" i="60620"/>
  <c r="I188" i="60620"/>
  <c r="J188" i="60620"/>
  <c r="K188" i="60620"/>
  <c r="L188" i="60620"/>
  <c r="N188" i="60620"/>
  <c r="O188" i="60620"/>
  <c r="P188" i="60620"/>
  <c r="Q188" i="60620"/>
  <c r="R188" i="60620"/>
  <c r="S188" i="60620"/>
  <c r="T188" i="60620"/>
  <c r="U188" i="60620"/>
  <c r="D189" i="60620"/>
  <c r="E189" i="60620"/>
  <c r="F189" i="60620"/>
  <c r="G189" i="60620"/>
  <c r="H189" i="60620"/>
  <c r="I189" i="60620"/>
  <c r="J189" i="60620"/>
  <c r="M189" i="60620" s="1"/>
  <c r="K189" i="60620"/>
  <c r="L189" i="60620"/>
  <c r="N189" i="60620"/>
  <c r="O189" i="60620"/>
  <c r="P189" i="60620"/>
  <c r="Q189" i="60620"/>
  <c r="R189" i="60620"/>
  <c r="T189" i="60620"/>
  <c r="U189" i="60620"/>
  <c r="D190" i="60620"/>
  <c r="E190" i="60620"/>
  <c r="F190" i="60620"/>
  <c r="G190" i="60620"/>
  <c r="H190" i="60620"/>
  <c r="I190" i="60620"/>
  <c r="J190" i="60620"/>
  <c r="K190" i="60620"/>
  <c r="L190" i="60620"/>
  <c r="M190" i="60620"/>
  <c r="N190" i="60620"/>
  <c r="O190" i="60620"/>
  <c r="P190" i="60620"/>
  <c r="S190" i="60620" s="1"/>
  <c r="Q190" i="60620"/>
  <c r="R190" i="60620"/>
  <c r="T190" i="60620"/>
  <c r="U190" i="60620"/>
  <c r="D191" i="60620"/>
  <c r="G191" i="60620" s="1"/>
  <c r="E191" i="60620"/>
  <c r="F191" i="60620"/>
  <c r="H191" i="60620"/>
  <c r="I191" i="60620"/>
  <c r="J191" i="60620"/>
  <c r="M191" i="60620" s="1"/>
  <c r="K191" i="60620"/>
  <c r="L191" i="60620"/>
  <c r="N191" i="60620"/>
  <c r="O191" i="60620"/>
  <c r="P191" i="60620"/>
  <c r="Q191" i="60620"/>
  <c r="R191" i="60620"/>
  <c r="S191" i="60620" s="1"/>
  <c r="T191" i="60620"/>
  <c r="U191" i="60620"/>
  <c r="D192" i="60620"/>
  <c r="G192" i="60620" s="1"/>
  <c r="E192" i="60620"/>
  <c r="F192" i="60620"/>
  <c r="H192" i="60620"/>
  <c r="I192" i="60620"/>
  <c r="J192" i="60620"/>
  <c r="M192" i="60620" s="1"/>
  <c r="K192" i="60620"/>
  <c r="L192" i="60620"/>
  <c r="N192" i="60620"/>
  <c r="O192" i="60620"/>
  <c r="P192" i="60620"/>
  <c r="S192" i="60620" s="1"/>
  <c r="Q192" i="60620"/>
  <c r="R192" i="60620"/>
  <c r="T192" i="60620"/>
  <c r="U192" i="60620"/>
  <c r="D193" i="60620"/>
  <c r="E193" i="60620"/>
  <c r="F193" i="60620"/>
  <c r="G193" i="60620"/>
  <c r="H193" i="60620"/>
  <c r="I193" i="60620"/>
  <c r="J193" i="60620"/>
  <c r="M193" i="60620" s="1"/>
  <c r="K193" i="60620"/>
  <c r="L193" i="60620"/>
  <c r="N193" i="60620"/>
  <c r="O193" i="60620"/>
  <c r="P193" i="60620"/>
  <c r="Q193" i="60620"/>
  <c r="R193" i="60620"/>
  <c r="T193" i="60620"/>
  <c r="U193" i="60620"/>
  <c r="D194" i="60620"/>
  <c r="E194" i="60620"/>
  <c r="F194" i="60620"/>
  <c r="G194" i="60620"/>
  <c r="H194" i="60620"/>
  <c r="I194" i="60620"/>
  <c r="J194" i="60620"/>
  <c r="K194" i="60620"/>
  <c r="L194" i="60620"/>
  <c r="M194" i="60620"/>
  <c r="N194" i="60620"/>
  <c r="O194" i="60620"/>
  <c r="P194" i="60620"/>
  <c r="S194" i="60620" s="1"/>
  <c r="Q194" i="60620"/>
  <c r="R194" i="60620"/>
  <c r="T194" i="60620"/>
  <c r="U194" i="60620"/>
  <c r="D195" i="60620"/>
  <c r="E195" i="60620"/>
  <c r="F195" i="60620"/>
  <c r="H195" i="60620"/>
  <c r="I195" i="60620"/>
  <c r="J195" i="60620"/>
  <c r="K195" i="60620"/>
  <c r="L195" i="60620"/>
  <c r="M195" i="60620"/>
  <c r="N195" i="60620"/>
  <c r="O195" i="60620"/>
  <c r="P195" i="60620"/>
  <c r="Q195" i="60620"/>
  <c r="R195" i="60620"/>
  <c r="S195" i="60620"/>
  <c r="T195" i="60620"/>
  <c r="U195" i="60620"/>
  <c r="D196" i="60620"/>
  <c r="G196" i="60620" s="1"/>
  <c r="E196" i="60620"/>
  <c r="F196" i="60620"/>
  <c r="H196" i="60620"/>
  <c r="I196" i="60620"/>
  <c r="J196" i="60620"/>
  <c r="M196" i="60620" s="1"/>
  <c r="K196" i="60620"/>
  <c r="L196" i="60620"/>
  <c r="N196" i="60620"/>
  <c r="O196" i="60620"/>
  <c r="P196" i="60620"/>
  <c r="S196" i="60620" s="1"/>
  <c r="Q196" i="60620"/>
  <c r="R196" i="60620"/>
  <c r="T196" i="60620"/>
  <c r="U196" i="60620"/>
  <c r="D197" i="60620"/>
  <c r="E197" i="60620"/>
  <c r="F197" i="60620"/>
  <c r="G197" i="60620" s="1"/>
  <c r="H197" i="60620"/>
  <c r="I197" i="60620"/>
  <c r="J197" i="60620"/>
  <c r="M197" i="60620" s="1"/>
  <c r="K197" i="60620"/>
  <c r="L197" i="60620"/>
  <c r="N197" i="60620"/>
  <c r="O197" i="60620"/>
  <c r="P197" i="60620"/>
  <c r="S197" i="60620" s="1"/>
  <c r="Q197" i="60620"/>
  <c r="R197" i="60620"/>
  <c r="T197" i="60620"/>
  <c r="U197" i="60620"/>
  <c r="D198" i="60620"/>
  <c r="G198" i="60620" s="1"/>
  <c r="E198" i="60620"/>
  <c r="F198" i="60620"/>
  <c r="H198" i="60620"/>
  <c r="I198" i="60620"/>
  <c r="J198" i="60620"/>
  <c r="K198" i="60620"/>
  <c r="L198" i="60620"/>
  <c r="M198" i="60620"/>
  <c r="N198" i="60620"/>
  <c r="O198" i="60620"/>
  <c r="P198" i="60620"/>
  <c r="S198" i="60620" s="1"/>
  <c r="Q198" i="60620"/>
  <c r="R198" i="60620"/>
  <c r="T198" i="60620"/>
  <c r="U198" i="60620"/>
  <c r="D199" i="60620"/>
  <c r="E199" i="60620"/>
  <c r="F199" i="60620"/>
  <c r="H199" i="60620"/>
  <c r="I199" i="60620"/>
  <c r="J199" i="60620"/>
  <c r="K199" i="60620"/>
  <c r="L199" i="60620"/>
  <c r="M199" i="60620"/>
  <c r="N199" i="60620"/>
  <c r="O199" i="60620"/>
  <c r="P199" i="60620"/>
  <c r="Q199" i="60620"/>
  <c r="R199" i="60620"/>
  <c r="S199" i="60620"/>
  <c r="T199" i="60620"/>
  <c r="U199" i="60620"/>
  <c r="D200" i="60620"/>
  <c r="G200" i="60620" s="1"/>
  <c r="E200" i="60620"/>
  <c r="F200" i="60620"/>
  <c r="H200" i="60620"/>
  <c r="I200" i="60620"/>
  <c r="J200" i="60620"/>
  <c r="K200" i="60620"/>
  <c r="L200" i="60620"/>
  <c r="N200" i="60620"/>
  <c r="O200" i="60620"/>
  <c r="P200" i="60620"/>
  <c r="Q200" i="60620"/>
  <c r="R200" i="60620"/>
  <c r="S200" i="60620"/>
  <c r="T200" i="60620"/>
  <c r="U200" i="60620"/>
  <c r="D201" i="60620"/>
  <c r="E201" i="60620"/>
  <c r="F201" i="60620"/>
  <c r="G201" i="60620"/>
  <c r="H201" i="60620"/>
  <c r="I201" i="60620"/>
  <c r="J201" i="60620"/>
  <c r="M201" i="60620" s="1"/>
  <c r="K201" i="60620"/>
  <c r="L201" i="60620"/>
  <c r="N201" i="60620"/>
  <c r="O201" i="60620"/>
  <c r="P201" i="60620"/>
  <c r="S201" i="60620" s="1"/>
  <c r="Q201" i="60620"/>
  <c r="R201" i="60620"/>
  <c r="T201" i="60620"/>
  <c r="U201" i="60620"/>
  <c r="D202" i="60620"/>
  <c r="G202" i="60620" s="1"/>
  <c r="E202" i="60620"/>
  <c r="F202" i="60620"/>
  <c r="H202" i="60620"/>
  <c r="I202" i="60620"/>
  <c r="J202" i="60620"/>
  <c r="K202" i="60620"/>
  <c r="L202" i="60620"/>
  <c r="M202" i="60620" s="1"/>
  <c r="N202" i="60620"/>
  <c r="O202" i="60620"/>
  <c r="P202" i="60620"/>
  <c r="S202" i="60620" s="1"/>
  <c r="Q202" i="60620"/>
  <c r="R202" i="60620"/>
  <c r="T202" i="60620"/>
  <c r="U202" i="60620"/>
  <c r="D203" i="60620"/>
  <c r="G203" i="60620" s="1"/>
  <c r="E203" i="60620"/>
  <c r="F203" i="60620"/>
  <c r="H203" i="60620"/>
  <c r="I203" i="60620"/>
  <c r="J203" i="60620"/>
  <c r="M203" i="60620" s="1"/>
  <c r="K203" i="60620"/>
  <c r="L203" i="60620"/>
  <c r="N203" i="60620"/>
  <c r="O203" i="60620"/>
  <c r="P203" i="60620"/>
  <c r="Q203" i="60620"/>
  <c r="R203" i="60620"/>
  <c r="S203" i="60620"/>
  <c r="T203" i="60620"/>
  <c r="U203" i="60620"/>
  <c r="D204" i="60620"/>
  <c r="G204" i="60620" s="1"/>
  <c r="E204" i="60620"/>
  <c r="F204" i="60620"/>
  <c r="H204" i="60620"/>
  <c r="I204" i="60620"/>
  <c r="J204" i="60620"/>
  <c r="K204" i="60620"/>
  <c r="L204" i="60620"/>
  <c r="N204" i="60620"/>
  <c r="O204" i="60620"/>
  <c r="P204" i="60620"/>
  <c r="Q204" i="60620"/>
  <c r="R204" i="60620"/>
  <c r="S204" i="60620"/>
  <c r="T204" i="60620"/>
  <c r="U204" i="60620"/>
  <c r="D205" i="60620"/>
  <c r="E205" i="60620"/>
  <c r="F205" i="60620"/>
  <c r="G205" i="60620"/>
  <c r="H205" i="60620"/>
  <c r="I205" i="60620"/>
  <c r="J205" i="60620"/>
  <c r="M205" i="60620" s="1"/>
  <c r="K205" i="60620"/>
  <c r="L205" i="60620"/>
  <c r="N205" i="60620"/>
  <c r="O205" i="60620"/>
  <c r="P205" i="60620"/>
  <c r="Q205" i="60620"/>
  <c r="R205" i="60620"/>
  <c r="T205" i="60620"/>
  <c r="U205" i="60620"/>
  <c r="D206" i="60620"/>
  <c r="E206" i="60620"/>
  <c r="F206" i="60620"/>
  <c r="G206" i="60620"/>
  <c r="H206" i="60620"/>
  <c r="I206" i="60620"/>
  <c r="J206" i="60620"/>
  <c r="K206" i="60620"/>
  <c r="L206" i="60620"/>
  <c r="M206" i="60620"/>
  <c r="N206" i="60620"/>
  <c r="O206" i="60620"/>
  <c r="P206" i="60620"/>
  <c r="S206" i="60620" s="1"/>
  <c r="Q206" i="60620"/>
  <c r="R206" i="60620"/>
  <c r="T206" i="60620"/>
  <c r="U206" i="60620"/>
  <c r="D207" i="60620"/>
  <c r="G207" i="60620" s="1"/>
  <c r="E207" i="60620"/>
  <c r="F207" i="60620"/>
  <c r="H207" i="60620"/>
  <c r="I207" i="60620"/>
  <c r="J207" i="60620"/>
  <c r="M207" i="60620" s="1"/>
  <c r="K207" i="60620"/>
  <c r="L207" i="60620"/>
  <c r="N207" i="60620"/>
  <c r="O207" i="60620"/>
  <c r="P207" i="60620"/>
  <c r="Q207" i="60620"/>
  <c r="R207" i="60620"/>
  <c r="S207" i="60620" s="1"/>
  <c r="T207" i="60620"/>
  <c r="U207" i="60620"/>
  <c r="D208" i="60620"/>
  <c r="G208" i="60620" s="1"/>
  <c r="E208" i="60620"/>
  <c r="F208" i="60620"/>
  <c r="H208" i="60620"/>
  <c r="I208" i="60620"/>
  <c r="J208" i="60620"/>
  <c r="M208" i="60620" s="1"/>
  <c r="K208" i="60620"/>
  <c r="L208" i="60620"/>
  <c r="N208" i="60620"/>
  <c r="O208" i="60620"/>
  <c r="P208" i="60620"/>
  <c r="S208" i="60620" s="1"/>
  <c r="Q208" i="60620"/>
  <c r="R208" i="60620"/>
  <c r="T208" i="60620"/>
  <c r="U208" i="60620"/>
  <c r="D209" i="60620"/>
  <c r="E209" i="60620"/>
  <c r="F209" i="60620"/>
  <c r="G209" i="60620"/>
  <c r="H209" i="60620"/>
  <c r="I209" i="60620"/>
  <c r="J209" i="60620"/>
  <c r="M209" i="60620" s="1"/>
  <c r="K209" i="60620"/>
  <c r="L209" i="60620"/>
  <c r="N209" i="60620"/>
  <c r="O209" i="60620"/>
  <c r="P209" i="60620"/>
  <c r="Q209" i="60620"/>
  <c r="R209" i="60620"/>
  <c r="T209" i="60620"/>
  <c r="U209" i="60620"/>
  <c r="D210" i="60620"/>
  <c r="E210" i="60620"/>
  <c r="F210" i="60620"/>
  <c r="G210" i="60620"/>
  <c r="H210" i="60620"/>
  <c r="I210" i="60620"/>
  <c r="J210" i="60620"/>
  <c r="K210" i="60620"/>
  <c r="L210" i="60620"/>
  <c r="M210" i="60620"/>
  <c r="N210" i="60620"/>
  <c r="O210" i="60620"/>
  <c r="P210" i="60620"/>
  <c r="S210" i="60620" s="1"/>
  <c r="Q210" i="60620"/>
  <c r="R210" i="60620"/>
  <c r="T210" i="60620"/>
  <c r="U210" i="60620"/>
  <c r="D211" i="60620"/>
  <c r="E211" i="60620"/>
  <c r="F211" i="60620"/>
  <c r="H211" i="60620"/>
  <c r="I211" i="60620"/>
  <c r="J211" i="60620"/>
  <c r="K211" i="60620"/>
  <c r="L211" i="60620"/>
  <c r="M211" i="60620"/>
  <c r="N211" i="60620"/>
  <c r="O211" i="60620"/>
  <c r="P211" i="60620"/>
  <c r="Q211" i="60620"/>
  <c r="R211" i="60620"/>
  <c r="S211" i="60620"/>
  <c r="T211" i="60620"/>
  <c r="U211" i="60620"/>
  <c r="D212" i="60620"/>
  <c r="G212" i="60620" s="1"/>
  <c r="E212" i="60620"/>
  <c r="F212" i="60620"/>
  <c r="H212" i="60620"/>
  <c r="I212" i="60620"/>
  <c r="J212" i="60620"/>
  <c r="M212" i="60620" s="1"/>
  <c r="K212" i="60620"/>
  <c r="L212" i="60620"/>
  <c r="N212" i="60620"/>
  <c r="O212" i="60620"/>
  <c r="P212" i="60620"/>
  <c r="S212" i="60620" s="1"/>
  <c r="Q212" i="60620"/>
  <c r="R212" i="60620"/>
  <c r="T212" i="60620"/>
  <c r="U212" i="60620"/>
  <c r="D213" i="60620"/>
  <c r="E213" i="60620"/>
  <c r="F213" i="60620"/>
  <c r="G213" i="60620" s="1"/>
  <c r="H213" i="60620"/>
  <c r="I213" i="60620"/>
  <c r="J213" i="60620"/>
  <c r="M213" i="60620" s="1"/>
  <c r="K213" i="60620"/>
  <c r="L213" i="60620"/>
  <c r="N213" i="60620"/>
  <c r="O213" i="60620"/>
  <c r="P213" i="60620"/>
  <c r="S213" i="60620" s="1"/>
  <c r="Q213" i="60620"/>
  <c r="R213" i="60620"/>
  <c r="T213" i="60620"/>
  <c r="U213" i="60620"/>
  <c r="D214" i="60620"/>
  <c r="G214" i="60620" s="1"/>
  <c r="E214" i="60620"/>
  <c r="F214" i="60620"/>
  <c r="H214" i="60620"/>
  <c r="I214" i="60620"/>
  <c r="J214" i="60620"/>
  <c r="K214" i="60620"/>
  <c r="L214" i="60620"/>
  <c r="M214" i="60620"/>
  <c r="N214" i="60620"/>
  <c r="O214" i="60620"/>
  <c r="P214" i="60620"/>
  <c r="S214" i="60620" s="1"/>
  <c r="Q214" i="60620"/>
  <c r="R214" i="60620"/>
  <c r="T214" i="60620"/>
  <c r="U214" i="60620"/>
  <c r="D215" i="60620"/>
  <c r="E215" i="60620"/>
  <c r="F215" i="60620"/>
  <c r="H215" i="60620"/>
  <c r="I215" i="60620"/>
  <c r="J215" i="60620"/>
  <c r="K215" i="60620"/>
  <c r="L215" i="60620"/>
  <c r="M215" i="60620"/>
  <c r="N215" i="60620"/>
  <c r="O215" i="60620"/>
  <c r="P215" i="60620"/>
  <c r="Q215" i="60620"/>
  <c r="R215" i="60620"/>
  <c r="S215" i="60620"/>
  <c r="T215" i="60620"/>
  <c r="U215" i="60620"/>
  <c r="D216" i="60620"/>
  <c r="G216" i="60620" s="1"/>
  <c r="E216" i="60620"/>
  <c r="F216" i="60620"/>
  <c r="H216" i="60620"/>
  <c r="I216" i="60620"/>
  <c r="J216" i="60620"/>
  <c r="K216" i="60620"/>
  <c r="L216" i="60620"/>
  <c r="N216" i="60620"/>
  <c r="O216" i="60620"/>
  <c r="P216" i="60620"/>
  <c r="Q216" i="60620"/>
  <c r="R216" i="60620"/>
  <c r="S216" i="60620"/>
  <c r="T216" i="60620"/>
  <c r="U216" i="60620"/>
  <c r="D217" i="60620"/>
  <c r="E217" i="60620"/>
  <c r="F217" i="60620"/>
  <c r="G217" i="60620"/>
  <c r="H217" i="60620"/>
  <c r="I217" i="60620"/>
  <c r="J217" i="60620"/>
  <c r="M217" i="60620" s="1"/>
  <c r="K217" i="60620"/>
  <c r="L217" i="60620"/>
  <c r="N217" i="60620"/>
  <c r="O217" i="60620"/>
  <c r="P217" i="60620"/>
  <c r="S217" i="60620" s="1"/>
  <c r="Q217" i="60620"/>
  <c r="R217" i="60620"/>
  <c r="T217" i="60620"/>
  <c r="U217" i="60620"/>
  <c r="D218" i="60620"/>
  <c r="G218" i="60620" s="1"/>
  <c r="E218" i="60620"/>
  <c r="F218" i="60620"/>
  <c r="H218" i="60620"/>
  <c r="I218" i="60620"/>
  <c r="J218" i="60620"/>
  <c r="K218" i="60620"/>
  <c r="L218" i="60620"/>
  <c r="M218" i="60620" s="1"/>
  <c r="N218" i="60620"/>
  <c r="O218" i="60620"/>
  <c r="P218" i="60620"/>
  <c r="S218" i="60620" s="1"/>
  <c r="Q218" i="60620"/>
  <c r="R218" i="60620"/>
  <c r="T218" i="60620"/>
  <c r="U218" i="60620"/>
  <c r="D219" i="60620"/>
  <c r="G219" i="60620" s="1"/>
  <c r="E219" i="60620"/>
  <c r="F219" i="60620"/>
  <c r="H219" i="60620"/>
  <c r="I219" i="60620"/>
  <c r="J219" i="60620"/>
  <c r="M219" i="60620" s="1"/>
  <c r="K219" i="60620"/>
  <c r="L219" i="60620"/>
  <c r="N219" i="60620"/>
  <c r="O219" i="60620"/>
  <c r="P219" i="60620"/>
  <c r="Q219" i="60620"/>
  <c r="R219" i="60620"/>
  <c r="S219" i="60620"/>
  <c r="T219" i="60620"/>
  <c r="U219" i="60620"/>
  <c r="D220" i="60620"/>
  <c r="G220" i="60620" s="1"/>
  <c r="E220" i="60620"/>
  <c r="F220" i="60620"/>
  <c r="H220" i="60620"/>
  <c r="I220" i="60620"/>
  <c r="J220" i="60620"/>
  <c r="K220" i="60620"/>
  <c r="L220" i="60620"/>
  <c r="N220" i="60620"/>
  <c r="O220" i="60620"/>
  <c r="P220" i="60620"/>
  <c r="Q220" i="60620"/>
  <c r="R220" i="60620"/>
  <c r="S220" i="60620"/>
  <c r="T220" i="60620"/>
  <c r="U220" i="60620"/>
  <c r="D221" i="60620"/>
  <c r="E221" i="60620"/>
  <c r="F221" i="60620"/>
  <c r="G221" i="60620"/>
  <c r="H221" i="60620"/>
  <c r="I221" i="60620"/>
  <c r="J221" i="60620"/>
  <c r="M221" i="60620" s="1"/>
  <c r="K221" i="60620"/>
  <c r="L221" i="60620"/>
  <c r="N221" i="60620"/>
  <c r="O221" i="60620"/>
  <c r="P221" i="60620"/>
  <c r="Q221" i="60620"/>
  <c r="R221" i="60620"/>
  <c r="T221" i="60620"/>
  <c r="U221" i="60620"/>
  <c r="D222" i="60620"/>
  <c r="E222" i="60620"/>
  <c r="F222" i="60620"/>
  <c r="G222" i="60620"/>
  <c r="H222" i="60620"/>
  <c r="I222" i="60620"/>
  <c r="J222" i="60620"/>
  <c r="K222" i="60620"/>
  <c r="L222" i="60620"/>
  <c r="M222" i="60620"/>
  <c r="N222" i="60620"/>
  <c r="O222" i="60620"/>
  <c r="P222" i="60620"/>
  <c r="S222" i="60620" s="1"/>
  <c r="Q222" i="60620"/>
  <c r="R222" i="60620"/>
  <c r="T222" i="60620"/>
  <c r="U222" i="60620"/>
  <c r="D223" i="60620"/>
  <c r="G223" i="60620" s="1"/>
  <c r="E223" i="60620"/>
  <c r="F223" i="60620"/>
  <c r="H223" i="60620"/>
  <c r="I223" i="60620"/>
  <c r="J223" i="60620"/>
  <c r="M223" i="60620" s="1"/>
  <c r="K223" i="60620"/>
  <c r="L223" i="60620"/>
  <c r="N223" i="60620"/>
  <c r="O223" i="60620"/>
  <c r="P223" i="60620"/>
  <c r="Q223" i="60620"/>
  <c r="R223" i="60620"/>
  <c r="S223" i="60620" s="1"/>
  <c r="T223" i="60620"/>
  <c r="U223" i="60620"/>
  <c r="D224" i="60620"/>
  <c r="G224" i="60620" s="1"/>
  <c r="E224" i="60620"/>
  <c r="F224" i="60620"/>
  <c r="H224" i="60620"/>
  <c r="I224" i="60620"/>
  <c r="J224" i="60620"/>
  <c r="M224" i="60620" s="1"/>
  <c r="K224" i="60620"/>
  <c r="L224" i="60620"/>
  <c r="N224" i="60620"/>
  <c r="O224" i="60620"/>
  <c r="P224" i="60620"/>
  <c r="S224" i="60620" s="1"/>
  <c r="Q224" i="60620"/>
  <c r="R224" i="60620"/>
  <c r="T224" i="60620"/>
  <c r="U224" i="60620"/>
  <c r="D225" i="60620"/>
  <c r="E225" i="60620"/>
  <c r="F225" i="60620"/>
  <c r="G225" i="60620"/>
  <c r="H225" i="60620"/>
  <c r="I225" i="60620"/>
  <c r="J225" i="60620"/>
  <c r="M225" i="60620" s="1"/>
  <c r="K225" i="60620"/>
  <c r="L225" i="60620"/>
  <c r="N225" i="60620"/>
  <c r="O225" i="60620"/>
  <c r="P225" i="60620"/>
  <c r="Q225" i="60620"/>
  <c r="R225" i="60620"/>
  <c r="T225" i="60620"/>
  <c r="U225" i="60620"/>
  <c r="D226" i="60620"/>
  <c r="E226" i="60620"/>
  <c r="F226" i="60620"/>
  <c r="G226" i="60620"/>
  <c r="H226" i="60620"/>
  <c r="I226" i="60620"/>
  <c r="J226" i="60620"/>
  <c r="K226" i="60620"/>
  <c r="L226" i="60620"/>
  <c r="M226" i="60620"/>
  <c r="N226" i="60620"/>
  <c r="O226" i="60620"/>
  <c r="P226" i="60620"/>
  <c r="S226" i="60620" s="1"/>
  <c r="Q226" i="60620"/>
  <c r="R226" i="60620"/>
  <c r="T226" i="60620"/>
  <c r="U226" i="60620"/>
  <c r="D227" i="60620"/>
  <c r="E227" i="60620"/>
  <c r="F227" i="60620"/>
  <c r="H227" i="60620"/>
  <c r="I227" i="60620"/>
  <c r="J227" i="60620"/>
  <c r="K227" i="60620"/>
  <c r="L227" i="60620"/>
  <c r="M227" i="60620"/>
  <c r="N227" i="60620"/>
  <c r="O227" i="60620"/>
  <c r="P227" i="60620"/>
  <c r="Q227" i="60620"/>
  <c r="R227" i="60620"/>
  <c r="S227" i="60620"/>
  <c r="T227" i="60620"/>
  <c r="U227" i="60620"/>
  <c r="D228" i="60620"/>
  <c r="G228" i="60620" s="1"/>
  <c r="E228" i="60620"/>
  <c r="F228" i="60620"/>
  <c r="H228" i="60620"/>
  <c r="I228" i="60620"/>
  <c r="J228" i="60620"/>
  <c r="M228" i="60620" s="1"/>
  <c r="K228" i="60620"/>
  <c r="L228" i="60620"/>
  <c r="N228" i="60620"/>
  <c r="O228" i="60620"/>
  <c r="P228" i="60620"/>
  <c r="S228" i="60620" s="1"/>
  <c r="Q228" i="60620"/>
  <c r="R228" i="60620"/>
  <c r="T228" i="60620"/>
  <c r="U228" i="60620"/>
  <c r="D229" i="60620"/>
  <c r="E229" i="60620"/>
  <c r="F229" i="60620"/>
  <c r="G229" i="60620" s="1"/>
  <c r="H229" i="60620"/>
  <c r="I229" i="60620"/>
  <c r="J229" i="60620"/>
  <c r="M229" i="60620" s="1"/>
  <c r="K229" i="60620"/>
  <c r="L229" i="60620"/>
  <c r="N229" i="60620"/>
  <c r="O229" i="60620"/>
  <c r="P229" i="60620"/>
  <c r="S229" i="60620" s="1"/>
  <c r="Q229" i="60620"/>
  <c r="R229" i="60620"/>
  <c r="T229" i="60620"/>
  <c r="U229" i="60620"/>
  <c r="D230" i="60620"/>
  <c r="G230" i="60620" s="1"/>
  <c r="E230" i="60620"/>
  <c r="F230" i="60620"/>
  <c r="H230" i="60620"/>
  <c r="I230" i="60620"/>
  <c r="J230" i="60620"/>
  <c r="K230" i="60620"/>
  <c r="L230" i="60620"/>
  <c r="M230" i="60620"/>
  <c r="N230" i="60620"/>
  <c r="O230" i="60620"/>
  <c r="P230" i="60620"/>
  <c r="S230" i="60620" s="1"/>
  <c r="Q230" i="60620"/>
  <c r="R230" i="60620"/>
  <c r="T230" i="60620"/>
  <c r="U230" i="60620"/>
  <c r="D231" i="60620"/>
  <c r="E231" i="60620"/>
  <c r="F231" i="60620"/>
  <c r="H231" i="60620"/>
  <c r="I231" i="60620"/>
  <c r="J231" i="60620"/>
  <c r="K231" i="60620"/>
  <c r="L231" i="60620"/>
  <c r="M231" i="60620"/>
  <c r="N231" i="60620"/>
  <c r="O231" i="60620"/>
  <c r="P231" i="60620"/>
  <c r="Q231" i="60620"/>
  <c r="R231" i="60620"/>
  <c r="S231" i="60620"/>
  <c r="T231" i="60620"/>
  <c r="U231" i="60620"/>
  <c r="D232" i="60620"/>
  <c r="G232" i="60620" s="1"/>
  <c r="E232" i="60620"/>
  <c r="F232" i="60620"/>
  <c r="H232" i="60620"/>
  <c r="I232" i="60620"/>
  <c r="J232" i="60620"/>
  <c r="K232" i="60620"/>
  <c r="L232" i="60620"/>
  <c r="N232" i="60620"/>
  <c r="O232" i="60620"/>
  <c r="P232" i="60620"/>
  <c r="Q232" i="60620"/>
  <c r="R232" i="60620"/>
  <c r="S232" i="60620"/>
  <c r="T232" i="60620"/>
  <c r="U232" i="60620"/>
  <c r="D233" i="60620"/>
  <c r="G233" i="60620" s="1"/>
  <c r="E233" i="60620"/>
  <c r="F233" i="60620"/>
  <c r="H233" i="60620"/>
  <c r="I233" i="60620"/>
  <c r="J233" i="60620"/>
  <c r="K233" i="60620"/>
  <c r="L233" i="60620"/>
  <c r="N233" i="60620"/>
  <c r="O233" i="60620"/>
  <c r="P233" i="60620"/>
  <c r="Q233" i="60620"/>
  <c r="R233" i="60620"/>
  <c r="S233" i="60620"/>
  <c r="T233" i="60620"/>
  <c r="U233" i="60620"/>
  <c r="D234" i="60620"/>
  <c r="G234" i="60620" s="1"/>
  <c r="E234" i="60620"/>
  <c r="F234" i="60620"/>
  <c r="H234" i="60620"/>
  <c r="I234" i="60620"/>
  <c r="J234" i="60620"/>
  <c r="M234" i="60620" s="1"/>
  <c r="K234" i="60620"/>
  <c r="L234" i="60620"/>
  <c r="N234" i="60620"/>
  <c r="O234" i="60620"/>
  <c r="P234" i="60620"/>
  <c r="Q234" i="60620"/>
  <c r="R234" i="60620"/>
  <c r="T234" i="60620"/>
  <c r="U234" i="60620"/>
  <c r="D235" i="60620"/>
  <c r="E235" i="60620"/>
  <c r="F235" i="60620"/>
  <c r="G235" i="60620"/>
  <c r="H235" i="60620"/>
  <c r="I235" i="60620"/>
  <c r="J235" i="60620"/>
  <c r="M235" i="60620" s="1"/>
  <c r="K235" i="60620"/>
  <c r="L235" i="60620"/>
  <c r="N235" i="60620"/>
  <c r="O235" i="60620"/>
  <c r="P235" i="60620"/>
  <c r="S235" i="60620" s="1"/>
  <c r="Q235" i="60620"/>
  <c r="R235" i="60620"/>
  <c r="T235" i="60620"/>
  <c r="U235" i="60620"/>
  <c r="D236" i="60620"/>
  <c r="E236" i="60620"/>
  <c r="F236" i="60620"/>
  <c r="H236" i="60620"/>
  <c r="I236" i="60620"/>
  <c r="J236" i="60620"/>
  <c r="M236" i="60620" s="1"/>
  <c r="K236" i="60620"/>
  <c r="L236" i="60620"/>
  <c r="N236" i="60620"/>
  <c r="O236" i="60620"/>
  <c r="P236" i="60620"/>
  <c r="S236" i="60620" s="1"/>
  <c r="Q236" i="60620"/>
  <c r="R236" i="60620"/>
  <c r="T236" i="60620"/>
  <c r="U236" i="60620"/>
  <c r="D237" i="60620"/>
  <c r="E237" i="60620"/>
  <c r="F237" i="60620"/>
  <c r="G237" i="60620"/>
  <c r="H237" i="60620"/>
  <c r="I237" i="60620"/>
  <c r="J237" i="60620"/>
  <c r="K237" i="60620"/>
  <c r="L237" i="60620"/>
  <c r="N237" i="60620"/>
  <c r="O237" i="60620"/>
  <c r="P237" i="60620"/>
  <c r="S237" i="60620" s="1"/>
  <c r="Q237" i="60620"/>
  <c r="R237" i="60620"/>
  <c r="T237" i="60620"/>
  <c r="U237" i="60620"/>
  <c r="D238" i="60620"/>
  <c r="G238" i="60620" s="1"/>
  <c r="E238" i="60620"/>
  <c r="F238" i="60620"/>
  <c r="H238" i="60620"/>
  <c r="I238" i="60620"/>
  <c r="J238" i="60620"/>
  <c r="K238" i="60620"/>
  <c r="L238" i="60620"/>
  <c r="M238" i="60620"/>
  <c r="N238" i="60620"/>
  <c r="O238" i="60620"/>
  <c r="P238" i="60620"/>
  <c r="Q238" i="60620"/>
  <c r="R238" i="60620"/>
  <c r="T238" i="60620"/>
  <c r="U238" i="60620"/>
  <c r="D239" i="60620"/>
  <c r="G239" i="60620" s="1"/>
  <c r="E239" i="60620"/>
  <c r="F239" i="60620"/>
  <c r="H239" i="60620"/>
  <c r="I239" i="60620"/>
  <c r="J239" i="60620"/>
  <c r="K239" i="60620"/>
  <c r="L239" i="60620"/>
  <c r="M239" i="60620"/>
  <c r="N239" i="60620"/>
  <c r="O239" i="60620"/>
  <c r="P239" i="60620"/>
  <c r="Q239" i="60620"/>
  <c r="R239" i="60620"/>
  <c r="S239" i="60620"/>
  <c r="T239" i="60620"/>
  <c r="U239" i="60620"/>
  <c r="D240" i="60620"/>
  <c r="E240" i="60620"/>
  <c r="F240" i="60620"/>
  <c r="H240" i="60620"/>
  <c r="I240" i="60620"/>
  <c r="J240" i="60620"/>
  <c r="M240" i="60620" s="1"/>
  <c r="K240" i="60620"/>
  <c r="L240" i="60620"/>
  <c r="N240" i="60620"/>
  <c r="O240" i="60620"/>
  <c r="P240" i="60620"/>
  <c r="Q240" i="60620"/>
  <c r="R240" i="60620"/>
  <c r="S240" i="60620"/>
  <c r="T240" i="60620"/>
  <c r="U240" i="60620"/>
  <c r="D241" i="60620"/>
  <c r="E241" i="60620"/>
  <c r="F241" i="60620"/>
  <c r="G241" i="60620"/>
  <c r="H241" i="60620"/>
  <c r="I241" i="60620"/>
  <c r="J241" i="60620"/>
  <c r="M241" i="60620" s="1"/>
  <c r="K241" i="60620"/>
  <c r="L241" i="60620"/>
  <c r="N241" i="60620"/>
  <c r="O241" i="60620"/>
  <c r="P241" i="60620"/>
  <c r="Q241" i="60620"/>
  <c r="R241" i="60620"/>
  <c r="S241" i="60620"/>
  <c r="T241" i="60620"/>
  <c r="U241" i="60620"/>
  <c r="D242" i="60620"/>
  <c r="E242" i="60620"/>
  <c r="F242" i="60620"/>
  <c r="G242" i="60620"/>
  <c r="H242" i="60620"/>
  <c r="I242" i="60620"/>
  <c r="J242" i="60620"/>
  <c r="M242" i="60620" s="1"/>
  <c r="K242" i="60620"/>
  <c r="L242" i="60620"/>
  <c r="N242" i="60620"/>
  <c r="O242" i="60620"/>
  <c r="P242" i="60620"/>
  <c r="Q242" i="60620"/>
  <c r="R242" i="60620"/>
  <c r="T242" i="60620"/>
  <c r="U242" i="60620"/>
  <c r="D243" i="60620"/>
  <c r="E243" i="60620"/>
  <c r="F243" i="60620"/>
  <c r="G243" i="60620"/>
  <c r="H243" i="60620"/>
  <c r="I243" i="60620"/>
  <c r="J243" i="60620"/>
  <c r="K243" i="60620"/>
  <c r="L243" i="60620"/>
  <c r="M243" i="60620"/>
  <c r="N243" i="60620"/>
  <c r="O243" i="60620"/>
  <c r="P243" i="60620"/>
  <c r="S243" i="60620" s="1"/>
  <c r="Q243" i="60620"/>
  <c r="R243" i="60620"/>
  <c r="T243" i="60620"/>
  <c r="U243" i="60620"/>
  <c r="D244" i="60620"/>
  <c r="E244" i="60620"/>
  <c r="F244" i="60620"/>
  <c r="H244" i="60620"/>
  <c r="I244" i="60620"/>
  <c r="J244" i="60620"/>
  <c r="K244" i="60620"/>
  <c r="L244" i="60620"/>
  <c r="M244" i="60620"/>
  <c r="N244" i="60620"/>
  <c r="O244" i="60620"/>
  <c r="P244" i="60620"/>
  <c r="S244" i="60620" s="1"/>
  <c r="Q244" i="60620"/>
  <c r="R244" i="60620"/>
  <c r="T244" i="60620"/>
  <c r="U244" i="60620"/>
  <c r="D245" i="60620"/>
  <c r="G245" i="60620" s="1"/>
  <c r="E245" i="60620"/>
  <c r="F245" i="60620"/>
  <c r="H245" i="60620"/>
  <c r="I245" i="60620"/>
  <c r="J245" i="60620"/>
  <c r="K245" i="60620"/>
  <c r="L245" i="60620"/>
  <c r="N245" i="60620"/>
  <c r="O245" i="60620"/>
  <c r="P245" i="60620"/>
  <c r="Q245" i="60620"/>
  <c r="R245" i="60620"/>
  <c r="S245" i="60620"/>
  <c r="T245" i="60620"/>
  <c r="U245" i="60620"/>
  <c r="D246" i="60620"/>
  <c r="G246" i="60620" s="1"/>
  <c r="E246" i="60620"/>
  <c r="F246" i="60620"/>
  <c r="H246" i="60620"/>
  <c r="I246" i="60620"/>
  <c r="J246" i="60620"/>
  <c r="M246" i="60620" s="1"/>
  <c r="K246" i="60620"/>
  <c r="L246" i="60620"/>
  <c r="N246" i="60620"/>
  <c r="O246" i="60620"/>
  <c r="P246" i="60620"/>
  <c r="Q246" i="60620"/>
  <c r="R246" i="60620"/>
  <c r="T246" i="60620"/>
  <c r="U246" i="60620"/>
  <c r="D247" i="60620"/>
  <c r="G247" i="60620" s="1"/>
  <c r="E247" i="60620"/>
  <c r="F247" i="60620"/>
  <c r="H247" i="60620"/>
  <c r="I247" i="60620"/>
  <c r="J247" i="60620"/>
  <c r="M247" i="60620" s="1"/>
  <c r="K247" i="60620"/>
  <c r="L247" i="60620"/>
  <c r="N247" i="60620"/>
  <c r="O247" i="60620"/>
  <c r="P247" i="60620"/>
  <c r="Q247" i="60620"/>
  <c r="R247" i="60620"/>
  <c r="S247" i="60620"/>
  <c r="T247" i="60620"/>
  <c r="U247" i="60620"/>
  <c r="D248" i="60620"/>
  <c r="E248" i="60620"/>
  <c r="F248" i="60620"/>
  <c r="H248" i="60620"/>
  <c r="I248" i="60620"/>
  <c r="J248" i="60620"/>
  <c r="M248" i="60620" s="1"/>
  <c r="K248" i="60620"/>
  <c r="L248" i="60620"/>
  <c r="N248" i="60620"/>
  <c r="O248" i="60620"/>
  <c r="P248" i="60620"/>
  <c r="S248" i="60620" s="1"/>
  <c r="Q248" i="60620"/>
  <c r="R248" i="60620"/>
  <c r="T248" i="60620"/>
  <c r="U248" i="60620"/>
  <c r="D249" i="60620"/>
  <c r="E249" i="60620"/>
  <c r="F249" i="60620"/>
  <c r="G249" i="60620"/>
  <c r="H249" i="60620"/>
  <c r="I249" i="60620"/>
  <c r="J249" i="60620"/>
  <c r="K249" i="60620"/>
  <c r="L249" i="60620"/>
  <c r="N249" i="60620"/>
  <c r="O249" i="60620"/>
  <c r="P249" i="60620"/>
  <c r="S249" i="60620" s="1"/>
  <c r="Q249" i="60620"/>
  <c r="R249" i="60620"/>
  <c r="T249" i="60620"/>
  <c r="U249" i="60620"/>
  <c r="D250" i="60620"/>
  <c r="E250" i="60620"/>
  <c r="F250" i="60620"/>
  <c r="G250" i="60620"/>
  <c r="H250" i="60620"/>
  <c r="I250" i="60620"/>
  <c r="J250" i="60620"/>
  <c r="K250" i="60620"/>
  <c r="L250" i="60620"/>
  <c r="M250" i="60620"/>
  <c r="N250" i="60620"/>
  <c r="O250" i="60620"/>
  <c r="P250" i="60620"/>
  <c r="Q250" i="60620"/>
  <c r="R250" i="60620"/>
  <c r="T250" i="60620"/>
  <c r="U250" i="60620"/>
  <c r="D251" i="60620"/>
  <c r="G251" i="60620" s="1"/>
  <c r="E251" i="60620"/>
  <c r="F251" i="60620"/>
  <c r="H251" i="60620"/>
  <c r="I251" i="60620"/>
  <c r="J251" i="60620"/>
  <c r="K251" i="60620"/>
  <c r="L251" i="60620"/>
  <c r="M251" i="60620"/>
  <c r="N251" i="60620"/>
  <c r="O251" i="60620"/>
  <c r="P251" i="60620"/>
  <c r="Q251" i="60620"/>
  <c r="R251" i="60620"/>
  <c r="S251" i="60620"/>
  <c r="T251" i="60620"/>
  <c r="U251" i="60620"/>
  <c r="D252" i="60620"/>
  <c r="G252" i="60620" s="1"/>
  <c r="E252" i="60620"/>
  <c r="F252" i="60620"/>
  <c r="H252" i="60620"/>
  <c r="I252" i="60620"/>
  <c r="J252" i="60620"/>
  <c r="K252" i="60620"/>
  <c r="L252" i="60620"/>
  <c r="M252" i="60620"/>
  <c r="N252" i="60620"/>
  <c r="O252" i="60620"/>
  <c r="P252" i="60620"/>
  <c r="Q252" i="60620"/>
  <c r="R252" i="60620"/>
  <c r="S252" i="60620"/>
  <c r="T252" i="60620"/>
  <c r="U252" i="60620"/>
  <c r="D253" i="60620"/>
  <c r="G253" i="60620" s="1"/>
  <c r="E253" i="60620"/>
  <c r="F253" i="60620"/>
  <c r="H253" i="60620"/>
  <c r="I253" i="60620"/>
  <c r="J253" i="60620"/>
  <c r="K253" i="60620"/>
  <c r="L253" i="60620"/>
  <c r="N253" i="60620"/>
  <c r="O253" i="60620"/>
  <c r="P253" i="60620"/>
  <c r="Q253" i="60620"/>
  <c r="R253" i="60620"/>
  <c r="S253" i="60620"/>
  <c r="T253" i="60620"/>
  <c r="U253" i="60620"/>
  <c r="D254" i="60620"/>
  <c r="E254" i="60620"/>
  <c r="F254" i="60620"/>
  <c r="G254" i="60620"/>
  <c r="H254" i="60620"/>
  <c r="I254" i="60620"/>
  <c r="J254" i="60620"/>
  <c r="M254" i="60620" s="1"/>
  <c r="K254" i="60620"/>
  <c r="L254" i="60620"/>
  <c r="N254" i="60620"/>
  <c r="O254" i="60620"/>
  <c r="P254" i="60620"/>
  <c r="Q254" i="60620"/>
  <c r="R254" i="60620"/>
  <c r="T254" i="60620"/>
  <c r="U254" i="60620"/>
  <c r="D255" i="60620"/>
  <c r="E255" i="60620"/>
  <c r="F255" i="60620"/>
  <c r="G255" i="60620"/>
  <c r="H255" i="60620"/>
  <c r="I255" i="60620"/>
  <c r="J255" i="60620"/>
  <c r="M255" i="60620" s="1"/>
  <c r="K255" i="60620"/>
  <c r="L255" i="60620"/>
  <c r="N255" i="60620"/>
  <c r="O255" i="60620"/>
  <c r="P255" i="60620"/>
  <c r="S255" i="60620" s="1"/>
  <c r="Q255" i="60620"/>
  <c r="R255" i="60620"/>
  <c r="T255" i="60620"/>
  <c r="U255" i="60620"/>
  <c r="D256" i="60620"/>
  <c r="E256" i="60620"/>
  <c r="F256" i="60620"/>
  <c r="H256" i="60620"/>
  <c r="I256" i="60620"/>
  <c r="J256" i="60620"/>
  <c r="K256" i="60620"/>
  <c r="L256" i="60620"/>
  <c r="M256" i="60620"/>
  <c r="N256" i="60620"/>
  <c r="O256" i="60620"/>
  <c r="P256" i="60620"/>
  <c r="S256" i="60620" s="1"/>
  <c r="Q256" i="60620"/>
  <c r="R256" i="60620"/>
  <c r="T256" i="60620"/>
  <c r="U256" i="60620"/>
  <c r="D257" i="60620"/>
  <c r="G257" i="60620" s="1"/>
  <c r="E257" i="60620"/>
  <c r="F257" i="60620"/>
  <c r="H257" i="60620"/>
  <c r="I257" i="60620"/>
  <c r="J257" i="60620"/>
  <c r="K257" i="60620"/>
  <c r="L257" i="60620"/>
  <c r="N257" i="60620"/>
  <c r="O257" i="60620"/>
  <c r="P257" i="60620"/>
  <c r="S257" i="60620" s="1"/>
  <c r="Q257" i="60620"/>
  <c r="R257" i="60620"/>
  <c r="T257" i="60620"/>
  <c r="U257" i="60620"/>
  <c r="D258" i="60620"/>
  <c r="G258" i="60620" s="1"/>
  <c r="E258" i="60620"/>
  <c r="F258" i="60620"/>
  <c r="H258" i="60620"/>
  <c r="I258" i="60620"/>
  <c r="J258" i="60620"/>
  <c r="K258" i="60620"/>
  <c r="L258" i="60620"/>
  <c r="M258" i="60620"/>
  <c r="N258" i="60620"/>
  <c r="O258" i="60620"/>
  <c r="P258" i="60620"/>
  <c r="Q258" i="60620"/>
  <c r="R258" i="60620"/>
  <c r="T258" i="60620"/>
  <c r="U258" i="60620"/>
  <c r="D259" i="60620"/>
  <c r="G259" i="60620" s="1"/>
  <c r="E259" i="60620"/>
  <c r="F259" i="60620"/>
  <c r="H259" i="60620"/>
  <c r="I259" i="60620"/>
  <c r="J259" i="60620"/>
  <c r="M259" i="60620" s="1"/>
  <c r="K259" i="60620"/>
  <c r="L259" i="60620"/>
  <c r="N259" i="60620"/>
  <c r="O259" i="60620"/>
  <c r="P259" i="60620"/>
  <c r="Q259" i="60620"/>
  <c r="R259" i="60620"/>
  <c r="S259" i="60620"/>
  <c r="T259" i="60620"/>
  <c r="U259" i="60620"/>
  <c r="D260" i="60620"/>
  <c r="E260" i="60620"/>
  <c r="F260" i="60620"/>
  <c r="H260" i="60620"/>
  <c r="I260" i="60620"/>
  <c r="J260" i="60620"/>
  <c r="M260" i="60620" s="1"/>
  <c r="K260" i="60620"/>
  <c r="L260" i="60620"/>
  <c r="N260" i="60620"/>
  <c r="O260" i="60620"/>
  <c r="P260" i="60620"/>
  <c r="Q260" i="60620"/>
  <c r="R260" i="60620"/>
  <c r="S260" i="60620"/>
  <c r="T260" i="60620"/>
  <c r="U260" i="60620"/>
  <c r="D261" i="60620"/>
  <c r="E261" i="60620"/>
  <c r="F261" i="60620"/>
  <c r="G261" i="60620"/>
  <c r="H261" i="60620"/>
  <c r="I261" i="60620"/>
  <c r="J261" i="60620"/>
  <c r="K261" i="60620"/>
  <c r="L261" i="60620"/>
  <c r="N261" i="60620"/>
  <c r="O261" i="60620"/>
  <c r="P261" i="60620"/>
  <c r="S261" i="60620" s="1"/>
  <c r="Q261" i="60620"/>
  <c r="R261" i="60620"/>
  <c r="T261" i="60620"/>
  <c r="U261" i="60620"/>
  <c r="D262" i="60620"/>
  <c r="E262" i="60620"/>
  <c r="F262" i="60620"/>
  <c r="G262" i="60620"/>
  <c r="H262" i="60620"/>
  <c r="I262" i="60620"/>
  <c r="J262" i="60620"/>
  <c r="K262" i="60620"/>
  <c r="L262" i="60620"/>
  <c r="M262" i="60620"/>
  <c r="N262" i="60620"/>
  <c r="O262" i="60620"/>
  <c r="P262" i="60620"/>
  <c r="S262" i="60620" s="1"/>
  <c r="Q262" i="60620"/>
  <c r="R262" i="60620"/>
  <c r="T262" i="60620"/>
  <c r="U262" i="60620"/>
  <c r="D263" i="60620"/>
  <c r="E263" i="60620"/>
  <c r="F263" i="60620"/>
  <c r="G263" i="60620"/>
  <c r="H263" i="60620"/>
  <c r="I263" i="60620"/>
  <c r="J263" i="60620"/>
  <c r="K263" i="60620"/>
  <c r="L263" i="60620"/>
  <c r="M263" i="60620"/>
  <c r="N263" i="60620"/>
  <c r="O263" i="60620"/>
  <c r="P263" i="60620"/>
  <c r="S263" i="60620" s="1"/>
  <c r="Q263" i="60620"/>
  <c r="R263" i="60620"/>
  <c r="T263" i="60620"/>
  <c r="U263" i="60620"/>
  <c r="D264" i="60620"/>
  <c r="E264" i="60620"/>
  <c r="F264" i="60620"/>
  <c r="H264" i="60620"/>
  <c r="I264" i="60620"/>
  <c r="J264" i="60620"/>
  <c r="K264" i="60620"/>
  <c r="L264" i="60620"/>
  <c r="M264" i="60620"/>
  <c r="N264" i="60620"/>
  <c r="O264" i="60620"/>
  <c r="P264" i="60620"/>
  <c r="Q264" i="60620"/>
  <c r="R264" i="60620"/>
  <c r="S264" i="60620"/>
  <c r="T264" i="60620"/>
  <c r="U264" i="60620"/>
  <c r="D265" i="60620"/>
  <c r="G265" i="60620" s="1"/>
  <c r="E265" i="60620"/>
  <c r="F265" i="60620"/>
  <c r="H265" i="60620"/>
  <c r="I265" i="60620"/>
  <c r="J265" i="60620"/>
  <c r="K265" i="60620"/>
  <c r="L265" i="60620"/>
  <c r="N265" i="60620"/>
  <c r="O265" i="60620"/>
  <c r="P265" i="60620"/>
  <c r="Q265" i="60620"/>
  <c r="R265" i="60620"/>
  <c r="S265" i="60620"/>
  <c r="T265" i="60620"/>
  <c r="U265" i="60620"/>
  <c r="D266" i="60620"/>
  <c r="G266" i="60620" s="1"/>
  <c r="E266" i="60620"/>
  <c r="F266" i="60620"/>
  <c r="H266" i="60620"/>
  <c r="I266" i="60620"/>
  <c r="J266" i="60620"/>
  <c r="M266" i="60620" s="1"/>
  <c r="K266" i="60620"/>
  <c r="L266" i="60620"/>
  <c r="N266" i="60620"/>
  <c r="O266" i="60620"/>
  <c r="P266" i="60620"/>
  <c r="Q266" i="60620"/>
  <c r="R266" i="60620"/>
  <c r="T266" i="60620"/>
  <c r="U266" i="60620"/>
  <c r="D267" i="60620"/>
  <c r="E267" i="60620"/>
  <c r="F267" i="60620"/>
  <c r="G267" i="60620"/>
  <c r="H267" i="60620"/>
  <c r="I267" i="60620"/>
  <c r="J267" i="60620"/>
  <c r="M267" i="60620" s="1"/>
  <c r="K267" i="60620"/>
  <c r="L267" i="60620"/>
  <c r="N267" i="60620"/>
  <c r="O267" i="60620"/>
  <c r="P267" i="60620"/>
  <c r="S267" i="60620" s="1"/>
  <c r="Q267" i="60620"/>
  <c r="R267" i="60620"/>
  <c r="T267" i="60620"/>
  <c r="U267" i="60620"/>
  <c r="D268" i="60620"/>
  <c r="E268" i="60620"/>
  <c r="F268" i="60620"/>
  <c r="H268" i="60620"/>
  <c r="I268" i="60620"/>
  <c r="J268" i="60620"/>
  <c r="M268" i="60620" s="1"/>
  <c r="K268" i="60620"/>
  <c r="L268" i="60620"/>
  <c r="N268" i="60620"/>
  <c r="O268" i="60620"/>
  <c r="P268" i="60620"/>
  <c r="S268" i="60620" s="1"/>
  <c r="Q268" i="60620"/>
  <c r="R268" i="60620"/>
  <c r="T268" i="60620"/>
  <c r="U268" i="60620"/>
  <c r="D269" i="60620"/>
  <c r="E269" i="60620"/>
  <c r="F269" i="60620"/>
  <c r="G269" i="60620"/>
  <c r="H269" i="60620"/>
  <c r="I269" i="60620"/>
  <c r="J269" i="60620"/>
  <c r="K269" i="60620"/>
  <c r="L269" i="60620"/>
  <c r="N269" i="60620"/>
  <c r="O269" i="60620"/>
  <c r="P269" i="60620"/>
  <c r="S269" i="60620" s="1"/>
  <c r="Q269" i="60620"/>
  <c r="R269" i="60620"/>
  <c r="T269" i="60620"/>
  <c r="U269" i="60620"/>
  <c r="D270" i="60620"/>
  <c r="G270" i="60620" s="1"/>
  <c r="E270" i="60620"/>
  <c r="F270" i="60620"/>
  <c r="H270" i="60620"/>
  <c r="I270" i="60620"/>
  <c r="J270" i="60620"/>
  <c r="K270" i="60620"/>
  <c r="L270" i="60620"/>
  <c r="M270" i="60620"/>
  <c r="N270" i="60620"/>
  <c r="O270" i="60620"/>
  <c r="P270" i="60620"/>
  <c r="Q270" i="60620"/>
  <c r="R270" i="60620"/>
  <c r="T270" i="60620"/>
  <c r="U270" i="60620"/>
  <c r="D271" i="60620"/>
  <c r="G271" i="60620" s="1"/>
  <c r="E271" i="60620"/>
  <c r="F271" i="60620"/>
  <c r="H271" i="60620"/>
  <c r="I271" i="60620"/>
  <c r="J271" i="60620"/>
  <c r="K271" i="60620"/>
  <c r="L271" i="60620"/>
  <c r="M271" i="60620"/>
  <c r="N271" i="60620"/>
  <c r="O271" i="60620"/>
  <c r="P271" i="60620"/>
  <c r="Q271" i="60620"/>
  <c r="R271" i="60620"/>
  <c r="S271" i="60620"/>
  <c r="T271" i="60620"/>
  <c r="U271" i="60620"/>
  <c r="D272" i="60620"/>
  <c r="E272" i="60620"/>
  <c r="F272" i="60620"/>
  <c r="H272" i="60620"/>
  <c r="I272" i="60620"/>
  <c r="J272" i="60620"/>
  <c r="M272" i="60620" s="1"/>
  <c r="K272" i="60620"/>
  <c r="L272" i="60620"/>
  <c r="N272" i="60620"/>
  <c r="O272" i="60620"/>
  <c r="P272" i="60620"/>
  <c r="Q272" i="60620"/>
  <c r="R272" i="60620"/>
  <c r="S272" i="60620"/>
  <c r="T272" i="60620"/>
  <c r="U272" i="60620"/>
  <c r="D273" i="60620"/>
  <c r="E273" i="60620"/>
  <c r="F273" i="60620"/>
  <c r="G273" i="60620"/>
  <c r="H273" i="60620"/>
  <c r="I273" i="60620"/>
  <c r="J273" i="60620"/>
  <c r="M273" i="60620" s="1"/>
  <c r="K273" i="60620"/>
  <c r="L273" i="60620"/>
  <c r="N273" i="60620"/>
  <c r="O273" i="60620"/>
  <c r="P273" i="60620"/>
  <c r="Q273" i="60620"/>
  <c r="R273" i="60620"/>
  <c r="S273" i="60620"/>
  <c r="T273" i="60620"/>
  <c r="U273" i="60620"/>
  <c r="D274" i="60620"/>
  <c r="E274" i="60620"/>
  <c r="F274" i="60620"/>
  <c r="G274" i="60620"/>
  <c r="H274" i="60620"/>
  <c r="I274" i="60620"/>
  <c r="J274" i="60620"/>
  <c r="M274" i="60620" s="1"/>
  <c r="K274" i="60620"/>
  <c r="L274" i="60620"/>
  <c r="N274" i="60620"/>
  <c r="O274" i="60620"/>
  <c r="P274" i="60620"/>
  <c r="Q274" i="60620"/>
  <c r="R274" i="60620"/>
  <c r="T274" i="60620"/>
  <c r="U274" i="60620"/>
  <c r="D275" i="60620"/>
  <c r="E275" i="60620"/>
  <c r="F275" i="60620"/>
  <c r="G275" i="60620"/>
  <c r="H275" i="60620"/>
  <c r="I275" i="60620"/>
  <c r="J275" i="60620"/>
  <c r="K275" i="60620"/>
  <c r="L275" i="60620"/>
  <c r="M275" i="60620"/>
  <c r="N275" i="60620"/>
  <c r="O275" i="60620"/>
  <c r="P275" i="60620"/>
  <c r="S275" i="60620" s="1"/>
  <c r="Q275" i="60620"/>
  <c r="R275" i="60620"/>
  <c r="T275" i="60620"/>
  <c r="U275" i="60620"/>
  <c r="D276" i="60620"/>
  <c r="E276" i="60620"/>
  <c r="F276" i="60620"/>
  <c r="H276" i="60620"/>
  <c r="I276" i="60620"/>
  <c r="J276" i="60620"/>
  <c r="K276" i="60620"/>
  <c r="L276" i="60620"/>
  <c r="M276" i="60620"/>
  <c r="N276" i="60620"/>
  <c r="O276" i="60620"/>
  <c r="P276" i="60620"/>
  <c r="S276" i="60620" s="1"/>
  <c r="Q276" i="60620"/>
  <c r="R276" i="60620"/>
  <c r="T276" i="60620"/>
  <c r="U276" i="60620"/>
  <c r="D277" i="60620"/>
  <c r="G277" i="60620" s="1"/>
  <c r="E277" i="60620"/>
  <c r="F277" i="60620"/>
  <c r="H277" i="60620"/>
  <c r="I277" i="60620"/>
  <c r="J277" i="60620"/>
  <c r="K277" i="60620"/>
  <c r="L277" i="60620"/>
  <c r="N277" i="60620"/>
  <c r="O277" i="60620"/>
  <c r="P277" i="60620"/>
  <c r="Q277" i="60620"/>
  <c r="R277" i="60620"/>
  <c r="S277" i="60620"/>
  <c r="T277" i="60620"/>
  <c r="U277" i="60620"/>
  <c r="D278" i="60620"/>
  <c r="G278" i="60620" s="1"/>
  <c r="E278" i="60620"/>
  <c r="F278" i="60620"/>
  <c r="H278" i="60620"/>
  <c r="I278" i="60620"/>
  <c r="J278" i="60620"/>
  <c r="M278" i="60620" s="1"/>
  <c r="K278" i="60620"/>
  <c r="L278" i="60620"/>
  <c r="N278" i="60620"/>
  <c r="O278" i="60620"/>
  <c r="P278" i="60620"/>
  <c r="Q278" i="60620"/>
  <c r="R278" i="60620"/>
  <c r="T278" i="60620"/>
  <c r="U278" i="60620"/>
  <c r="D279" i="60620"/>
  <c r="G279" i="60620" s="1"/>
  <c r="E279" i="60620"/>
  <c r="F279" i="60620"/>
  <c r="H279" i="60620"/>
  <c r="I279" i="60620"/>
  <c r="J279" i="60620"/>
  <c r="M279" i="60620" s="1"/>
  <c r="K279" i="60620"/>
  <c r="L279" i="60620"/>
  <c r="N279" i="60620"/>
  <c r="O279" i="60620"/>
  <c r="P279" i="60620"/>
  <c r="Q279" i="60620"/>
  <c r="R279" i="60620"/>
  <c r="S279" i="60620"/>
  <c r="T279" i="60620"/>
  <c r="U279" i="60620"/>
  <c r="D280" i="60620"/>
  <c r="E280" i="60620"/>
  <c r="F280" i="60620"/>
  <c r="H280" i="60620"/>
  <c r="I280" i="60620"/>
  <c r="J280" i="60620"/>
  <c r="M280" i="60620" s="1"/>
  <c r="K280" i="60620"/>
  <c r="L280" i="60620"/>
  <c r="N280" i="60620"/>
  <c r="O280" i="60620"/>
  <c r="P280" i="60620"/>
  <c r="S280" i="60620" s="1"/>
  <c r="Q280" i="60620"/>
  <c r="R280" i="60620"/>
  <c r="T280" i="60620"/>
  <c r="U280" i="60620"/>
  <c r="D281" i="60620"/>
  <c r="E281" i="60620"/>
  <c r="F281" i="60620"/>
  <c r="G281" i="60620"/>
  <c r="H281" i="60620"/>
  <c r="I281" i="60620"/>
  <c r="J281" i="60620"/>
  <c r="K281" i="60620"/>
  <c r="L281" i="60620"/>
  <c r="N281" i="60620"/>
  <c r="O281" i="60620"/>
  <c r="P281" i="60620"/>
  <c r="S281" i="60620" s="1"/>
  <c r="Q281" i="60620"/>
  <c r="R281" i="60620"/>
  <c r="T281" i="60620"/>
  <c r="U281" i="60620"/>
  <c r="D282" i="60620"/>
  <c r="E282" i="60620"/>
  <c r="F282" i="60620"/>
  <c r="G282" i="60620"/>
  <c r="H282" i="60620"/>
  <c r="I282" i="60620"/>
  <c r="J282" i="60620"/>
  <c r="K282" i="60620"/>
  <c r="L282" i="60620"/>
  <c r="M282" i="60620"/>
  <c r="N282" i="60620"/>
  <c r="O282" i="60620"/>
  <c r="P282" i="60620"/>
  <c r="Q282" i="60620"/>
  <c r="R282" i="60620"/>
  <c r="T282" i="60620"/>
  <c r="U282" i="60620"/>
  <c r="D283" i="60620"/>
  <c r="G283" i="60620" s="1"/>
  <c r="E283" i="60620"/>
  <c r="F283" i="60620"/>
  <c r="H283" i="60620"/>
  <c r="I283" i="60620"/>
  <c r="J283" i="60620"/>
  <c r="K283" i="60620"/>
  <c r="L283" i="60620"/>
  <c r="M283" i="60620"/>
  <c r="N283" i="60620"/>
  <c r="O283" i="60620"/>
  <c r="P283" i="60620"/>
  <c r="Q283" i="60620"/>
  <c r="R283" i="60620"/>
  <c r="S283" i="60620"/>
  <c r="T283" i="60620"/>
  <c r="U283" i="60620"/>
  <c r="D284" i="60620"/>
  <c r="G284" i="60620" s="1"/>
  <c r="E284" i="60620"/>
  <c r="F284" i="60620"/>
  <c r="H284" i="60620"/>
  <c r="I284" i="60620"/>
  <c r="J284" i="60620"/>
  <c r="K284" i="60620"/>
  <c r="L284" i="60620"/>
  <c r="M284" i="60620"/>
  <c r="N284" i="60620"/>
  <c r="O284" i="60620"/>
  <c r="P284" i="60620"/>
  <c r="Q284" i="60620"/>
  <c r="R284" i="60620"/>
  <c r="S284" i="60620"/>
  <c r="T284" i="60620"/>
  <c r="U284" i="60620"/>
  <c r="D285" i="60620"/>
  <c r="G285" i="60620" s="1"/>
  <c r="E285" i="60620"/>
  <c r="F285" i="60620"/>
  <c r="H285" i="60620"/>
  <c r="I285" i="60620"/>
  <c r="J285" i="60620"/>
  <c r="K285" i="60620"/>
  <c r="L285" i="60620"/>
  <c r="N285" i="60620"/>
  <c r="O285" i="60620"/>
  <c r="P285" i="60620"/>
  <c r="Q285" i="60620"/>
  <c r="R285" i="60620"/>
  <c r="S285" i="60620"/>
  <c r="T285" i="60620"/>
  <c r="U285" i="60620"/>
  <c r="D286" i="60620"/>
  <c r="E286" i="60620"/>
  <c r="F286" i="60620"/>
  <c r="G286" i="60620"/>
  <c r="H286" i="60620"/>
  <c r="I286" i="60620"/>
  <c r="J286" i="60620"/>
  <c r="M286" i="60620" s="1"/>
  <c r="K286" i="60620"/>
  <c r="L286" i="60620"/>
  <c r="N286" i="60620"/>
  <c r="O286" i="60620"/>
  <c r="P286" i="60620"/>
  <c r="Q286" i="60620"/>
  <c r="R286" i="60620"/>
  <c r="T286" i="60620"/>
  <c r="U286" i="60620"/>
  <c r="D287" i="60620"/>
  <c r="E287" i="60620"/>
  <c r="F287" i="60620"/>
  <c r="G287" i="60620"/>
  <c r="H287" i="60620"/>
  <c r="I287" i="60620"/>
  <c r="J287" i="60620"/>
  <c r="M287" i="60620" s="1"/>
  <c r="K287" i="60620"/>
  <c r="L287" i="60620"/>
  <c r="N287" i="60620"/>
  <c r="O287" i="60620"/>
  <c r="P287" i="60620"/>
  <c r="S287" i="60620" s="1"/>
  <c r="Q287" i="60620"/>
  <c r="R287" i="60620"/>
  <c r="T287" i="60620"/>
  <c r="U287" i="60620"/>
  <c r="D288" i="60620"/>
  <c r="E288" i="60620"/>
  <c r="F288" i="60620"/>
  <c r="H288" i="60620"/>
  <c r="I288" i="60620"/>
  <c r="J288" i="60620"/>
  <c r="K288" i="60620"/>
  <c r="L288" i="60620"/>
  <c r="M288" i="60620"/>
  <c r="N288" i="60620"/>
  <c r="O288" i="60620"/>
  <c r="P288" i="60620"/>
  <c r="S288" i="60620" s="1"/>
  <c r="Q288" i="60620"/>
  <c r="R288" i="60620"/>
  <c r="T288" i="60620"/>
  <c r="U288" i="60620"/>
  <c r="D289" i="60620"/>
  <c r="G289" i="60620" s="1"/>
  <c r="E289" i="60620"/>
  <c r="F289" i="60620"/>
  <c r="H289" i="60620"/>
  <c r="I289" i="60620"/>
  <c r="J289" i="60620"/>
  <c r="K289" i="60620"/>
  <c r="L289" i="60620"/>
  <c r="N289" i="60620"/>
  <c r="O289" i="60620"/>
  <c r="P289" i="60620"/>
  <c r="S289" i="60620" s="1"/>
  <c r="Q289" i="60620"/>
  <c r="R289" i="60620"/>
  <c r="T289" i="60620"/>
  <c r="U289" i="60620"/>
  <c r="D290" i="60620"/>
  <c r="G290" i="60620" s="1"/>
  <c r="E290" i="60620"/>
  <c r="F290" i="60620"/>
  <c r="H290" i="60620"/>
  <c r="I290" i="60620"/>
  <c r="J290" i="60620"/>
  <c r="K290" i="60620"/>
  <c r="L290" i="60620"/>
  <c r="M290" i="60620"/>
  <c r="N290" i="60620"/>
  <c r="O290" i="60620"/>
  <c r="P290" i="60620"/>
  <c r="Q290" i="60620"/>
  <c r="R290" i="60620"/>
  <c r="T290" i="60620"/>
  <c r="U290" i="60620"/>
  <c r="D291" i="60620"/>
  <c r="G291" i="60620" s="1"/>
  <c r="E291" i="60620"/>
  <c r="F291" i="60620"/>
  <c r="H291" i="60620"/>
  <c r="I291" i="60620"/>
  <c r="J291" i="60620"/>
  <c r="M291" i="60620" s="1"/>
  <c r="K291" i="60620"/>
  <c r="L291" i="60620"/>
  <c r="N291" i="60620"/>
  <c r="O291" i="60620"/>
  <c r="P291" i="60620"/>
  <c r="Q291" i="60620"/>
  <c r="R291" i="60620"/>
  <c r="S291" i="60620"/>
  <c r="T291" i="60620"/>
  <c r="U291" i="60620"/>
  <c r="D292" i="60620"/>
  <c r="E292" i="60620"/>
  <c r="F292" i="60620"/>
  <c r="H292" i="60620"/>
  <c r="I292" i="60620"/>
  <c r="J292" i="60620"/>
  <c r="M292" i="60620" s="1"/>
  <c r="K292" i="60620"/>
  <c r="L292" i="60620"/>
  <c r="N292" i="60620"/>
  <c r="O292" i="60620"/>
  <c r="P292" i="60620"/>
  <c r="Q292" i="60620"/>
  <c r="R292" i="60620"/>
  <c r="S292" i="60620"/>
  <c r="T292" i="60620"/>
  <c r="U292" i="60620"/>
  <c r="D293" i="60620"/>
  <c r="E293" i="60620"/>
  <c r="F293" i="60620"/>
  <c r="G293" i="60620"/>
  <c r="H293" i="60620"/>
  <c r="I293" i="60620"/>
  <c r="J293" i="60620"/>
  <c r="K293" i="60620"/>
  <c r="L293" i="60620"/>
  <c r="N293" i="60620"/>
  <c r="O293" i="60620"/>
  <c r="P293" i="60620"/>
  <c r="S293" i="60620" s="1"/>
  <c r="Q293" i="60620"/>
  <c r="R293" i="60620"/>
  <c r="T293" i="60620"/>
  <c r="U293" i="60620"/>
  <c r="D294" i="60620"/>
  <c r="E294" i="60620"/>
  <c r="F294" i="60620"/>
  <c r="G294" i="60620"/>
  <c r="H294" i="60620"/>
  <c r="I294" i="60620"/>
  <c r="J294" i="60620"/>
  <c r="K294" i="60620"/>
  <c r="L294" i="60620"/>
  <c r="M294" i="60620"/>
  <c r="N294" i="60620"/>
  <c r="O294" i="60620"/>
  <c r="P294" i="60620"/>
  <c r="S294" i="60620" s="1"/>
  <c r="Q294" i="60620"/>
  <c r="R294" i="60620"/>
  <c r="T294" i="60620"/>
  <c r="U294" i="60620"/>
  <c r="D295" i="60620"/>
  <c r="E295" i="60620"/>
  <c r="F295" i="60620"/>
  <c r="G295" i="60620"/>
  <c r="H295" i="60620"/>
  <c r="I295" i="60620"/>
  <c r="J295" i="60620"/>
  <c r="K295" i="60620"/>
  <c r="L295" i="60620"/>
  <c r="M295" i="60620"/>
  <c r="N295" i="60620"/>
  <c r="O295" i="60620"/>
  <c r="P295" i="60620"/>
  <c r="S295" i="60620" s="1"/>
  <c r="Q295" i="60620"/>
  <c r="R295" i="60620"/>
  <c r="T295" i="60620"/>
  <c r="U295" i="60620"/>
  <c r="D296" i="60620"/>
  <c r="E296" i="60620"/>
  <c r="F296" i="60620"/>
  <c r="H296" i="60620"/>
  <c r="I296" i="60620"/>
  <c r="J296" i="60620"/>
  <c r="K296" i="60620"/>
  <c r="L296" i="60620"/>
  <c r="M296" i="60620"/>
  <c r="N296" i="60620"/>
  <c r="O296" i="60620"/>
  <c r="P296" i="60620"/>
  <c r="Q296" i="60620"/>
  <c r="R296" i="60620"/>
  <c r="S296" i="60620"/>
  <c r="T296" i="60620"/>
  <c r="U296" i="60620"/>
  <c r="D297" i="60620"/>
  <c r="G297" i="60620" s="1"/>
  <c r="E297" i="60620"/>
  <c r="F297" i="60620"/>
  <c r="H297" i="60620"/>
  <c r="I297" i="60620"/>
  <c r="J297" i="60620"/>
  <c r="K297" i="60620"/>
  <c r="L297" i="60620"/>
  <c r="N297" i="60620"/>
  <c r="O297" i="60620"/>
  <c r="P297" i="60620"/>
  <c r="Q297" i="60620"/>
  <c r="R297" i="60620"/>
  <c r="S297" i="60620"/>
  <c r="T297" i="60620"/>
  <c r="U297" i="60620"/>
  <c r="D298" i="60620"/>
  <c r="G298" i="60620" s="1"/>
  <c r="E298" i="60620"/>
  <c r="F298" i="60620"/>
  <c r="H298" i="60620"/>
  <c r="I298" i="60620"/>
  <c r="J298" i="60620"/>
  <c r="M298" i="60620" s="1"/>
  <c r="K298" i="60620"/>
  <c r="L298" i="60620"/>
  <c r="N298" i="60620"/>
  <c r="O298" i="60620"/>
  <c r="P298" i="60620"/>
  <c r="Q298" i="60620"/>
  <c r="R298" i="60620"/>
  <c r="S298" i="60620"/>
  <c r="T298" i="60620"/>
  <c r="U298" i="60620"/>
  <c r="D299" i="60620"/>
  <c r="E299" i="60620"/>
  <c r="F299" i="60620"/>
  <c r="G299" i="60620"/>
  <c r="H299" i="60620"/>
  <c r="I299" i="60620"/>
  <c r="J299" i="60620"/>
  <c r="M299" i="60620" s="1"/>
  <c r="K299" i="60620"/>
  <c r="L299" i="60620"/>
  <c r="N299" i="60620"/>
  <c r="O299" i="60620"/>
  <c r="P299" i="60620"/>
  <c r="S299" i="60620" s="1"/>
  <c r="Q299" i="60620"/>
  <c r="R299" i="60620"/>
  <c r="T299" i="60620"/>
  <c r="U299" i="60620"/>
  <c r="D300" i="60620"/>
  <c r="E300" i="60620"/>
  <c r="F300" i="60620"/>
  <c r="G300" i="60620"/>
  <c r="H300" i="60620"/>
  <c r="I300" i="60620"/>
  <c r="J300" i="60620"/>
  <c r="K300" i="60620"/>
  <c r="L300" i="60620"/>
  <c r="M300" i="60620"/>
  <c r="N300" i="60620"/>
  <c r="O300" i="60620"/>
  <c r="P300" i="60620"/>
  <c r="S300" i="60620" s="1"/>
  <c r="Q300" i="60620"/>
  <c r="R300" i="60620"/>
  <c r="T300" i="60620"/>
  <c r="U300" i="60620"/>
  <c r="D301" i="60620"/>
  <c r="G301" i="60620" s="1"/>
  <c r="E301" i="60620"/>
  <c r="F301" i="60620"/>
  <c r="H301" i="60620"/>
  <c r="I301" i="60620"/>
  <c r="J301" i="60620"/>
  <c r="K301" i="60620"/>
  <c r="L301" i="60620"/>
  <c r="M301" i="60620"/>
  <c r="N301" i="60620"/>
  <c r="O301" i="60620"/>
  <c r="P301" i="60620"/>
  <c r="Q301" i="60620"/>
  <c r="R301" i="60620"/>
  <c r="S301" i="60620"/>
  <c r="T301" i="60620"/>
  <c r="U301" i="60620"/>
  <c r="D302" i="60620"/>
  <c r="G302" i="60620" s="1"/>
  <c r="E302" i="60620"/>
  <c r="F302" i="60620"/>
  <c r="H302" i="60620"/>
  <c r="I302" i="60620"/>
  <c r="J302" i="60620"/>
  <c r="M302" i="60620" s="1"/>
  <c r="K302" i="60620"/>
  <c r="L302" i="60620"/>
  <c r="N302" i="60620"/>
  <c r="O302" i="60620"/>
  <c r="P302" i="60620"/>
  <c r="Q302" i="60620"/>
  <c r="R302" i="60620"/>
  <c r="S302" i="60620"/>
  <c r="T302" i="60620"/>
  <c r="U302" i="60620"/>
  <c r="D303" i="60620"/>
  <c r="E303" i="60620"/>
  <c r="F303" i="60620"/>
  <c r="G303" i="60620"/>
  <c r="H303" i="60620"/>
  <c r="I303" i="60620"/>
  <c r="J303" i="60620"/>
  <c r="M303" i="60620" s="1"/>
  <c r="K303" i="60620"/>
  <c r="L303" i="60620"/>
  <c r="N303" i="60620"/>
  <c r="O303" i="60620"/>
  <c r="P303" i="60620"/>
  <c r="S303" i="60620" s="1"/>
  <c r="Q303" i="60620"/>
  <c r="R303" i="60620"/>
  <c r="T303" i="60620"/>
  <c r="U303" i="60620"/>
  <c r="D304" i="60620"/>
  <c r="E304" i="60620"/>
  <c r="F304" i="60620"/>
  <c r="G304" i="60620"/>
  <c r="H304" i="60620"/>
  <c r="I304" i="60620"/>
  <c r="J304" i="60620"/>
  <c r="K304" i="60620"/>
  <c r="L304" i="60620"/>
  <c r="M304" i="60620"/>
  <c r="N304" i="60620"/>
  <c r="O304" i="60620"/>
  <c r="P304" i="60620"/>
  <c r="S304" i="60620" s="1"/>
  <c r="Q304" i="60620"/>
  <c r="R304" i="60620"/>
  <c r="T304" i="60620"/>
  <c r="U304" i="60620"/>
  <c r="D305" i="60620"/>
  <c r="G305" i="60620" s="1"/>
  <c r="E305" i="60620"/>
  <c r="F305" i="60620"/>
  <c r="H305" i="60620"/>
  <c r="I305" i="60620"/>
  <c r="J305" i="60620"/>
  <c r="K305" i="60620"/>
  <c r="L305" i="60620"/>
  <c r="M305" i="60620"/>
  <c r="N305" i="60620"/>
  <c r="O305" i="60620"/>
  <c r="P305" i="60620"/>
  <c r="Q305" i="60620"/>
  <c r="R305" i="60620"/>
  <c r="S305" i="60620"/>
  <c r="T305" i="60620"/>
  <c r="U305" i="60620"/>
  <c r="D306" i="60620"/>
  <c r="G306" i="60620" s="1"/>
  <c r="E306" i="60620"/>
  <c r="F306" i="60620"/>
  <c r="H306" i="60620"/>
  <c r="I306" i="60620"/>
  <c r="J306" i="60620"/>
  <c r="M306" i="60620" s="1"/>
  <c r="K306" i="60620"/>
  <c r="L306" i="60620"/>
  <c r="N306" i="60620"/>
  <c r="O306" i="60620"/>
  <c r="P306" i="60620"/>
  <c r="Q306" i="60620"/>
  <c r="R306" i="60620"/>
  <c r="S306" i="60620"/>
  <c r="T306" i="60620"/>
  <c r="U306" i="60620"/>
  <c r="D307" i="60620"/>
  <c r="E307" i="60620"/>
  <c r="F307" i="60620"/>
  <c r="G307" i="60620"/>
  <c r="H307" i="60620"/>
  <c r="I307" i="60620"/>
  <c r="J307" i="60620"/>
  <c r="M307" i="60620" s="1"/>
  <c r="K307" i="60620"/>
  <c r="L307" i="60620"/>
  <c r="N307" i="60620"/>
  <c r="O307" i="60620"/>
  <c r="P307" i="60620"/>
  <c r="S307" i="60620" s="1"/>
  <c r="Q307" i="60620"/>
  <c r="R307" i="60620"/>
  <c r="T307" i="60620"/>
  <c r="U307" i="60620"/>
  <c r="D308" i="60620"/>
  <c r="E308" i="60620"/>
  <c r="F308" i="60620"/>
  <c r="G308" i="60620"/>
  <c r="H308" i="60620"/>
  <c r="I308" i="60620"/>
  <c r="J308" i="60620"/>
  <c r="K308" i="60620"/>
  <c r="L308" i="60620"/>
  <c r="M308" i="60620"/>
  <c r="N308" i="60620"/>
  <c r="O308" i="60620"/>
  <c r="P308" i="60620"/>
  <c r="S308" i="60620" s="1"/>
  <c r="Q308" i="60620"/>
  <c r="R308" i="60620"/>
  <c r="T308" i="60620"/>
  <c r="U308" i="60620"/>
  <c r="D309" i="60620"/>
  <c r="G309" i="60620" s="1"/>
  <c r="E309" i="60620"/>
  <c r="F309" i="60620"/>
  <c r="H309" i="60620"/>
  <c r="I309" i="60620"/>
  <c r="J309" i="60620"/>
  <c r="K309" i="60620"/>
  <c r="L309" i="60620"/>
  <c r="M309" i="60620"/>
  <c r="N309" i="60620"/>
  <c r="O309" i="60620"/>
  <c r="P309" i="60620"/>
  <c r="Q309" i="60620"/>
  <c r="R309" i="60620"/>
  <c r="S309" i="60620"/>
  <c r="T309" i="60620"/>
  <c r="U309" i="60620"/>
  <c r="D310" i="60620"/>
  <c r="G310" i="60620" s="1"/>
  <c r="E310" i="60620"/>
  <c r="F310" i="60620"/>
  <c r="H310" i="60620"/>
  <c r="I310" i="60620"/>
  <c r="J310" i="60620"/>
  <c r="M310" i="60620" s="1"/>
  <c r="K310" i="60620"/>
  <c r="L310" i="60620"/>
  <c r="N310" i="60620"/>
  <c r="O310" i="60620"/>
  <c r="P310" i="60620"/>
  <c r="Q310" i="60620"/>
  <c r="R310" i="60620"/>
  <c r="S310" i="60620"/>
  <c r="T310" i="60620"/>
  <c r="U310" i="60620"/>
  <c r="D311" i="60620"/>
  <c r="E311" i="60620"/>
  <c r="F311" i="60620"/>
  <c r="G311" i="60620"/>
  <c r="H311" i="60620"/>
  <c r="I311" i="60620"/>
  <c r="J311" i="60620"/>
  <c r="M311" i="60620" s="1"/>
  <c r="K311" i="60620"/>
  <c r="L311" i="60620"/>
  <c r="N311" i="60620"/>
  <c r="O311" i="60620"/>
  <c r="P311" i="60620"/>
  <c r="S311" i="60620" s="1"/>
  <c r="Q311" i="60620"/>
  <c r="R311" i="60620"/>
  <c r="T311" i="60620"/>
  <c r="U311" i="60620"/>
  <c r="D312" i="60620"/>
  <c r="E312" i="60620"/>
  <c r="F312" i="60620"/>
  <c r="G312" i="60620"/>
  <c r="H312" i="60620"/>
  <c r="I312" i="60620"/>
  <c r="J312" i="60620"/>
  <c r="K312" i="60620"/>
  <c r="L312" i="60620"/>
  <c r="M312" i="60620"/>
  <c r="N312" i="60620"/>
  <c r="O312" i="60620"/>
  <c r="P312" i="60620"/>
  <c r="S312" i="60620" s="1"/>
  <c r="Q312" i="60620"/>
  <c r="R312" i="60620"/>
  <c r="T312" i="60620"/>
  <c r="U312" i="60620"/>
  <c r="D313" i="60620"/>
  <c r="G313" i="60620" s="1"/>
  <c r="E313" i="60620"/>
  <c r="F313" i="60620"/>
  <c r="H313" i="60620"/>
  <c r="I313" i="60620"/>
  <c r="J313" i="60620"/>
  <c r="K313" i="60620"/>
  <c r="L313" i="60620"/>
  <c r="M313" i="60620"/>
  <c r="N313" i="60620"/>
  <c r="O313" i="60620"/>
  <c r="P313" i="60620"/>
  <c r="Q313" i="60620"/>
  <c r="R313" i="60620"/>
  <c r="S313" i="60620"/>
  <c r="T313" i="60620"/>
  <c r="U313" i="60620"/>
  <c r="D314" i="60620"/>
  <c r="G314" i="60620" s="1"/>
  <c r="E314" i="60620"/>
  <c r="F314" i="60620"/>
  <c r="H314" i="60620"/>
  <c r="I314" i="60620"/>
  <c r="J314" i="60620"/>
  <c r="M314" i="60620" s="1"/>
  <c r="K314" i="60620"/>
  <c r="L314" i="60620"/>
  <c r="N314" i="60620"/>
  <c r="O314" i="60620"/>
  <c r="P314" i="60620"/>
  <c r="Q314" i="60620"/>
  <c r="R314" i="60620"/>
  <c r="S314" i="60620"/>
  <c r="T314" i="60620"/>
  <c r="U314" i="60620"/>
  <c r="D315" i="60620"/>
  <c r="E315" i="60620"/>
  <c r="F315" i="60620"/>
  <c r="G315" i="60620"/>
  <c r="H315" i="60620"/>
  <c r="I315" i="60620"/>
  <c r="J315" i="60620"/>
  <c r="M315" i="60620" s="1"/>
  <c r="K315" i="60620"/>
  <c r="L315" i="60620"/>
  <c r="N315" i="60620"/>
  <c r="O315" i="60620"/>
  <c r="P315" i="60620"/>
  <c r="S315" i="60620" s="1"/>
  <c r="Q315" i="60620"/>
  <c r="R315" i="60620"/>
  <c r="T315" i="60620"/>
  <c r="U315" i="60620"/>
  <c r="D316" i="60620"/>
  <c r="E316" i="60620"/>
  <c r="F316" i="60620"/>
  <c r="G316" i="60620"/>
  <c r="H316" i="60620"/>
  <c r="I316" i="60620"/>
  <c r="J316" i="60620"/>
  <c r="K316" i="60620"/>
  <c r="L316" i="60620"/>
  <c r="M316" i="60620"/>
  <c r="N316" i="60620"/>
  <c r="O316" i="60620"/>
  <c r="P316" i="60620"/>
  <c r="S316" i="60620" s="1"/>
  <c r="Q316" i="60620"/>
  <c r="R316" i="60620"/>
  <c r="T316" i="60620"/>
  <c r="U316" i="60620"/>
  <c r="D317" i="60620"/>
  <c r="G317" i="60620" s="1"/>
  <c r="E317" i="60620"/>
  <c r="F317" i="60620"/>
  <c r="H317" i="60620"/>
  <c r="I317" i="60620"/>
  <c r="J317" i="60620"/>
  <c r="K317" i="60620"/>
  <c r="L317" i="60620"/>
  <c r="M317" i="60620"/>
  <c r="N317" i="60620"/>
  <c r="O317" i="60620"/>
  <c r="P317" i="60620"/>
  <c r="Q317" i="60620"/>
  <c r="R317" i="60620"/>
  <c r="S317" i="60620"/>
  <c r="T317" i="60620"/>
  <c r="U317" i="60620"/>
  <c r="D318" i="60620"/>
  <c r="G318" i="60620" s="1"/>
  <c r="E318" i="60620"/>
  <c r="F318" i="60620"/>
  <c r="H318" i="60620"/>
  <c r="I318" i="60620"/>
  <c r="J318" i="60620"/>
  <c r="M318" i="60620" s="1"/>
  <c r="K318" i="60620"/>
  <c r="L318" i="60620"/>
  <c r="N318" i="60620"/>
  <c r="O318" i="60620"/>
  <c r="P318" i="60620"/>
  <c r="Q318" i="60620"/>
  <c r="R318" i="60620"/>
  <c r="S318" i="60620"/>
  <c r="T318" i="60620"/>
  <c r="U318" i="60620"/>
  <c r="D319" i="60620"/>
  <c r="E319" i="60620"/>
  <c r="F319" i="60620"/>
  <c r="G319" i="60620"/>
  <c r="H319" i="60620"/>
  <c r="I319" i="60620"/>
  <c r="J319" i="60620"/>
  <c r="M319" i="60620" s="1"/>
  <c r="K319" i="60620"/>
  <c r="L319" i="60620"/>
  <c r="N319" i="60620"/>
  <c r="O319" i="60620"/>
  <c r="P319" i="60620"/>
  <c r="S319" i="60620" s="1"/>
  <c r="Q319" i="60620"/>
  <c r="R319" i="60620"/>
  <c r="T319" i="60620"/>
  <c r="U319" i="60620"/>
  <c r="D320" i="60620"/>
  <c r="E320" i="60620"/>
  <c r="F320" i="60620"/>
  <c r="G320" i="60620"/>
  <c r="H320" i="60620"/>
  <c r="I320" i="60620"/>
  <c r="J320" i="60620"/>
  <c r="K320" i="60620"/>
  <c r="L320" i="60620"/>
  <c r="M320" i="60620"/>
  <c r="N320" i="60620"/>
  <c r="O320" i="60620"/>
  <c r="P320" i="60620"/>
  <c r="S320" i="60620" s="1"/>
  <c r="Q320" i="60620"/>
  <c r="R320" i="60620"/>
  <c r="T320" i="60620"/>
  <c r="U320" i="60620"/>
  <c r="D321" i="60620"/>
  <c r="G321" i="60620" s="1"/>
  <c r="E321" i="60620"/>
  <c r="F321" i="60620"/>
  <c r="H321" i="60620"/>
  <c r="I321" i="60620"/>
  <c r="J321" i="60620"/>
  <c r="K321" i="60620"/>
  <c r="L321" i="60620"/>
  <c r="M321" i="60620"/>
  <c r="N321" i="60620"/>
  <c r="O321" i="60620"/>
  <c r="P321" i="60620"/>
  <c r="Q321" i="60620"/>
  <c r="R321" i="60620"/>
  <c r="S321" i="60620"/>
  <c r="T321" i="60620"/>
  <c r="U321" i="60620"/>
  <c r="D322" i="60620"/>
  <c r="G322" i="60620" s="1"/>
  <c r="E322" i="60620"/>
  <c r="F322" i="60620"/>
  <c r="H322" i="60620"/>
  <c r="I322" i="60620"/>
  <c r="J322" i="60620"/>
  <c r="M322" i="60620" s="1"/>
  <c r="K322" i="60620"/>
  <c r="L322" i="60620"/>
  <c r="N322" i="60620"/>
  <c r="O322" i="60620"/>
  <c r="P322" i="60620"/>
  <c r="Q322" i="60620"/>
  <c r="R322" i="60620"/>
  <c r="S322" i="60620"/>
  <c r="T322" i="60620"/>
  <c r="U322" i="60620"/>
  <c r="D323" i="60620"/>
  <c r="E323" i="60620"/>
  <c r="F323" i="60620"/>
  <c r="G323" i="60620"/>
  <c r="H323" i="60620"/>
  <c r="I323" i="60620"/>
  <c r="J323" i="60620"/>
  <c r="M323" i="60620" s="1"/>
  <c r="K323" i="60620"/>
  <c r="L323" i="60620"/>
  <c r="N323" i="60620"/>
  <c r="O323" i="60620"/>
  <c r="P323" i="60620"/>
  <c r="S323" i="60620" s="1"/>
  <c r="Q323" i="60620"/>
  <c r="R323" i="60620"/>
  <c r="T323" i="60620"/>
  <c r="U323" i="60620"/>
  <c r="D324" i="60620"/>
  <c r="E324" i="60620"/>
  <c r="F324" i="60620"/>
  <c r="G324" i="60620"/>
  <c r="H324" i="60620"/>
  <c r="I324" i="60620"/>
  <c r="J324" i="60620"/>
  <c r="K324" i="60620"/>
  <c r="L324" i="60620"/>
  <c r="M324" i="60620"/>
  <c r="N324" i="60620"/>
  <c r="O324" i="60620"/>
  <c r="P324" i="60620"/>
  <c r="S324" i="60620" s="1"/>
  <c r="Q324" i="60620"/>
  <c r="R324" i="60620"/>
  <c r="T324" i="60620"/>
  <c r="U324" i="60620"/>
  <c r="D325" i="60620"/>
  <c r="G325" i="60620" s="1"/>
  <c r="E325" i="60620"/>
  <c r="F325" i="60620"/>
  <c r="H325" i="60620"/>
  <c r="I325" i="60620"/>
  <c r="J325" i="60620"/>
  <c r="K325" i="60620"/>
  <c r="L325" i="60620"/>
  <c r="M325" i="60620"/>
  <c r="N325" i="60620"/>
  <c r="O325" i="60620"/>
  <c r="P325" i="60620"/>
  <c r="Q325" i="60620"/>
  <c r="R325" i="60620"/>
  <c r="S325" i="60620"/>
  <c r="T325" i="60620"/>
  <c r="U325" i="60620"/>
  <c r="D326" i="60620"/>
  <c r="G326" i="60620" s="1"/>
  <c r="E326" i="60620"/>
  <c r="F326" i="60620"/>
  <c r="H326" i="60620"/>
  <c r="I326" i="60620"/>
  <c r="J326" i="60620"/>
  <c r="M326" i="60620" s="1"/>
  <c r="K326" i="60620"/>
  <c r="L326" i="60620"/>
  <c r="N326" i="60620"/>
  <c r="O326" i="60620"/>
  <c r="P326" i="60620"/>
  <c r="Q326" i="60620"/>
  <c r="R326" i="60620"/>
  <c r="S326" i="60620"/>
  <c r="T326" i="60620"/>
  <c r="U326" i="60620"/>
  <c r="D327" i="60620"/>
  <c r="E327" i="60620"/>
  <c r="F327" i="60620"/>
  <c r="G327" i="60620"/>
  <c r="H327" i="60620"/>
  <c r="I327" i="60620"/>
  <c r="J327" i="60620"/>
  <c r="M327" i="60620" s="1"/>
  <c r="K327" i="60620"/>
  <c r="L327" i="60620"/>
  <c r="N327" i="60620"/>
  <c r="O327" i="60620"/>
  <c r="P327" i="60620"/>
  <c r="S327" i="60620" s="1"/>
  <c r="Q327" i="60620"/>
  <c r="R327" i="60620"/>
  <c r="T327" i="60620"/>
  <c r="U327" i="60620"/>
  <c r="D328" i="60620"/>
  <c r="E328" i="60620"/>
  <c r="F328" i="60620"/>
  <c r="G328" i="60620"/>
  <c r="H328" i="60620"/>
  <c r="I328" i="60620"/>
  <c r="J328" i="60620"/>
  <c r="K328" i="60620"/>
  <c r="L328" i="60620"/>
  <c r="M328" i="60620"/>
  <c r="N328" i="60620"/>
  <c r="O328" i="60620"/>
  <c r="P328" i="60620"/>
  <c r="S328" i="60620" s="1"/>
  <c r="Q328" i="60620"/>
  <c r="R328" i="60620"/>
  <c r="T328" i="60620"/>
  <c r="U328" i="60620"/>
  <c r="D329" i="60620"/>
  <c r="G329" i="60620" s="1"/>
  <c r="E329" i="60620"/>
  <c r="F329" i="60620"/>
  <c r="H329" i="60620"/>
  <c r="I329" i="60620"/>
  <c r="J329" i="60620"/>
  <c r="K329" i="60620"/>
  <c r="L329" i="60620"/>
  <c r="M329" i="60620"/>
  <c r="N329" i="60620"/>
  <c r="O329" i="60620"/>
  <c r="P329" i="60620"/>
  <c r="Q329" i="60620"/>
  <c r="R329" i="60620"/>
  <c r="S329" i="60620"/>
  <c r="T329" i="60620"/>
  <c r="U329" i="60620"/>
  <c r="D330" i="60620"/>
  <c r="G330" i="60620" s="1"/>
  <c r="E330" i="60620"/>
  <c r="F330" i="60620"/>
  <c r="H330" i="60620"/>
  <c r="I330" i="60620"/>
  <c r="J330" i="60620"/>
  <c r="M330" i="60620" s="1"/>
  <c r="K330" i="60620"/>
  <c r="L330" i="60620"/>
  <c r="N330" i="60620"/>
  <c r="O330" i="60620"/>
  <c r="P330" i="60620"/>
  <c r="Q330" i="60620"/>
  <c r="R330" i="60620"/>
  <c r="S330" i="60620"/>
  <c r="T330" i="60620"/>
  <c r="U330" i="60620"/>
  <c r="D331" i="60620"/>
  <c r="E331" i="60620"/>
  <c r="F331" i="60620"/>
  <c r="G331" i="60620"/>
  <c r="H331" i="60620"/>
  <c r="I331" i="60620"/>
  <c r="J331" i="60620"/>
  <c r="M331" i="60620" s="1"/>
  <c r="K331" i="60620"/>
  <c r="L331" i="60620"/>
  <c r="N331" i="60620"/>
  <c r="O331" i="60620"/>
  <c r="P331" i="60620"/>
  <c r="S331" i="60620" s="1"/>
  <c r="Q331" i="60620"/>
  <c r="R331" i="60620"/>
  <c r="T331" i="60620"/>
  <c r="U331" i="60620"/>
  <c r="D332" i="60620"/>
  <c r="E332" i="60620"/>
  <c r="F332" i="60620"/>
  <c r="G332" i="60620"/>
  <c r="H332" i="60620"/>
  <c r="I332" i="60620"/>
  <c r="J332" i="60620"/>
  <c r="K332" i="60620"/>
  <c r="L332" i="60620"/>
  <c r="M332" i="60620"/>
  <c r="N332" i="60620"/>
  <c r="O332" i="60620"/>
  <c r="P332" i="60620"/>
  <c r="S332" i="60620" s="1"/>
  <c r="Q332" i="60620"/>
  <c r="R332" i="60620"/>
  <c r="T332" i="60620"/>
  <c r="U332" i="60620"/>
  <c r="D333" i="60620"/>
  <c r="G333" i="60620" s="1"/>
  <c r="E333" i="60620"/>
  <c r="F333" i="60620"/>
  <c r="H333" i="60620"/>
  <c r="I333" i="60620"/>
  <c r="J333" i="60620"/>
  <c r="K333" i="60620"/>
  <c r="L333" i="60620"/>
  <c r="M333" i="60620"/>
  <c r="N333" i="60620"/>
  <c r="O333" i="60620"/>
  <c r="P333" i="60620"/>
  <c r="Q333" i="60620"/>
  <c r="R333" i="60620"/>
  <c r="S333" i="60620"/>
  <c r="T333" i="60620"/>
  <c r="U333" i="60620"/>
  <c r="D334" i="60620"/>
  <c r="G334" i="60620" s="1"/>
  <c r="E334" i="60620"/>
  <c r="F334" i="60620"/>
  <c r="H334" i="60620"/>
  <c r="I334" i="60620"/>
  <c r="J334" i="60620"/>
  <c r="M334" i="60620" s="1"/>
  <c r="K334" i="60620"/>
  <c r="L334" i="60620"/>
  <c r="N334" i="60620"/>
  <c r="O334" i="60620"/>
  <c r="P334" i="60620"/>
  <c r="Q334" i="60620"/>
  <c r="R334" i="60620"/>
  <c r="S334" i="60620"/>
  <c r="T334" i="60620"/>
  <c r="U334" i="60620"/>
  <c r="D335" i="60620"/>
  <c r="E335" i="60620"/>
  <c r="F335" i="60620"/>
  <c r="G335" i="60620"/>
  <c r="H335" i="60620"/>
  <c r="I335" i="60620"/>
  <c r="J335" i="60620"/>
  <c r="M335" i="60620" s="1"/>
  <c r="K335" i="60620"/>
  <c r="L335" i="60620"/>
  <c r="N335" i="60620"/>
  <c r="O335" i="60620"/>
  <c r="P335" i="60620"/>
  <c r="S335" i="60620" s="1"/>
  <c r="Q335" i="60620"/>
  <c r="R335" i="60620"/>
  <c r="T335" i="60620"/>
  <c r="U335" i="60620"/>
  <c r="D336" i="60620"/>
  <c r="E336" i="60620"/>
  <c r="F336" i="60620"/>
  <c r="G336" i="60620"/>
  <c r="H336" i="60620"/>
  <c r="I336" i="60620"/>
  <c r="J336" i="60620"/>
  <c r="K336" i="60620"/>
  <c r="L336" i="60620"/>
  <c r="M336" i="60620"/>
  <c r="N336" i="60620"/>
  <c r="O336" i="60620"/>
  <c r="P336" i="60620"/>
  <c r="S336" i="60620" s="1"/>
  <c r="Q336" i="60620"/>
  <c r="R336" i="60620"/>
  <c r="T336" i="60620"/>
  <c r="U336" i="60620"/>
  <c r="D337" i="60620"/>
  <c r="G337" i="60620" s="1"/>
  <c r="E337" i="60620"/>
  <c r="F337" i="60620"/>
  <c r="H337" i="60620"/>
  <c r="I337" i="60620"/>
  <c r="J337" i="60620"/>
  <c r="K337" i="60620"/>
  <c r="L337" i="60620"/>
  <c r="M337" i="60620"/>
  <c r="N337" i="60620"/>
  <c r="O337" i="60620"/>
  <c r="P337" i="60620"/>
  <c r="Q337" i="60620"/>
  <c r="R337" i="60620"/>
  <c r="S337" i="60620"/>
  <c r="T337" i="60620"/>
  <c r="U337" i="60620"/>
  <c r="D338" i="60620"/>
  <c r="G338" i="60620" s="1"/>
  <c r="E338" i="60620"/>
  <c r="F338" i="60620"/>
  <c r="H338" i="60620"/>
  <c r="I338" i="60620"/>
  <c r="J338" i="60620"/>
  <c r="M338" i="60620" s="1"/>
  <c r="K338" i="60620"/>
  <c r="L338" i="60620"/>
  <c r="N338" i="60620"/>
  <c r="O338" i="60620"/>
  <c r="P338" i="60620"/>
  <c r="Q338" i="60620"/>
  <c r="R338" i="60620"/>
  <c r="S338" i="60620"/>
  <c r="T338" i="60620"/>
  <c r="U338" i="60620"/>
  <c r="D339" i="60620"/>
  <c r="E339" i="60620"/>
  <c r="F339" i="60620"/>
  <c r="G339" i="60620"/>
  <c r="H339" i="60620"/>
  <c r="I339" i="60620"/>
  <c r="J339" i="60620"/>
  <c r="M339" i="60620" s="1"/>
  <c r="K339" i="60620"/>
  <c r="L339" i="60620"/>
  <c r="N339" i="60620"/>
  <c r="O339" i="60620"/>
  <c r="P339" i="60620"/>
  <c r="S339" i="60620" s="1"/>
  <c r="Q339" i="60620"/>
  <c r="R339" i="60620"/>
  <c r="T339" i="60620"/>
  <c r="U339" i="60620"/>
  <c r="D340" i="60620"/>
  <c r="E340" i="60620"/>
  <c r="F340" i="60620"/>
  <c r="G340" i="60620"/>
  <c r="H340" i="60620"/>
  <c r="I340" i="60620"/>
  <c r="J340" i="60620"/>
  <c r="K340" i="60620"/>
  <c r="L340" i="60620"/>
  <c r="M340" i="60620"/>
  <c r="N340" i="60620"/>
  <c r="O340" i="60620"/>
  <c r="P340" i="60620"/>
  <c r="S340" i="60620" s="1"/>
  <c r="Q340" i="60620"/>
  <c r="R340" i="60620"/>
  <c r="T340" i="60620"/>
  <c r="U340" i="60620"/>
  <c r="D341" i="60620"/>
  <c r="G341" i="60620" s="1"/>
  <c r="E341" i="60620"/>
  <c r="F341" i="60620"/>
  <c r="H341" i="60620"/>
  <c r="I341" i="60620"/>
  <c r="J341" i="60620"/>
  <c r="K341" i="60620"/>
  <c r="L341" i="60620"/>
  <c r="M341" i="60620"/>
  <c r="N341" i="60620"/>
  <c r="O341" i="60620"/>
  <c r="P341" i="60620"/>
  <c r="Q341" i="60620"/>
  <c r="R341" i="60620"/>
  <c r="S341" i="60620"/>
  <c r="T341" i="60620"/>
  <c r="U341" i="60620"/>
  <c r="D342" i="60620"/>
  <c r="G342" i="60620" s="1"/>
  <c r="E342" i="60620"/>
  <c r="F342" i="60620"/>
  <c r="H342" i="60620"/>
  <c r="I342" i="60620"/>
  <c r="J342" i="60620"/>
  <c r="M342" i="60620" s="1"/>
  <c r="K342" i="60620"/>
  <c r="L342" i="60620"/>
  <c r="N342" i="60620"/>
  <c r="O342" i="60620"/>
  <c r="P342" i="60620"/>
  <c r="Q342" i="60620"/>
  <c r="R342" i="60620"/>
  <c r="S342" i="60620"/>
  <c r="T342" i="60620"/>
  <c r="U342" i="60620"/>
  <c r="D343" i="60620"/>
  <c r="E343" i="60620"/>
  <c r="F343" i="60620"/>
  <c r="G343" i="60620"/>
  <c r="H343" i="60620"/>
  <c r="I343" i="60620"/>
  <c r="J343" i="60620"/>
  <c r="M343" i="60620" s="1"/>
  <c r="K343" i="60620"/>
  <c r="L343" i="60620"/>
  <c r="N343" i="60620"/>
  <c r="O343" i="60620"/>
  <c r="P343" i="60620"/>
  <c r="S343" i="60620" s="1"/>
  <c r="Q343" i="60620"/>
  <c r="R343" i="60620"/>
  <c r="T343" i="60620"/>
  <c r="U343" i="60620"/>
  <c r="D344" i="60620"/>
  <c r="E344" i="60620"/>
  <c r="F344" i="60620"/>
  <c r="G344" i="60620"/>
  <c r="H344" i="60620"/>
  <c r="I344" i="60620"/>
  <c r="J344" i="60620"/>
  <c r="K344" i="60620"/>
  <c r="L344" i="60620"/>
  <c r="M344" i="60620"/>
  <c r="N344" i="60620"/>
  <c r="O344" i="60620"/>
  <c r="P344" i="60620"/>
  <c r="S344" i="60620" s="1"/>
  <c r="Q344" i="60620"/>
  <c r="R344" i="60620"/>
  <c r="T344" i="60620"/>
  <c r="U344" i="60620"/>
  <c r="D345" i="60620"/>
  <c r="G345" i="60620" s="1"/>
  <c r="E345" i="60620"/>
  <c r="F345" i="60620"/>
  <c r="H345" i="60620"/>
  <c r="I345" i="60620"/>
  <c r="J345" i="60620"/>
  <c r="K345" i="60620"/>
  <c r="L345" i="60620"/>
  <c r="M345" i="60620"/>
  <c r="N345" i="60620"/>
  <c r="O345" i="60620"/>
  <c r="P345" i="60620"/>
  <c r="Q345" i="60620"/>
  <c r="R345" i="60620"/>
  <c r="S345" i="60620"/>
  <c r="T345" i="60620"/>
  <c r="U345" i="60620"/>
  <c r="D346" i="60620"/>
  <c r="G346" i="60620" s="1"/>
  <c r="E346" i="60620"/>
  <c r="F346" i="60620"/>
  <c r="H346" i="60620"/>
  <c r="I346" i="60620"/>
  <c r="J346" i="60620"/>
  <c r="M346" i="60620" s="1"/>
  <c r="K346" i="60620"/>
  <c r="L346" i="60620"/>
  <c r="N346" i="60620"/>
  <c r="O346" i="60620"/>
  <c r="P346" i="60620"/>
  <c r="Q346" i="60620"/>
  <c r="R346" i="60620"/>
  <c r="S346" i="60620"/>
  <c r="T346" i="60620"/>
  <c r="U346" i="60620"/>
  <c r="D347" i="60620"/>
  <c r="E347" i="60620"/>
  <c r="F347" i="60620"/>
  <c r="G347" i="60620"/>
  <c r="H347" i="60620"/>
  <c r="I347" i="60620"/>
  <c r="J347" i="60620"/>
  <c r="M347" i="60620" s="1"/>
  <c r="K347" i="60620"/>
  <c r="L347" i="60620"/>
  <c r="N347" i="60620"/>
  <c r="O347" i="60620"/>
  <c r="P347" i="60620"/>
  <c r="S347" i="60620" s="1"/>
  <c r="Q347" i="60620"/>
  <c r="R347" i="60620"/>
  <c r="T347" i="60620"/>
  <c r="U347" i="60620"/>
  <c r="D348" i="60620"/>
  <c r="E348" i="60620"/>
  <c r="F348" i="60620"/>
  <c r="G348" i="60620"/>
  <c r="H348" i="60620"/>
  <c r="I348" i="60620"/>
  <c r="J348" i="60620"/>
  <c r="K348" i="60620"/>
  <c r="L348" i="60620"/>
  <c r="M348" i="60620"/>
  <c r="N348" i="60620"/>
  <c r="O348" i="60620"/>
  <c r="P348" i="60620"/>
  <c r="S348" i="60620" s="1"/>
  <c r="Q348" i="60620"/>
  <c r="R348" i="60620"/>
  <c r="T348" i="60620"/>
  <c r="U348" i="60620"/>
  <c r="D349" i="60620"/>
  <c r="G349" i="60620" s="1"/>
  <c r="E349" i="60620"/>
  <c r="F349" i="60620"/>
  <c r="H349" i="60620"/>
  <c r="I349" i="60620"/>
  <c r="J349" i="60620"/>
  <c r="K349" i="60620"/>
  <c r="L349" i="60620"/>
  <c r="M349" i="60620"/>
  <c r="N349" i="60620"/>
  <c r="O349" i="60620"/>
  <c r="P349" i="60620"/>
  <c r="Q349" i="60620"/>
  <c r="R349" i="60620"/>
  <c r="S349" i="60620"/>
  <c r="T349" i="60620"/>
  <c r="U349" i="60620"/>
  <c r="D350" i="60620"/>
  <c r="G350" i="60620" s="1"/>
  <c r="E350" i="60620"/>
  <c r="F350" i="60620"/>
  <c r="H350" i="60620"/>
  <c r="I350" i="60620"/>
  <c r="J350" i="60620"/>
  <c r="M350" i="60620" s="1"/>
  <c r="K350" i="60620"/>
  <c r="L350" i="60620"/>
  <c r="N350" i="60620"/>
  <c r="O350" i="60620"/>
  <c r="P350" i="60620"/>
  <c r="Q350" i="60620"/>
  <c r="R350" i="60620"/>
  <c r="S350" i="60620"/>
  <c r="T350" i="60620"/>
  <c r="U350" i="60620"/>
  <c r="D351" i="60620"/>
  <c r="E351" i="60620"/>
  <c r="F351" i="60620"/>
  <c r="G351" i="60620"/>
  <c r="H351" i="60620"/>
  <c r="I351" i="60620"/>
  <c r="J351" i="60620"/>
  <c r="M351" i="60620" s="1"/>
  <c r="K351" i="60620"/>
  <c r="L351" i="60620"/>
  <c r="N351" i="60620"/>
  <c r="O351" i="60620"/>
  <c r="P351" i="60620"/>
  <c r="S351" i="60620" s="1"/>
  <c r="Q351" i="60620"/>
  <c r="R351" i="60620"/>
  <c r="T351" i="60620"/>
  <c r="U351" i="60620"/>
  <c r="D352" i="60620"/>
  <c r="E352" i="60620"/>
  <c r="F352" i="60620"/>
  <c r="G352" i="60620"/>
  <c r="H352" i="60620"/>
  <c r="I352" i="60620"/>
  <c r="J352" i="60620"/>
  <c r="K352" i="60620"/>
  <c r="L352" i="60620"/>
  <c r="M352" i="60620"/>
  <c r="N352" i="60620"/>
  <c r="O352" i="60620"/>
  <c r="P352" i="60620"/>
  <c r="S352" i="60620" s="1"/>
  <c r="Q352" i="60620"/>
  <c r="R352" i="60620"/>
  <c r="T352" i="60620"/>
  <c r="U352" i="60620"/>
  <c r="D353" i="60620"/>
  <c r="G353" i="60620" s="1"/>
  <c r="E353" i="60620"/>
  <c r="F353" i="60620"/>
  <c r="H353" i="60620"/>
  <c r="I353" i="60620"/>
  <c r="J353" i="60620"/>
  <c r="K353" i="60620"/>
  <c r="L353" i="60620"/>
  <c r="M353" i="60620"/>
  <c r="N353" i="60620"/>
  <c r="O353" i="60620"/>
  <c r="P353" i="60620"/>
  <c r="Q353" i="60620"/>
  <c r="R353" i="60620"/>
  <c r="S353" i="60620"/>
  <c r="T353" i="60620"/>
  <c r="U353" i="60620"/>
  <c r="D354" i="60620"/>
  <c r="G354" i="60620" s="1"/>
  <c r="E354" i="60620"/>
  <c r="F354" i="60620"/>
  <c r="H354" i="60620"/>
  <c r="I354" i="60620"/>
  <c r="J354" i="60620"/>
  <c r="M354" i="60620" s="1"/>
  <c r="K354" i="60620"/>
  <c r="L354" i="60620"/>
  <c r="N354" i="60620"/>
  <c r="O354" i="60620"/>
  <c r="P354" i="60620"/>
  <c r="Q354" i="60620"/>
  <c r="R354" i="60620"/>
  <c r="S354" i="60620"/>
  <c r="T354" i="60620"/>
  <c r="U354" i="60620"/>
  <c r="D355" i="60620"/>
  <c r="E355" i="60620"/>
  <c r="F355" i="60620"/>
  <c r="G355" i="60620"/>
  <c r="H355" i="60620"/>
  <c r="I355" i="60620"/>
  <c r="J355" i="60620"/>
  <c r="M355" i="60620" s="1"/>
  <c r="K355" i="60620"/>
  <c r="L355" i="60620"/>
  <c r="N355" i="60620"/>
  <c r="O355" i="60620"/>
  <c r="P355" i="60620"/>
  <c r="S355" i="60620" s="1"/>
  <c r="Q355" i="60620"/>
  <c r="R355" i="60620"/>
  <c r="T355" i="60620"/>
  <c r="U355" i="60620"/>
  <c r="D356" i="60620"/>
  <c r="E356" i="60620"/>
  <c r="F356" i="60620"/>
  <c r="G356" i="60620"/>
  <c r="H356" i="60620"/>
  <c r="I356" i="60620"/>
  <c r="J356" i="60620"/>
  <c r="K356" i="60620"/>
  <c r="L356" i="60620"/>
  <c r="M356" i="60620"/>
  <c r="N356" i="60620"/>
  <c r="O356" i="60620"/>
  <c r="P356" i="60620"/>
  <c r="S356" i="60620" s="1"/>
  <c r="Q356" i="60620"/>
  <c r="R356" i="60620"/>
  <c r="T356" i="60620"/>
  <c r="U356" i="60620"/>
  <c r="D357" i="60620"/>
  <c r="G357" i="60620" s="1"/>
  <c r="E357" i="60620"/>
  <c r="F357" i="60620"/>
  <c r="H357" i="60620"/>
  <c r="I357" i="60620"/>
  <c r="J357" i="60620"/>
  <c r="K357" i="60620"/>
  <c r="L357" i="60620"/>
  <c r="M357" i="60620"/>
  <c r="N357" i="60620"/>
  <c r="O357" i="60620"/>
  <c r="P357" i="60620"/>
  <c r="Q357" i="60620"/>
  <c r="R357" i="60620"/>
  <c r="S357" i="60620"/>
  <c r="T357" i="60620"/>
  <c r="U357" i="60620"/>
  <c r="D358" i="60620"/>
  <c r="G358" i="60620" s="1"/>
  <c r="E358" i="60620"/>
  <c r="F358" i="60620"/>
  <c r="H358" i="60620"/>
  <c r="I358" i="60620"/>
  <c r="J358" i="60620"/>
  <c r="M358" i="60620" s="1"/>
  <c r="K358" i="60620"/>
  <c r="L358" i="60620"/>
  <c r="N358" i="60620"/>
  <c r="O358" i="60620"/>
  <c r="P358" i="60620"/>
  <c r="Q358" i="60620"/>
  <c r="R358" i="60620"/>
  <c r="S358" i="60620"/>
  <c r="T358" i="60620"/>
  <c r="U358" i="60620"/>
  <c r="D359" i="60620"/>
  <c r="E359" i="60620"/>
  <c r="F359" i="60620"/>
  <c r="G359" i="60620"/>
  <c r="H359" i="60620"/>
  <c r="I359" i="60620"/>
  <c r="J359" i="60620"/>
  <c r="M359" i="60620" s="1"/>
  <c r="K359" i="60620"/>
  <c r="L359" i="60620"/>
  <c r="N359" i="60620"/>
  <c r="O359" i="60620"/>
  <c r="P359" i="60620"/>
  <c r="S359" i="60620" s="1"/>
  <c r="Q359" i="60620"/>
  <c r="R359" i="60620"/>
  <c r="T359" i="60620"/>
  <c r="U359" i="60620"/>
  <c r="D360" i="60620"/>
  <c r="E360" i="60620"/>
  <c r="F360" i="60620"/>
  <c r="G360" i="60620"/>
  <c r="H360" i="60620"/>
  <c r="I360" i="60620"/>
  <c r="J360" i="60620"/>
  <c r="K360" i="60620"/>
  <c r="L360" i="60620"/>
  <c r="M360" i="60620"/>
  <c r="N360" i="60620"/>
  <c r="O360" i="60620"/>
  <c r="P360" i="60620"/>
  <c r="S360" i="60620" s="1"/>
  <c r="Q360" i="60620"/>
  <c r="R360" i="60620"/>
  <c r="T360" i="60620"/>
  <c r="U360" i="60620"/>
  <c r="D361" i="60620"/>
  <c r="G361" i="60620" s="1"/>
  <c r="E361" i="60620"/>
  <c r="F361" i="60620"/>
  <c r="H361" i="60620"/>
  <c r="I361" i="60620"/>
  <c r="J361" i="60620"/>
  <c r="K361" i="60620"/>
  <c r="L361" i="60620"/>
  <c r="M361" i="60620"/>
  <c r="N361" i="60620"/>
  <c r="O361" i="60620"/>
  <c r="P361" i="60620"/>
  <c r="Q361" i="60620"/>
  <c r="R361" i="60620"/>
  <c r="S361" i="60620"/>
  <c r="T361" i="60620"/>
  <c r="U361" i="60620"/>
  <c r="D362" i="60620"/>
  <c r="G362" i="60620" s="1"/>
  <c r="E362" i="60620"/>
  <c r="F362" i="60620"/>
  <c r="H362" i="60620"/>
  <c r="I362" i="60620"/>
  <c r="J362" i="60620"/>
  <c r="M362" i="60620" s="1"/>
  <c r="K362" i="60620"/>
  <c r="L362" i="60620"/>
  <c r="N362" i="60620"/>
  <c r="O362" i="60620"/>
  <c r="P362" i="60620"/>
  <c r="Q362" i="60620"/>
  <c r="R362" i="60620"/>
  <c r="S362" i="60620"/>
  <c r="T362" i="60620"/>
  <c r="U362" i="60620"/>
  <c r="D363" i="60620"/>
  <c r="E363" i="60620"/>
  <c r="F363" i="60620"/>
  <c r="G363" i="60620"/>
  <c r="H363" i="60620"/>
  <c r="I363" i="60620"/>
  <c r="J363" i="60620"/>
  <c r="M363" i="60620" s="1"/>
  <c r="K363" i="60620"/>
  <c r="L363" i="60620"/>
  <c r="N363" i="60620"/>
  <c r="O363" i="60620"/>
  <c r="P363" i="60620"/>
  <c r="S363" i="60620" s="1"/>
  <c r="Q363" i="60620"/>
  <c r="R363" i="60620"/>
  <c r="T363" i="60620"/>
  <c r="U363" i="60620"/>
  <c r="D364" i="60620"/>
  <c r="E364" i="60620"/>
  <c r="F364" i="60620"/>
  <c r="G364" i="60620"/>
  <c r="H364" i="60620"/>
  <c r="I364" i="60620"/>
  <c r="J364" i="60620"/>
  <c r="K364" i="60620"/>
  <c r="L364" i="60620"/>
  <c r="M364" i="60620"/>
  <c r="N364" i="60620"/>
  <c r="O364" i="60620"/>
  <c r="P364" i="60620"/>
  <c r="S364" i="60620" s="1"/>
  <c r="Q364" i="60620"/>
  <c r="R364" i="60620"/>
  <c r="T364" i="60620"/>
  <c r="U364" i="60620"/>
  <c r="D365" i="60620"/>
  <c r="G365" i="60620" s="1"/>
  <c r="E365" i="60620"/>
  <c r="F365" i="60620"/>
  <c r="H365" i="60620"/>
  <c r="I365" i="60620"/>
  <c r="J365" i="60620"/>
  <c r="K365" i="60620"/>
  <c r="L365" i="60620"/>
  <c r="M365" i="60620"/>
  <c r="N365" i="60620"/>
  <c r="O365" i="60620"/>
  <c r="P365" i="60620"/>
  <c r="Q365" i="60620"/>
  <c r="R365" i="60620"/>
  <c r="S365" i="60620"/>
  <c r="T365" i="60620"/>
  <c r="U365" i="60620"/>
  <c r="D366" i="60620"/>
  <c r="G366" i="60620" s="1"/>
  <c r="E366" i="60620"/>
  <c r="F366" i="60620"/>
  <c r="H366" i="60620"/>
  <c r="I366" i="60620"/>
  <c r="J366" i="60620"/>
  <c r="M366" i="60620" s="1"/>
  <c r="K366" i="60620"/>
  <c r="L366" i="60620"/>
  <c r="N366" i="60620"/>
  <c r="O366" i="60620"/>
  <c r="P366" i="60620"/>
  <c r="Q366" i="60620"/>
  <c r="R366" i="60620"/>
  <c r="S366" i="60620"/>
  <c r="T366" i="60620"/>
  <c r="U366" i="60620"/>
  <c r="D367" i="60620"/>
  <c r="E367" i="60620"/>
  <c r="F367" i="60620"/>
  <c r="G367" i="60620"/>
  <c r="H367" i="60620"/>
  <c r="I367" i="60620"/>
  <c r="J367" i="60620"/>
  <c r="M367" i="60620" s="1"/>
  <c r="K367" i="60620"/>
  <c r="L367" i="60620"/>
  <c r="N367" i="60620"/>
  <c r="O367" i="60620"/>
  <c r="P367" i="60620"/>
  <c r="S367" i="60620" s="1"/>
  <c r="Q367" i="60620"/>
  <c r="R367" i="60620"/>
  <c r="T367" i="60620"/>
  <c r="U367" i="60620"/>
  <c r="D368" i="60620"/>
  <c r="E368" i="60620"/>
  <c r="F368" i="60620"/>
  <c r="G368" i="60620"/>
  <c r="H368" i="60620"/>
  <c r="I368" i="60620"/>
  <c r="J368" i="60620"/>
  <c r="K368" i="60620"/>
  <c r="L368" i="60620"/>
  <c r="M368" i="60620"/>
  <c r="N368" i="60620"/>
  <c r="O368" i="60620"/>
  <c r="P368" i="60620"/>
  <c r="S368" i="60620" s="1"/>
  <c r="Q368" i="60620"/>
  <c r="R368" i="60620"/>
  <c r="T368" i="60620"/>
  <c r="U368" i="60620"/>
  <c r="J102" i="1" l="1"/>
  <c r="J92" i="1"/>
  <c r="K102" i="1"/>
  <c r="K90" i="1"/>
  <c r="J87" i="1"/>
  <c r="J94" i="1" s="1"/>
  <c r="L86" i="1"/>
  <c r="L97" i="1" s="1"/>
  <c r="E17" i="109" s="1"/>
  <c r="L92" i="1"/>
  <c r="A12" i="109" s="1"/>
  <c r="J88" i="1"/>
  <c r="J99" i="1" s="1"/>
  <c r="J85" i="1"/>
  <c r="L95" i="1"/>
  <c r="J89" i="1"/>
  <c r="J96" i="1" s="1"/>
  <c r="J86" i="1"/>
  <c r="J97" i="1" s="1"/>
  <c r="J285" i="1"/>
  <c r="M136" i="60620"/>
  <c r="G131" i="60620"/>
  <c r="S125" i="60620"/>
  <c r="S93" i="60620"/>
  <c r="M40" i="60620"/>
  <c r="S29" i="60620"/>
  <c r="M24" i="60620"/>
  <c r="M8" i="60620"/>
  <c r="J56" i="1" s="1"/>
  <c r="B62" i="109"/>
  <c r="J62" i="109"/>
  <c r="R62" i="109"/>
  <c r="H62" i="109"/>
  <c r="Q62" i="109"/>
  <c r="I62" i="109"/>
  <c r="S62" i="109"/>
  <c r="K62" i="109"/>
  <c r="T62" i="109"/>
  <c r="C62" i="109"/>
  <c r="L62" i="109"/>
  <c r="U62" i="109"/>
  <c r="P62" i="109"/>
  <c r="D62" i="109"/>
  <c r="V62" i="109"/>
  <c r="E62" i="109"/>
  <c r="W62" i="109"/>
  <c r="F62" i="109"/>
  <c r="X62" i="109"/>
  <c r="Y62" i="109"/>
  <c r="G62" i="109"/>
  <c r="M62" i="109"/>
  <c r="O62" i="109"/>
  <c r="N62" i="109"/>
  <c r="M289" i="60620"/>
  <c r="S278" i="60620"/>
  <c r="G268" i="60620"/>
  <c r="M257" i="60620"/>
  <c r="S246" i="60620"/>
  <c r="G236" i="60620"/>
  <c r="L32" i="109"/>
  <c r="J94" i="3"/>
  <c r="J282" i="1"/>
  <c r="H46" i="109"/>
  <c r="P46" i="109"/>
  <c r="X46" i="109"/>
  <c r="I46" i="109"/>
  <c r="Q46" i="109"/>
  <c r="Y46" i="109"/>
  <c r="C46" i="109"/>
  <c r="K46" i="109"/>
  <c r="S46" i="109"/>
  <c r="J46" i="109"/>
  <c r="V46" i="109"/>
  <c r="L46" i="109"/>
  <c r="W46" i="109"/>
  <c r="M46" i="109"/>
  <c r="B46" i="109"/>
  <c r="N46" i="109"/>
  <c r="G46" i="109"/>
  <c r="O46" i="109"/>
  <c r="R46" i="109"/>
  <c r="T46" i="109"/>
  <c r="D46" i="109"/>
  <c r="E46" i="109"/>
  <c r="F46" i="109"/>
  <c r="U46" i="109"/>
  <c r="M120" i="60620"/>
  <c r="M104" i="60620"/>
  <c r="G99" i="60620"/>
  <c r="S290" i="60620"/>
  <c r="G280" i="60620"/>
  <c r="M269" i="60620"/>
  <c r="S258" i="60620"/>
  <c r="G248" i="60620"/>
  <c r="M237" i="60620"/>
  <c r="I257" i="1"/>
  <c r="L257" i="1"/>
  <c r="M257" i="1" s="1"/>
  <c r="N257" i="1" s="1"/>
  <c r="O257" i="1" s="1"/>
  <c r="P257" i="1" s="1"/>
  <c r="Q257" i="1" s="1"/>
  <c r="R257" i="1" s="1"/>
  <c r="S257" i="1" s="1"/>
  <c r="T257" i="1" s="1"/>
  <c r="U257" i="1" s="1"/>
  <c r="V257" i="1" s="1"/>
  <c r="W257" i="1" s="1"/>
  <c r="X257" i="1" s="1"/>
  <c r="Y257" i="1" s="1"/>
  <c r="Z257" i="1" s="1"/>
  <c r="AA257" i="1" s="1"/>
  <c r="AB257" i="1" s="1"/>
  <c r="G296" i="60620"/>
  <c r="S274" i="60620"/>
  <c r="G264" i="60620"/>
  <c r="M253" i="60620"/>
  <c r="S242" i="60620"/>
  <c r="M220" i="60620"/>
  <c r="G215" i="60620"/>
  <c r="S209" i="60620"/>
  <c r="G199" i="60620"/>
  <c r="G183" i="60620"/>
  <c r="M140" i="60620"/>
  <c r="M92" i="60620"/>
  <c r="G71" i="60620"/>
  <c r="M60" i="60620"/>
  <c r="S49" i="60620"/>
  <c r="M44" i="60620"/>
  <c r="S33" i="60620"/>
  <c r="S17" i="60620"/>
  <c r="F46" i="109"/>
  <c r="M297" i="60620"/>
  <c r="G276" i="60620"/>
  <c r="M265" i="60620"/>
  <c r="S254" i="60620"/>
  <c r="G244" i="60620"/>
  <c r="AC60" i="124"/>
  <c r="AC58" i="124"/>
  <c r="M277" i="60620"/>
  <c r="S266" i="60620"/>
  <c r="G256" i="60620"/>
  <c r="M232" i="60620"/>
  <c r="G195" i="60620"/>
  <c r="S189" i="60620"/>
  <c r="S157" i="60620"/>
  <c r="G115" i="60620"/>
  <c r="G83" i="60620"/>
  <c r="S77" i="60620"/>
  <c r="M72" i="60620"/>
  <c r="G67" i="60620"/>
  <c r="G51" i="60620"/>
  <c r="G35" i="60620"/>
  <c r="G19" i="60620"/>
  <c r="S13" i="60620"/>
  <c r="G292" i="60620"/>
  <c r="M281" i="60620"/>
  <c r="S270" i="60620"/>
  <c r="G260" i="60620"/>
  <c r="M249" i="60620"/>
  <c r="S238" i="60620"/>
  <c r="J247" i="1"/>
  <c r="I32" i="109"/>
  <c r="M285" i="60620"/>
  <c r="G231" i="60620"/>
  <c r="S225" i="60620"/>
  <c r="M204" i="60620"/>
  <c r="S193" i="60620"/>
  <c r="M188" i="60620"/>
  <c r="S177" i="60620"/>
  <c r="M172" i="60620"/>
  <c r="G167" i="60620"/>
  <c r="S161" i="60620"/>
  <c r="M156" i="60620"/>
  <c r="G151" i="60620"/>
  <c r="S145" i="60620"/>
  <c r="G135" i="60620"/>
  <c r="S129" i="60620"/>
  <c r="M124" i="60620"/>
  <c r="G119" i="60620"/>
  <c r="S113" i="60620"/>
  <c r="M108" i="60620"/>
  <c r="G103" i="60620"/>
  <c r="S97" i="60620"/>
  <c r="G87" i="60620"/>
  <c r="S81" i="60620"/>
  <c r="M76" i="60620"/>
  <c r="S65" i="60620"/>
  <c r="G55" i="60620"/>
  <c r="G39" i="60620"/>
  <c r="M28" i="60620"/>
  <c r="J55" i="1" s="1"/>
  <c r="G23" i="60620"/>
  <c r="M12" i="60620"/>
  <c r="G7" i="60620"/>
  <c r="J53" i="1" s="1"/>
  <c r="J57" i="1" s="1"/>
  <c r="S286" i="60620"/>
  <c r="M233" i="60620"/>
  <c r="G288" i="60620"/>
  <c r="M245" i="60620"/>
  <c r="S234" i="60620"/>
  <c r="J63" i="1" s="1"/>
  <c r="G227" i="60620"/>
  <c r="S221" i="60620"/>
  <c r="M216" i="60620"/>
  <c r="G211" i="60620"/>
  <c r="S205" i="60620"/>
  <c r="M200" i="60620"/>
  <c r="M184" i="60620"/>
  <c r="G179" i="60620"/>
  <c r="S173" i="60620"/>
  <c r="M168" i="60620"/>
  <c r="G163" i="60620"/>
  <c r="M152" i="60620"/>
  <c r="G147" i="60620"/>
  <c r="S141" i="60620"/>
  <c r="S109" i="60620"/>
  <c r="M88" i="60620"/>
  <c r="S61" i="60620"/>
  <c r="M56" i="60620"/>
  <c r="S45" i="60620"/>
  <c r="M293" i="60620"/>
  <c r="S282" i="60620"/>
  <c r="G272" i="60620"/>
  <c r="M261" i="60620"/>
  <c r="S250" i="60620"/>
  <c r="G240" i="60620"/>
  <c r="G75" i="60620"/>
  <c r="S69" i="60620"/>
  <c r="M64" i="60620"/>
  <c r="G59" i="60620"/>
  <c r="S53" i="60620"/>
  <c r="M48" i="60620"/>
  <c r="G43" i="60620"/>
  <c r="J54" i="1" s="1"/>
  <c r="J58" i="1" s="1"/>
  <c r="S37" i="60620"/>
  <c r="M32" i="60620"/>
  <c r="G27" i="60620"/>
  <c r="S21" i="60620"/>
  <c r="M16" i="60620"/>
  <c r="G11" i="60620"/>
  <c r="S5" i="60620"/>
  <c r="J64" i="1" s="1"/>
  <c r="L46" i="109"/>
  <c r="C31" i="109"/>
  <c r="K31" i="109"/>
  <c r="I31" i="109"/>
  <c r="R31" i="109"/>
  <c r="D31" i="109"/>
  <c r="M31" i="109"/>
  <c r="U31" i="109"/>
  <c r="E31" i="109"/>
  <c r="P31" i="109"/>
  <c r="F31" i="109"/>
  <c r="Q31" i="109"/>
  <c r="G31" i="109"/>
  <c r="S31" i="109"/>
  <c r="H31" i="109"/>
  <c r="T31" i="109"/>
  <c r="N31" i="109"/>
  <c r="O31" i="109"/>
  <c r="V31" i="109"/>
  <c r="W31" i="109"/>
  <c r="B31" i="109"/>
  <c r="J31" i="109"/>
  <c r="L31" i="109"/>
  <c r="X31" i="109"/>
  <c r="Y31" i="109"/>
  <c r="I219" i="1"/>
  <c r="L219" i="1"/>
  <c r="M219" i="1" s="1"/>
  <c r="N219" i="1" s="1"/>
  <c r="O219" i="1" s="1"/>
  <c r="P219" i="1" s="1"/>
  <c r="Q219" i="1" s="1"/>
  <c r="R219" i="1" s="1"/>
  <c r="S219" i="1" s="1"/>
  <c r="T219" i="1" s="1"/>
  <c r="U219" i="1" s="1"/>
  <c r="V219" i="1" s="1"/>
  <c r="W219" i="1" s="1"/>
  <c r="X219" i="1" s="1"/>
  <c r="Y219" i="1" s="1"/>
  <c r="Z219" i="1" s="1"/>
  <c r="AA219" i="1" s="1"/>
  <c r="AB219" i="1" s="1"/>
  <c r="J95" i="3"/>
  <c r="I76" i="109"/>
  <c r="Q76" i="109"/>
  <c r="Y76" i="109"/>
  <c r="C76" i="109"/>
  <c r="L76" i="109"/>
  <c r="U76" i="109"/>
  <c r="D76" i="109"/>
  <c r="M76" i="109"/>
  <c r="V76" i="109"/>
  <c r="F76" i="109"/>
  <c r="O76" i="109"/>
  <c r="X76" i="109"/>
  <c r="B76" i="109"/>
  <c r="R76" i="109"/>
  <c r="E76" i="109"/>
  <c r="S76" i="109"/>
  <c r="G76" i="109"/>
  <c r="T76" i="109"/>
  <c r="H76" i="109"/>
  <c r="W76" i="109"/>
  <c r="J76" i="109"/>
  <c r="G20" i="109"/>
  <c r="O20" i="109"/>
  <c r="W20" i="109"/>
  <c r="F20" i="109"/>
  <c r="P20" i="109"/>
  <c r="Y20" i="109"/>
  <c r="J20" i="109"/>
  <c r="S20" i="109"/>
  <c r="L20" i="109"/>
  <c r="X20" i="109"/>
  <c r="D20" i="109"/>
  <c r="Q20" i="109"/>
  <c r="B20" i="109"/>
  <c r="R20" i="109"/>
  <c r="C20" i="109"/>
  <c r="T20" i="109"/>
  <c r="E20" i="109"/>
  <c r="U20" i="109"/>
  <c r="H20" i="109"/>
  <c r="V20" i="109"/>
  <c r="M20" i="109"/>
  <c r="N20" i="109"/>
  <c r="I20" i="109"/>
  <c r="K20" i="109"/>
  <c r="B65" i="109"/>
  <c r="J65" i="109"/>
  <c r="R65" i="109"/>
  <c r="I65" i="109"/>
  <c r="S65" i="109"/>
  <c r="K65" i="109"/>
  <c r="T65" i="109"/>
  <c r="C65" i="109"/>
  <c r="L65" i="109"/>
  <c r="U65" i="109"/>
  <c r="D65" i="109"/>
  <c r="M65" i="109"/>
  <c r="V65" i="109"/>
  <c r="Q65" i="109"/>
  <c r="E65" i="109"/>
  <c r="W65" i="109"/>
  <c r="F65" i="109"/>
  <c r="X65" i="109"/>
  <c r="G65" i="109"/>
  <c r="Y65" i="109"/>
  <c r="H65" i="109"/>
  <c r="N65" i="109"/>
  <c r="P65" i="109"/>
  <c r="H9" i="109"/>
  <c r="P9" i="109"/>
  <c r="X9" i="109"/>
  <c r="D9" i="109"/>
  <c r="M9" i="109"/>
  <c r="V9" i="109"/>
  <c r="G9" i="109"/>
  <c r="Q9" i="109"/>
  <c r="J9" i="109"/>
  <c r="U9" i="109"/>
  <c r="B9" i="109"/>
  <c r="N9" i="109"/>
  <c r="F9" i="109"/>
  <c r="W9" i="109"/>
  <c r="I9" i="109"/>
  <c r="Y9" i="109"/>
  <c r="K9" i="109"/>
  <c r="L9" i="109"/>
  <c r="C9" i="109"/>
  <c r="E9" i="109"/>
  <c r="O9" i="109"/>
  <c r="R9" i="109"/>
  <c r="S9" i="109"/>
  <c r="T9" i="109"/>
  <c r="H6" i="109"/>
  <c r="P6" i="109"/>
  <c r="X6" i="109"/>
  <c r="C6" i="109"/>
  <c r="L6" i="109"/>
  <c r="U6" i="109"/>
  <c r="F6" i="109"/>
  <c r="O6" i="109"/>
  <c r="Y6" i="109"/>
  <c r="I6" i="109"/>
  <c r="T6" i="109"/>
  <c r="M6" i="109"/>
  <c r="N6" i="109"/>
  <c r="Q6" i="109"/>
  <c r="B6" i="109"/>
  <c r="R6" i="109"/>
  <c r="D6" i="109"/>
  <c r="S6" i="109"/>
  <c r="J6" i="109"/>
  <c r="K6" i="109"/>
  <c r="V6" i="109"/>
  <c r="W6" i="109"/>
  <c r="G6" i="109"/>
  <c r="E6" i="109"/>
  <c r="G19" i="109"/>
  <c r="O19" i="109"/>
  <c r="W19" i="109"/>
  <c r="C19" i="109"/>
  <c r="L19" i="109"/>
  <c r="U19" i="109"/>
  <c r="F19" i="109"/>
  <c r="P19" i="109"/>
  <c r="Y19" i="109"/>
  <c r="K19" i="109"/>
  <c r="X19" i="109"/>
  <c r="D19" i="109"/>
  <c r="Q19" i="109"/>
  <c r="I19" i="109"/>
  <c r="J19" i="109"/>
  <c r="M19" i="109"/>
  <c r="N19" i="109"/>
  <c r="E19" i="109"/>
  <c r="H19" i="109"/>
  <c r="R19" i="109"/>
  <c r="S19" i="109"/>
  <c r="B19" i="109"/>
  <c r="T19" i="109"/>
  <c r="V19" i="109"/>
  <c r="G17" i="109"/>
  <c r="O17" i="109"/>
  <c r="W17" i="109"/>
  <c r="R17" i="109"/>
  <c r="K17" i="109"/>
  <c r="V17" i="109"/>
  <c r="C17" i="109"/>
  <c r="L17" i="109"/>
  <c r="M17" i="109"/>
  <c r="T17" i="109"/>
  <c r="U17" i="109"/>
  <c r="S17" i="109"/>
  <c r="H5" i="109"/>
  <c r="P5" i="109"/>
  <c r="X5" i="109"/>
  <c r="B5" i="109"/>
  <c r="J5" i="109"/>
  <c r="C5" i="109"/>
  <c r="K5" i="109"/>
  <c r="F5" i="109"/>
  <c r="R5" i="109"/>
  <c r="L5" i="109"/>
  <c r="U5" i="109"/>
  <c r="E5" i="109"/>
  <c r="T5" i="109"/>
  <c r="M5" i="109"/>
  <c r="Y5" i="109"/>
  <c r="V5" i="109"/>
  <c r="D5" i="109"/>
  <c r="W5" i="109"/>
  <c r="G5" i="109"/>
  <c r="I5" i="109"/>
  <c r="N5" i="109"/>
  <c r="O5" i="109"/>
  <c r="Q5" i="109"/>
  <c r="S5" i="109"/>
  <c r="H8" i="109"/>
  <c r="P8" i="109"/>
  <c r="X8" i="109"/>
  <c r="J8" i="109"/>
  <c r="S8" i="109"/>
  <c r="D8" i="109"/>
  <c r="M8" i="109"/>
  <c r="V8" i="109"/>
  <c r="I8" i="109"/>
  <c r="U8" i="109"/>
  <c r="B8" i="109"/>
  <c r="N8" i="109"/>
  <c r="O8" i="109"/>
  <c r="Q8" i="109"/>
  <c r="C8" i="109"/>
  <c r="R8" i="109"/>
  <c r="E8" i="109"/>
  <c r="T8" i="109"/>
  <c r="F8" i="109"/>
  <c r="G8" i="109"/>
  <c r="Y8" i="109"/>
  <c r="K8" i="109"/>
  <c r="W8" i="109"/>
  <c r="A23" i="109"/>
  <c r="N6" i="1"/>
  <c r="M43" i="1"/>
  <c r="M86" i="1"/>
  <c r="M97" i="1" s="1"/>
  <c r="M39" i="1"/>
  <c r="M89" i="1"/>
  <c r="M96" i="1" s="1"/>
  <c r="M41" i="1"/>
  <c r="M87" i="1"/>
  <c r="M94" i="1" s="1"/>
  <c r="M88" i="1"/>
  <c r="M99" i="1" s="1"/>
  <c r="P104" i="1"/>
  <c r="M92" i="1"/>
  <c r="M85" i="1"/>
  <c r="H7" i="109"/>
  <c r="P7" i="109"/>
  <c r="X7" i="109"/>
  <c r="F7" i="109"/>
  <c r="O7" i="109"/>
  <c r="Y7" i="109"/>
  <c r="J7" i="109"/>
  <c r="S7" i="109"/>
  <c r="I7" i="109"/>
  <c r="U7" i="109"/>
  <c r="B7" i="109"/>
  <c r="M7" i="109"/>
  <c r="E7" i="109"/>
  <c r="V7" i="109"/>
  <c r="G7" i="109"/>
  <c r="W7" i="109"/>
  <c r="K7" i="109"/>
  <c r="L7" i="109"/>
  <c r="R7" i="109"/>
  <c r="T7" i="109"/>
  <c r="C7" i="109"/>
  <c r="D7" i="109"/>
  <c r="N7" i="109"/>
  <c r="Q7" i="109"/>
  <c r="F24" i="109"/>
  <c r="N24" i="109"/>
  <c r="V24" i="109"/>
  <c r="G24" i="109"/>
  <c r="P24" i="109"/>
  <c r="Y24" i="109"/>
  <c r="J24" i="109"/>
  <c r="T24" i="109"/>
  <c r="C24" i="109"/>
  <c r="M24" i="109"/>
  <c r="X24" i="109"/>
  <c r="O24" i="109"/>
  <c r="B24" i="109"/>
  <c r="Q24" i="109"/>
  <c r="D24" i="109"/>
  <c r="R24" i="109"/>
  <c r="E24" i="109"/>
  <c r="S24" i="109"/>
  <c r="H24" i="109"/>
  <c r="I24" i="109"/>
  <c r="K24" i="109"/>
  <c r="L24" i="109"/>
  <c r="U24" i="109"/>
  <c r="W24" i="109"/>
  <c r="L8" i="109"/>
  <c r="C54" i="109"/>
  <c r="K54" i="109"/>
  <c r="S54" i="109"/>
  <c r="G54" i="109"/>
  <c r="P54" i="109"/>
  <c r="Y54" i="109"/>
  <c r="H54" i="109"/>
  <c r="Q54" i="109"/>
  <c r="I54" i="109"/>
  <c r="R54" i="109"/>
  <c r="J54" i="109"/>
  <c r="T54" i="109"/>
  <c r="O54" i="109"/>
  <c r="B54" i="109"/>
  <c r="U54" i="109"/>
  <c r="D54" i="109"/>
  <c r="V54" i="109"/>
  <c r="E54" i="109"/>
  <c r="W54" i="109"/>
  <c r="X54" i="109"/>
  <c r="I68" i="109"/>
  <c r="Q68" i="109"/>
  <c r="Y68" i="109"/>
  <c r="C68" i="109"/>
  <c r="L68" i="109"/>
  <c r="U68" i="109"/>
  <c r="D68" i="109"/>
  <c r="M68" i="109"/>
  <c r="V68" i="109"/>
  <c r="E68" i="109"/>
  <c r="N68" i="109"/>
  <c r="W68" i="109"/>
  <c r="F68" i="109"/>
  <c r="O68" i="109"/>
  <c r="X68" i="109"/>
  <c r="K68" i="109"/>
  <c r="P68" i="109"/>
  <c r="R68" i="109"/>
  <c r="S68" i="109"/>
  <c r="B68" i="109"/>
  <c r="G68" i="109"/>
  <c r="H68" i="109"/>
  <c r="J68" i="109"/>
  <c r="T68" i="109"/>
  <c r="AC7" i="124"/>
  <c r="AC2" i="124"/>
  <c r="I73" i="109"/>
  <c r="Q73" i="109"/>
  <c r="Y73" i="109"/>
  <c r="B73" i="109"/>
  <c r="K73" i="109"/>
  <c r="T73" i="109"/>
  <c r="C73" i="109"/>
  <c r="L73" i="109"/>
  <c r="U73" i="109"/>
  <c r="E73" i="109"/>
  <c r="N73" i="109"/>
  <c r="W73" i="109"/>
  <c r="P73" i="109"/>
  <c r="D73" i="109"/>
  <c r="R73" i="109"/>
  <c r="F73" i="109"/>
  <c r="S73" i="109"/>
  <c r="G73" i="109"/>
  <c r="V73" i="109"/>
  <c r="H73" i="109"/>
  <c r="J73" i="109"/>
  <c r="M73" i="109"/>
  <c r="O73" i="109"/>
  <c r="B57" i="109"/>
  <c r="J57" i="109"/>
  <c r="R57" i="109"/>
  <c r="I57" i="109"/>
  <c r="S57" i="109"/>
  <c r="K57" i="109"/>
  <c r="T57" i="109"/>
  <c r="C57" i="109"/>
  <c r="L57" i="109"/>
  <c r="U57" i="109"/>
  <c r="D57" i="109"/>
  <c r="M57" i="109"/>
  <c r="V57" i="109"/>
  <c r="H57" i="109"/>
  <c r="N57" i="109"/>
  <c r="O57" i="109"/>
  <c r="P57" i="109"/>
  <c r="E57" i="109"/>
  <c r="F57" i="109"/>
  <c r="G57" i="109"/>
  <c r="I35" i="109"/>
  <c r="Q35" i="109"/>
  <c r="Y35" i="109"/>
  <c r="D35" i="109"/>
  <c r="L35" i="109"/>
  <c r="T35" i="109"/>
  <c r="J35" i="109"/>
  <c r="U35" i="109"/>
  <c r="K35" i="109"/>
  <c r="V35" i="109"/>
  <c r="B35" i="109"/>
  <c r="M35" i="109"/>
  <c r="W35" i="109"/>
  <c r="C35" i="109"/>
  <c r="N35" i="109"/>
  <c r="X35" i="109"/>
  <c r="G35" i="109"/>
  <c r="H35" i="109"/>
  <c r="O35" i="109"/>
  <c r="P35" i="109"/>
  <c r="E35" i="109"/>
  <c r="F35" i="109"/>
  <c r="R35" i="109"/>
  <c r="S35" i="109"/>
  <c r="N54" i="109"/>
  <c r="G15" i="109"/>
  <c r="O15" i="109"/>
  <c r="W15" i="109"/>
  <c r="H15" i="109"/>
  <c r="Q15" i="109"/>
  <c r="B15" i="109"/>
  <c r="K15" i="109"/>
  <c r="T15" i="109"/>
  <c r="J15" i="109"/>
  <c r="V15" i="109"/>
  <c r="C15" i="109"/>
  <c r="N15" i="109"/>
  <c r="F15" i="109"/>
  <c r="X15" i="109"/>
  <c r="I15" i="109"/>
  <c r="Y15" i="109"/>
  <c r="L15" i="109"/>
  <c r="M15" i="109"/>
  <c r="D15" i="109"/>
  <c r="E15" i="109"/>
  <c r="P15" i="109"/>
  <c r="R15" i="109"/>
  <c r="G13" i="109"/>
  <c r="O13" i="109"/>
  <c r="W13" i="109"/>
  <c r="J13" i="109"/>
  <c r="S13" i="109"/>
  <c r="D13" i="109"/>
  <c r="M13" i="109"/>
  <c r="V13" i="109"/>
  <c r="I13" i="109"/>
  <c r="U13" i="109"/>
  <c r="B13" i="109"/>
  <c r="N13" i="109"/>
  <c r="F13" i="109"/>
  <c r="X13" i="109"/>
  <c r="H13" i="109"/>
  <c r="Y13" i="109"/>
  <c r="K13" i="109"/>
  <c r="L13" i="109"/>
  <c r="R13" i="109"/>
  <c r="T13" i="109"/>
  <c r="Q13" i="109"/>
  <c r="C13" i="109"/>
  <c r="E13" i="109"/>
  <c r="P13" i="109"/>
  <c r="I52" i="1"/>
  <c r="K52" i="1"/>
  <c r="L52" i="1"/>
  <c r="L39" i="1"/>
  <c r="L89" i="1"/>
  <c r="L96" i="1" s="1"/>
  <c r="L41" i="1"/>
  <c r="L13" i="1"/>
  <c r="L43" i="1"/>
  <c r="L87" i="1"/>
  <c r="L94" i="1" s="1"/>
  <c r="L54" i="109"/>
  <c r="H4" i="109"/>
  <c r="P4" i="109"/>
  <c r="X4" i="109"/>
  <c r="B4" i="109"/>
  <c r="J4" i="109"/>
  <c r="R4" i="109"/>
  <c r="C4" i="109"/>
  <c r="K4" i="109"/>
  <c r="S4" i="109"/>
  <c r="E4" i="109"/>
  <c r="Q4" i="109"/>
  <c r="I4" i="109"/>
  <c r="V4" i="109"/>
  <c r="M4" i="109"/>
  <c r="T4" i="109"/>
  <c r="D4" i="109"/>
  <c r="Y4" i="109"/>
  <c r="F4" i="109"/>
  <c r="G4" i="109"/>
  <c r="L4" i="109"/>
  <c r="U4" i="109"/>
  <c r="W4" i="109"/>
  <c r="N4" i="109"/>
  <c r="O4" i="109"/>
  <c r="H3" i="109"/>
  <c r="P3" i="109"/>
  <c r="X3" i="109"/>
  <c r="B3" i="109"/>
  <c r="J3" i="109"/>
  <c r="R3" i="109"/>
  <c r="C3" i="109"/>
  <c r="K3" i="109"/>
  <c r="S3" i="109"/>
  <c r="D3" i="109"/>
  <c r="O3" i="109"/>
  <c r="G3" i="109"/>
  <c r="U3" i="109"/>
  <c r="T3" i="109"/>
  <c r="I3" i="109"/>
  <c r="Y3" i="109"/>
  <c r="E3" i="109"/>
  <c r="F3" i="109"/>
  <c r="L3" i="109"/>
  <c r="M3" i="109"/>
  <c r="N3" i="109"/>
  <c r="Q3" i="109"/>
  <c r="V3" i="109"/>
  <c r="W3" i="109"/>
  <c r="F54" i="109"/>
  <c r="I43" i="109"/>
  <c r="Q43" i="109"/>
  <c r="Y43" i="109"/>
  <c r="B43" i="109"/>
  <c r="J43" i="109"/>
  <c r="R43" i="109"/>
  <c r="D43" i="109"/>
  <c r="L43" i="109"/>
  <c r="T43" i="109"/>
  <c r="H43" i="109"/>
  <c r="V43" i="109"/>
  <c r="K43" i="109"/>
  <c r="W43" i="109"/>
  <c r="M43" i="109"/>
  <c r="X43" i="109"/>
  <c r="N43" i="109"/>
  <c r="G43" i="109"/>
  <c r="O43" i="109"/>
  <c r="P43" i="109"/>
  <c r="S43" i="109"/>
  <c r="I75" i="109"/>
  <c r="Q75" i="109"/>
  <c r="Y75" i="109"/>
  <c r="H75" i="109"/>
  <c r="R75" i="109"/>
  <c r="J75" i="109"/>
  <c r="S75" i="109"/>
  <c r="C75" i="109"/>
  <c r="L75" i="109"/>
  <c r="U75" i="109"/>
  <c r="M75" i="109"/>
  <c r="N75" i="109"/>
  <c r="B75" i="109"/>
  <c r="O75" i="109"/>
  <c r="D75" i="109"/>
  <c r="P75" i="109"/>
  <c r="H51" i="109"/>
  <c r="C51" i="109"/>
  <c r="K51" i="109"/>
  <c r="S51" i="109"/>
  <c r="E51" i="109"/>
  <c r="O51" i="109"/>
  <c r="X51" i="109"/>
  <c r="F51" i="109"/>
  <c r="P51" i="109"/>
  <c r="Y51" i="109"/>
  <c r="G51" i="109"/>
  <c r="Q51" i="109"/>
  <c r="I51" i="109"/>
  <c r="R51" i="109"/>
  <c r="N51" i="109"/>
  <c r="T51" i="109"/>
  <c r="U51" i="109"/>
  <c r="B51" i="109"/>
  <c r="V51" i="109"/>
  <c r="X75" i="109"/>
  <c r="T53" i="109"/>
  <c r="E42" i="109"/>
  <c r="Y18" i="109"/>
  <c r="B32" i="109"/>
  <c r="J32" i="109"/>
  <c r="R32" i="109"/>
  <c r="E32" i="109"/>
  <c r="M32" i="109"/>
  <c r="U32" i="109"/>
  <c r="C32" i="109"/>
  <c r="N32" i="109"/>
  <c r="X32" i="109"/>
  <c r="D32" i="109"/>
  <c r="O32" i="109"/>
  <c r="Y32" i="109"/>
  <c r="F32" i="109"/>
  <c r="P32" i="109"/>
  <c r="G32" i="109"/>
  <c r="Q32" i="109"/>
  <c r="K32" i="109"/>
  <c r="L32" i="109"/>
  <c r="S32" i="109"/>
  <c r="T32" i="109"/>
  <c r="I32" i="109"/>
  <c r="V32" i="109"/>
  <c r="W32" i="109"/>
  <c r="B64" i="109"/>
  <c r="J64" i="109"/>
  <c r="R64" i="109"/>
  <c r="F64" i="109"/>
  <c r="O64" i="109"/>
  <c r="X64" i="109"/>
  <c r="G64" i="109"/>
  <c r="P64" i="109"/>
  <c r="Y64" i="109"/>
  <c r="H64" i="109"/>
  <c r="Q64" i="109"/>
  <c r="I64" i="109"/>
  <c r="S64" i="109"/>
  <c r="E64" i="109"/>
  <c r="W64" i="109"/>
  <c r="K64" i="109"/>
  <c r="L64" i="109"/>
  <c r="M64" i="109"/>
  <c r="I40" i="109"/>
  <c r="Q40" i="109"/>
  <c r="Y40" i="109"/>
  <c r="E40" i="109"/>
  <c r="N40" i="109"/>
  <c r="W40" i="109"/>
  <c r="F40" i="109"/>
  <c r="O40" i="109"/>
  <c r="X40" i="109"/>
  <c r="G40" i="109"/>
  <c r="P40" i="109"/>
  <c r="H40" i="109"/>
  <c r="R40" i="109"/>
  <c r="L40" i="109"/>
  <c r="M40" i="109"/>
  <c r="S40" i="109"/>
  <c r="B40" i="109"/>
  <c r="T40" i="109"/>
  <c r="C40" i="109"/>
  <c r="D40" i="109"/>
  <c r="J40" i="109"/>
  <c r="W75" i="109"/>
  <c r="U64" i="109"/>
  <c r="N18" i="109"/>
  <c r="G21" i="109"/>
  <c r="O21" i="109"/>
  <c r="W21" i="109"/>
  <c r="J21" i="109"/>
  <c r="S21" i="109"/>
  <c r="D21" i="109"/>
  <c r="M21" i="109"/>
  <c r="V21" i="109"/>
  <c r="L21" i="109"/>
  <c r="Y21" i="109"/>
  <c r="E21" i="109"/>
  <c r="Q21" i="109"/>
  <c r="I21" i="109"/>
  <c r="K21" i="109"/>
  <c r="N21" i="109"/>
  <c r="P21" i="109"/>
  <c r="U21" i="109"/>
  <c r="X21" i="109"/>
  <c r="B21" i="109"/>
  <c r="C21" i="109"/>
  <c r="T21" i="109"/>
  <c r="C53" i="109"/>
  <c r="K53" i="109"/>
  <c r="S53" i="109"/>
  <c r="D53" i="109"/>
  <c r="M53" i="109"/>
  <c r="V53" i="109"/>
  <c r="E53" i="109"/>
  <c r="N53" i="109"/>
  <c r="W53" i="109"/>
  <c r="F53" i="109"/>
  <c r="O53" i="109"/>
  <c r="X53" i="109"/>
  <c r="G53" i="109"/>
  <c r="P53" i="109"/>
  <c r="Y53" i="109"/>
  <c r="B53" i="109"/>
  <c r="U53" i="109"/>
  <c r="H53" i="109"/>
  <c r="I53" i="109"/>
  <c r="J53" i="109"/>
  <c r="C29" i="109"/>
  <c r="K29" i="109"/>
  <c r="S29" i="109"/>
  <c r="B29" i="109"/>
  <c r="L29" i="109"/>
  <c r="U29" i="109"/>
  <c r="F29" i="109"/>
  <c r="O29" i="109"/>
  <c r="X29" i="109"/>
  <c r="D29" i="109"/>
  <c r="P29" i="109"/>
  <c r="E29" i="109"/>
  <c r="Q29" i="109"/>
  <c r="G29" i="109"/>
  <c r="R29" i="109"/>
  <c r="H29" i="109"/>
  <c r="T29" i="109"/>
  <c r="M29" i="109"/>
  <c r="N29" i="109"/>
  <c r="V29" i="109"/>
  <c r="W29" i="109"/>
  <c r="I29" i="109"/>
  <c r="V75" i="109"/>
  <c r="T64" i="109"/>
  <c r="Q53" i="109"/>
  <c r="Y29" i="109"/>
  <c r="H10" i="109"/>
  <c r="P10" i="109"/>
  <c r="X10" i="109"/>
  <c r="G10" i="109"/>
  <c r="Q10" i="109"/>
  <c r="B10" i="109"/>
  <c r="K10" i="109"/>
  <c r="T10" i="109"/>
  <c r="J10" i="109"/>
  <c r="V10" i="109"/>
  <c r="C10" i="109"/>
  <c r="N10" i="109"/>
  <c r="O10" i="109"/>
  <c r="R10" i="109"/>
  <c r="D10" i="109"/>
  <c r="S10" i="109"/>
  <c r="E10" i="109"/>
  <c r="U10" i="109"/>
  <c r="L10" i="109"/>
  <c r="M10" i="109"/>
  <c r="W10" i="109"/>
  <c r="Y10" i="109"/>
  <c r="F10" i="109"/>
  <c r="I42" i="109"/>
  <c r="Q42" i="109"/>
  <c r="Y42" i="109"/>
  <c r="B42" i="109"/>
  <c r="J42" i="109"/>
  <c r="R42" i="109"/>
  <c r="D42" i="109"/>
  <c r="L42" i="109"/>
  <c r="T42" i="109"/>
  <c r="G42" i="109"/>
  <c r="U42" i="109"/>
  <c r="H42" i="109"/>
  <c r="V42" i="109"/>
  <c r="K42" i="109"/>
  <c r="W42" i="109"/>
  <c r="M42" i="109"/>
  <c r="X42" i="109"/>
  <c r="F42" i="109"/>
  <c r="N42" i="109"/>
  <c r="O42" i="109"/>
  <c r="P42" i="109"/>
  <c r="G18" i="109"/>
  <c r="O18" i="109"/>
  <c r="W18" i="109"/>
  <c r="I18" i="109"/>
  <c r="R18" i="109"/>
  <c r="C18" i="109"/>
  <c r="L18" i="109"/>
  <c r="U18" i="109"/>
  <c r="K18" i="109"/>
  <c r="X18" i="109"/>
  <c r="D18" i="109"/>
  <c r="P18" i="109"/>
  <c r="Q18" i="109"/>
  <c r="B18" i="109"/>
  <c r="S18" i="109"/>
  <c r="E18" i="109"/>
  <c r="T18" i="109"/>
  <c r="F18" i="109"/>
  <c r="V18" i="109"/>
  <c r="H18" i="109"/>
  <c r="J18" i="109"/>
  <c r="H2" i="109"/>
  <c r="P2" i="109"/>
  <c r="X2" i="109"/>
  <c r="B2" i="109"/>
  <c r="J2" i="109"/>
  <c r="R2" i="109"/>
  <c r="C2" i="109"/>
  <c r="K2" i="109"/>
  <c r="S2" i="109"/>
  <c r="N2" i="109"/>
  <c r="F2" i="109"/>
  <c r="T2" i="109"/>
  <c r="E2" i="109"/>
  <c r="I2" i="109"/>
  <c r="Y2" i="109"/>
  <c r="O2" i="109"/>
  <c r="D2" i="109"/>
  <c r="G2" i="109"/>
  <c r="L2" i="109"/>
  <c r="M2" i="109"/>
  <c r="V2" i="109"/>
  <c r="W2" i="109"/>
  <c r="U2" i="109"/>
  <c r="T75" i="109"/>
  <c r="N64" i="109"/>
  <c r="L53" i="109"/>
  <c r="W51" i="109"/>
  <c r="U43" i="109"/>
  <c r="J29" i="109"/>
  <c r="I10" i="109"/>
  <c r="J39" i="1"/>
  <c r="J48" i="1" s="1"/>
  <c r="I6" i="1"/>
  <c r="AC63" i="124"/>
  <c r="AC19" i="124"/>
  <c r="AC17" i="124"/>
  <c r="AF13" i="124"/>
  <c r="AG13" i="124"/>
  <c r="AC11" i="124"/>
  <c r="AG9" i="124"/>
  <c r="AC38" i="124"/>
  <c r="AC35" i="124"/>
  <c r="AG16" i="124"/>
  <c r="AF16" i="124"/>
  <c r="AF15" i="124"/>
  <c r="AC12" i="124"/>
  <c r="AC33" i="124"/>
  <c r="AC39" i="124"/>
  <c r="D29" i="124"/>
  <c r="AC28" i="124"/>
  <c r="AC10" i="124"/>
  <c r="AC6" i="124"/>
  <c r="AC47" i="124"/>
  <c r="AC25" i="124"/>
  <c r="AC14" i="124"/>
  <c r="D13" i="124"/>
  <c r="AC59" i="124"/>
  <c r="AG15" i="124" s="1"/>
  <c r="AC46" i="124"/>
  <c r="AC41" i="124"/>
  <c r="AC61" i="124"/>
  <c r="AC36" i="124"/>
  <c r="AC27" i="124"/>
  <c r="D6" i="124"/>
  <c r="AC49" i="124"/>
  <c r="D48" i="124"/>
  <c r="D31" i="124"/>
  <c r="AC20" i="124"/>
  <c r="D15" i="124"/>
  <c r="M13" i="1" s="1"/>
  <c r="AC5" i="124"/>
  <c r="AC50" i="124"/>
  <c r="D47" i="124"/>
  <c r="D42" i="124"/>
  <c r="AC29" i="124"/>
  <c r="AC62" i="124"/>
  <c r="AC56" i="124"/>
  <c r="D55" i="124"/>
  <c r="AC48" i="124"/>
  <c r="D34" i="124"/>
  <c r="AC26" i="124"/>
  <c r="AC24" i="124"/>
  <c r="AC18" i="124"/>
  <c r="AC8" i="124"/>
  <c r="AC3" i="124"/>
  <c r="AC64" i="124"/>
  <c r="D53" i="124"/>
  <c r="D14" i="124"/>
  <c r="AC55" i="124"/>
  <c r="AC37" i="124"/>
  <c r="D36" i="124"/>
  <c r="AC31" i="124"/>
  <c r="AF9" i="124" s="1"/>
  <c r="D61" i="124"/>
  <c r="D26" i="124"/>
  <c r="M228" i="1" s="1"/>
  <c r="M247" i="1" s="1"/>
  <c r="D5" i="124"/>
  <c r="AC4" i="124"/>
  <c r="D2" i="124"/>
  <c r="M17" i="1" s="1"/>
  <c r="Q17" i="109" l="1"/>
  <c r="J17" i="109"/>
  <c r="I17" i="109"/>
  <c r="F17" i="109"/>
  <c r="Y17" i="109"/>
  <c r="X17" i="109"/>
  <c r="D17" i="109"/>
  <c r="H17" i="109"/>
  <c r="N17" i="109"/>
  <c r="B17" i="109"/>
  <c r="P17" i="109"/>
  <c r="U15" i="109"/>
  <c r="S15" i="109"/>
  <c r="J95" i="1"/>
  <c r="J90" i="1"/>
  <c r="M22" i="1"/>
  <c r="AF10" i="124"/>
  <c r="AG10" i="124"/>
  <c r="L19" i="1"/>
  <c r="K22" i="1"/>
  <c r="L23" i="1"/>
  <c r="L16" i="1"/>
  <c r="M241" i="1"/>
  <c r="M15" i="1"/>
  <c r="M34" i="1" s="1"/>
  <c r="M29" i="1"/>
  <c r="M10" i="1"/>
  <c r="AF3" i="124"/>
  <c r="AG3" i="124"/>
  <c r="F25" i="109"/>
  <c r="N25" i="109"/>
  <c r="V25" i="109"/>
  <c r="J25" i="109"/>
  <c r="S25" i="109"/>
  <c r="G25" i="109"/>
  <c r="Q25" i="109"/>
  <c r="K25" i="109"/>
  <c r="U25" i="109"/>
  <c r="D25" i="109"/>
  <c r="R25" i="109"/>
  <c r="E25" i="109"/>
  <c r="T25" i="109"/>
  <c r="H25" i="109"/>
  <c r="W25" i="109"/>
  <c r="I25" i="109"/>
  <c r="X25" i="109"/>
  <c r="B25" i="109"/>
  <c r="C25" i="109"/>
  <c r="L25" i="109"/>
  <c r="M25" i="109"/>
  <c r="O25" i="109"/>
  <c r="P25" i="109"/>
  <c r="Y25" i="109"/>
  <c r="H6" i="1"/>
  <c r="I8" i="1"/>
  <c r="I12" i="1"/>
  <c r="I9" i="1"/>
  <c r="I13" i="1"/>
  <c r="I17" i="1"/>
  <c r="I21" i="1"/>
  <c r="I24" i="1"/>
  <c r="I25" i="1"/>
  <c r="I29" i="1"/>
  <c r="I47" i="1"/>
  <c r="I7" i="1"/>
  <c r="I23" i="1"/>
  <c r="I16" i="1"/>
  <c r="I22" i="1"/>
  <c r="I26" i="1"/>
  <c r="I10" i="1"/>
  <c r="I15" i="1"/>
  <c r="I20" i="1"/>
  <c r="I43" i="1"/>
  <c r="I31" i="1"/>
  <c r="I85" i="1"/>
  <c r="I18" i="1"/>
  <c r="I28" i="1"/>
  <c r="I88" i="1"/>
  <c r="I99" i="1" s="1"/>
  <c r="I14" i="1"/>
  <c r="I27" i="1"/>
  <c r="I92" i="1"/>
  <c r="I11" i="1"/>
  <c r="I39" i="1"/>
  <c r="I30" i="1"/>
  <c r="I89" i="1"/>
  <c r="I96" i="1" s="1"/>
  <c r="I87" i="1"/>
  <c r="I94" i="1" s="1"/>
  <c r="I19" i="1"/>
  <c r="I86" i="1"/>
  <c r="I97" i="1" s="1"/>
  <c r="I41" i="1"/>
  <c r="I49" i="1" s="1"/>
  <c r="L17" i="1"/>
  <c r="L8" i="1"/>
  <c r="M23" i="1"/>
  <c r="M30" i="1"/>
  <c r="K226" i="1"/>
  <c r="K234" i="1"/>
  <c r="K224" i="1"/>
  <c r="K225" i="1"/>
  <c r="K221" i="1"/>
  <c r="K239" i="1"/>
  <c r="L244" i="1"/>
  <c r="L248" i="1" s="1"/>
  <c r="L221" i="1"/>
  <c r="L225" i="1"/>
  <c r="K227" i="1"/>
  <c r="L230" i="1"/>
  <c r="K232" i="1"/>
  <c r="M235" i="1"/>
  <c r="K237" i="1"/>
  <c r="K238" i="1"/>
  <c r="L239" i="1"/>
  <c r="L240" i="1"/>
  <c r="L241" i="1"/>
  <c r="L242" i="1"/>
  <c r="L243" i="1"/>
  <c r="M244" i="1"/>
  <c r="M248" i="1" s="1"/>
  <c r="M225" i="1"/>
  <c r="L227" i="1"/>
  <c r="M230" i="1"/>
  <c r="L232" i="1"/>
  <c r="L237" i="1"/>
  <c r="L238" i="1"/>
  <c r="M239" i="1"/>
  <c r="M240" i="1"/>
  <c r="M242" i="1"/>
  <c r="M243" i="1"/>
  <c r="M227" i="1"/>
  <c r="K229" i="1"/>
  <c r="M232" i="1"/>
  <c r="L234" i="1"/>
  <c r="M237" i="1"/>
  <c r="M238" i="1"/>
  <c r="L229" i="1"/>
  <c r="M234" i="1"/>
  <c r="K236" i="1"/>
  <c r="M224" i="1"/>
  <c r="L228" i="1"/>
  <c r="L247" i="1" s="1"/>
  <c r="K231" i="1"/>
  <c r="M231" i="1"/>
  <c r="K241" i="1"/>
  <c r="K243" i="1"/>
  <c r="L226" i="1"/>
  <c r="M226" i="1"/>
  <c r="M229" i="1"/>
  <c r="K235" i="1"/>
  <c r="M233" i="1"/>
  <c r="K242" i="1"/>
  <c r="K222" i="1"/>
  <c r="L236" i="1"/>
  <c r="K223" i="1"/>
  <c r="K230" i="1"/>
  <c r="K233" i="1"/>
  <c r="M223" i="1"/>
  <c r="L233" i="1"/>
  <c r="M222" i="1"/>
  <c r="K228" i="1"/>
  <c r="K247" i="1" s="1"/>
  <c r="K240" i="1"/>
  <c r="L235" i="1"/>
  <c r="L224" i="1"/>
  <c r="K244" i="1"/>
  <c r="K248" i="1" s="1"/>
  <c r="AG6" i="124"/>
  <c r="AF6" i="124"/>
  <c r="K11" i="1"/>
  <c r="L231" i="1"/>
  <c r="G16" i="109"/>
  <c r="O16" i="109"/>
  <c r="W16" i="109"/>
  <c r="B16" i="109"/>
  <c r="K16" i="109"/>
  <c r="T16" i="109"/>
  <c r="E16" i="109"/>
  <c r="N16" i="109"/>
  <c r="X16" i="109"/>
  <c r="J16" i="109"/>
  <c r="V16" i="109"/>
  <c r="C16" i="109"/>
  <c r="P16" i="109"/>
  <c r="Q16" i="109"/>
  <c r="R16" i="109"/>
  <c r="D16" i="109"/>
  <c r="S16" i="109"/>
  <c r="F16" i="109"/>
  <c r="U16" i="109"/>
  <c r="L16" i="109"/>
  <c r="M16" i="109"/>
  <c r="Y16" i="109"/>
  <c r="I16" i="109"/>
  <c r="H16" i="109"/>
  <c r="L28" i="1"/>
  <c r="L59" i="1"/>
  <c r="L54" i="1"/>
  <c r="L58" i="1" s="1"/>
  <c r="M52" i="1"/>
  <c r="L56" i="1"/>
  <c r="L55" i="1"/>
  <c r="L64" i="1"/>
  <c r="L53" i="1"/>
  <c r="L57" i="1" s="1"/>
  <c r="L63" i="1"/>
  <c r="L60" i="1"/>
  <c r="M18" i="1"/>
  <c r="H257" i="1"/>
  <c r="I258" i="1"/>
  <c r="K8" i="1"/>
  <c r="L223" i="1"/>
  <c r="M28" i="1"/>
  <c r="M20" i="1"/>
  <c r="M12" i="1"/>
  <c r="M19" i="1"/>
  <c r="AG8" i="124"/>
  <c r="AF8" i="124"/>
  <c r="AF17" i="124"/>
  <c r="AG17" i="124"/>
  <c r="K9" i="1"/>
  <c r="L31" i="1"/>
  <c r="L35" i="1" s="1"/>
  <c r="L15" i="1"/>
  <c r="L34" i="1" s="1"/>
  <c r="L24" i="1"/>
  <c r="K53" i="1"/>
  <c r="K57" i="1" s="1"/>
  <c r="K54" i="1"/>
  <c r="K58" i="1" s="1"/>
  <c r="K60" i="1"/>
  <c r="K56" i="1"/>
  <c r="K64" i="1"/>
  <c r="K63" i="1"/>
  <c r="K55" i="1"/>
  <c r="K59" i="1"/>
  <c r="AF2" i="124"/>
  <c r="AG2" i="124"/>
  <c r="M95" i="1"/>
  <c r="M90" i="1"/>
  <c r="M102" i="1" s="1"/>
  <c r="C30" i="109"/>
  <c r="K30" i="109"/>
  <c r="S30" i="109"/>
  <c r="F30" i="109"/>
  <c r="O30" i="109"/>
  <c r="X30" i="109"/>
  <c r="I30" i="109"/>
  <c r="R30" i="109"/>
  <c r="D30" i="109"/>
  <c r="P30" i="109"/>
  <c r="E30" i="109"/>
  <c r="Q30" i="109"/>
  <c r="G30" i="109"/>
  <c r="T30" i="109"/>
  <c r="H30" i="109"/>
  <c r="U30" i="109"/>
  <c r="M30" i="109"/>
  <c r="N30" i="109"/>
  <c r="V30" i="109"/>
  <c r="W30" i="109"/>
  <c r="L30" i="109"/>
  <c r="Y30" i="109"/>
  <c r="B30" i="109"/>
  <c r="J30" i="109"/>
  <c r="F27" i="109"/>
  <c r="N27" i="109"/>
  <c r="V27" i="109"/>
  <c r="H27" i="109"/>
  <c r="Q27" i="109"/>
  <c r="K27" i="109"/>
  <c r="U27" i="109"/>
  <c r="D27" i="109"/>
  <c r="O27" i="109"/>
  <c r="Y27" i="109"/>
  <c r="L27" i="109"/>
  <c r="M27" i="109"/>
  <c r="B27" i="109"/>
  <c r="P27" i="109"/>
  <c r="C27" i="109"/>
  <c r="R27" i="109"/>
  <c r="I27" i="109"/>
  <c r="J27" i="109"/>
  <c r="S27" i="109"/>
  <c r="T27" i="109"/>
  <c r="E27" i="109"/>
  <c r="G27" i="109"/>
  <c r="X27" i="109"/>
  <c r="W27" i="109"/>
  <c r="M11" i="1"/>
  <c r="AF18" i="124"/>
  <c r="AG18" i="124"/>
  <c r="AF19" i="124"/>
  <c r="AG19" i="124"/>
  <c r="K16" i="1"/>
  <c r="G14" i="109"/>
  <c r="O14" i="109"/>
  <c r="W14" i="109"/>
  <c r="D14" i="109"/>
  <c r="M14" i="109"/>
  <c r="V14" i="109"/>
  <c r="H14" i="109"/>
  <c r="Q14" i="109"/>
  <c r="J14" i="109"/>
  <c r="U14" i="109"/>
  <c r="B14" i="109"/>
  <c r="N14" i="109"/>
  <c r="P14" i="109"/>
  <c r="R14" i="109"/>
  <c r="C14" i="109"/>
  <c r="S14" i="109"/>
  <c r="E14" i="109"/>
  <c r="T14" i="109"/>
  <c r="F14" i="109"/>
  <c r="I14" i="109"/>
  <c r="K14" i="109"/>
  <c r="L14" i="109"/>
  <c r="X14" i="109"/>
  <c r="Y14" i="109"/>
  <c r="L10" i="1"/>
  <c r="L20" i="1"/>
  <c r="I56" i="1"/>
  <c r="I53" i="1"/>
  <c r="I57" i="1" s="1"/>
  <c r="I55" i="1"/>
  <c r="I60" i="1"/>
  <c r="I63" i="1"/>
  <c r="I64" i="1"/>
  <c r="H52" i="1"/>
  <c r="I59" i="1"/>
  <c r="I54" i="1"/>
  <c r="I58" i="1" s="1"/>
  <c r="AF7" i="124"/>
  <c r="AG7" i="124"/>
  <c r="M8" i="1"/>
  <c r="M236" i="1"/>
  <c r="M9" i="1"/>
  <c r="K17" i="1"/>
  <c r="K24" i="1"/>
  <c r="K25" i="1"/>
  <c r="K23" i="1"/>
  <c r="K13" i="1"/>
  <c r="K20" i="1"/>
  <c r="K31" i="1"/>
  <c r="K35" i="1" s="1"/>
  <c r="K21" i="1"/>
  <c r="K28" i="1"/>
  <c r="K29" i="1"/>
  <c r="L9" i="1"/>
  <c r="K27" i="1"/>
  <c r="L29" i="1"/>
  <c r="K19" i="1"/>
  <c r="K10" i="1"/>
  <c r="K12" i="1"/>
  <c r="K15" i="1"/>
  <c r="K34" i="1" s="1"/>
  <c r="L22" i="1"/>
  <c r="L26" i="1"/>
  <c r="L30" i="1"/>
  <c r="L21" i="1"/>
  <c r="M21" i="1"/>
  <c r="L27" i="1"/>
  <c r="K14" i="1"/>
  <c r="L14" i="1"/>
  <c r="M14" i="1"/>
  <c r="M31" i="1"/>
  <c r="M35" i="1" s="1"/>
  <c r="M260" i="1"/>
  <c r="L263" i="1"/>
  <c r="K266" i="1"/>
  <c r="K285" i="1" s="1"/>
  <c r="M268" i="1"/>
  <c r="L271" i="1"/>
  <c r="K274" i="1"/>
  <c r="M276" i="1"/>
  <c r="K261" i="1"/>
  <c r="M263" i="1"/>
  <c r="L266" i="1"/>
  <c r="L285" i="1" s="1"/>
  <c r="K269" i="1"/>
  <c r="M271" i="1"/>
  <c r="L274" i="1"/>
  <c r="L261" i="1"/>
  <c r="K264" i="1"/>
  <c r="M266" i="1"/>
  <c r="M285" i="1" s="1"/>
  <c r="L269" i="1"/>
  <c r="K272" i="1"/>
  <c r="K259" i="1"/>
  <c r="M261" i="1"/>
  <c r="L264" i="1"/>
  <c r="K267" i="1"/>
  <c r="M269" i="1"/>
  <c r="L272" i="1"/>
  <c r="K275" i="1"/>
  <c r="M277" i="1"/>
  <c r="L280" i="1"/>
  <c r="M265" i="1"/>
  <c r="K268" i="1"/>
  <c r="M272" i="1"/>
  <c r="K260" i="1"/>
  <c r="M264" i="1"/>
  <c r="L268" i="1"/>
  <c r="K281" i="1"/>
  <c r="K282" i="1"/>
  <c r="K286" i="1" s="1"/>
  <c r="L260" i="1"/>
  <c r="L267" i="1"/>
  <c r="K271" i="1"/>
  <c r="K278" i="1"/>
  <c r="K279" i="1"/>
  <c r="K280" i="1"/>
  <c r="L281" i="1"/>
  <c r="L282" i="1"/>
  <c r="L286" i="1" s="1"/>
  <c r="L259" i="1"/>
  <c r="K263" i="1"/>
  <c r="M267" i="1"/>
  <c r="K270" i="1"/>
  <c r="K277" i="1"/>
  <c r="L278" i="1"/>
  <c r="L279" i="1"/>
  <c r="M280" i="1"/>
  <c r="M281" i="1"/>
  <c r="M282" i="1"/>
  <c r="M286" i="1" s="1"/>
  <c r="L277" i="1"/>
  <c r="M259" i="1"/>
  <c r="L270" i="1"/>
  <c r="M279" i="1"/>
  <c r="M270" i="1"/>
  <c r="L276" i="1"/>
  <c r="K262" i="1"/>
  <c r="K265" i="1"/>
  <c r="K273" i="1"/>
  <c r="M274" i="1"/>
  <c r="K276" i="1"/>
  <c r="L262" i="1"/>
  <c r="L265" i="1"/>
  <c r="L273" i="1"/>
  <c r="L275" i="1"/>
  <c r="M262" i="1"/>
  <c r="M273" i="1"/>
  <c r="M275" i="1"/>
  <c r="M278" i="1"/>
  <c r="AG14" i="124"/>
  <c r="AF14" i="124"/>
  <c r="K18" i="1"/>
  <c r="K26" i="1"/>
  <c r="L25" i="1"/>
  <c r="L12" i="1"/>
  <c r="M221" i="1"/>
  <c r="F28" i="109"/>
  <c r="B28" i="109"/>
  <c r="K28" i="109"/>
  <c r="S28" i="109"/>
  <c r="H28" i="109"/>
  <c r="Q28" i="109"/>
  <c r="L28" i="109"/>
  <c r="U28" i="109"/>
  <c r="C28" i="109"/>
  <c r="O28" i="109"/>
  <c r="D28" i="109"/>
  <c r="P28" i="109"/>
  <c r="E28" i="109"/>
  <c r="R28" i="109"/>
  <c r="G28" i="109"/>
  <c r="T28" i="109"/>
  <c r="M28" i="109"/>
  <c r="N28" i="109"/>
  <c r="V28" i="109"/>
  <c r="W28" i="109"/>
  <c r="J28" i="109"/>
  <c r="X28" i="109"/>
  <c r="Y28" i="109"/>
  <c r="I28" i="109"/>
  <c r="M25" i="1"/>
  <c r="O6" i="1"/>
  <c r="N10" i="1"/>
  <c r="N11" i="1"/>
  <c r="N15" i="1"/>
  <c r="N34" i="1" s="1"/>
  <c r="N19" i="1"/>
  <c r="N23" i="1"/>
  <c r="N14" i="1"/>
  <c r="N20" i="1"/>
  <c r="N27" i="1"/>
  <c r="N31" i="1"/>
  <c r="N35" i="1" s="1"/>
  <c r="N41" i="1"/>
  <c r="N13" i="1"/>
  <c r="N28" i="1"/>
  <c r="N18" i="1"/>
  <c r="N24" i="1"/>
  <c r="N8" i="1"/>
  <c r="N92" i="1"/>
  <c r="A34" i="109" s="1"/>
  <c r="W104" i="1"/>
  <c r="N9" i="1"/>
  <c r="N12" i="1"/>
  <c r="N22" i="1"/>
  <c r="N26" i="1"/>
  <c r="N30" i="1"/>
  <c r="N86" i="1"/>
  <c r="N97" i="1" s="1"/>
  <c r="N39" i="1"/>
  <c r="N89" i="1"/>
  <c r="N96" i="1" s="1"/>
  <c r="N25" i="1"/>
  <c r="N43" i="1"/>
  <c r="N225" i="1"/>
  <c r="N233" i="1"/>
  <c r="N17" i="1"/>
  <c r="N16" i="1"/>
  <c r="N87" i="1"/>
  <c r="N94" i="1" s="1"/>
  <c r="N88" i="1"/>
  <c r="N99" i="1" s="1"/>
  <c r="N223" i="1"/>
  <c r="N224" i="1"/>
  <c r="N238" i="1"/>
  <c r="N221" i="1"/>
  <c r="N265" i="1"/>
  <c r="N273" i="1"/>
  <c r="N85" i="1"/>
  <c r="N235" i="1"/>
  <c r="N241" i="1"/>
  <c r="N244" i="1"/>
  <c r="N248" i="1" s="1"/>
  <c r="N260" i="1"/>
  <c r="N268" i="1"/>
  <c r="N21" i="1"/>
  <c r="N230" i="1"/>
  <c r="N239" i="1"/>
  <c r="N240" i="1"/>
  <c r="N242" i="1"/>
  <c r="N243" i="1"/>
  <c r="N263" i="1"/>
  <c r="N271" i="1"/>
  <c r="N29" i="1"/>
  <c r="N227" i="1"/>
  <c r="N232" i="1"/>
  <c r="N237" i="1"/>
  <c r="N266" i="1"/>
  <c r="N285" i="1" s="1"/>
  <c r="N274" i="1"/>
  <c r="N282" i="1"/>
  <c r="N286" i="1" s="1"/>
  <c r="N261" i="1"/>
  <c r="N276" i="1"/>
  <c r="N228" i="1"/>
  <c r="N247" i="1" s="1"/>
  <c r="N234" i="1"/>
  <c r="N272" i="1"/>
  <c r="N231" i="1"/>
  <c r="N264" i="1"/>
  <c r="N229" i="1"/>
  <c r="N269" i="1"/>
  <c r="N275" i="1"/>
  <c r="N278" i="1"/>
  <c r="N267" i="1"/>
  <c r="N277" i="1"/>
  <c r="N262" i="1"/>
  <c r="N259" i="1"/>
  <c r="N280" i="1"/>
  <c r="N226" i="1"/>
  <c r="N270" i="1"/>
  <c r="N236" i="1"/>
  <c r="N279" i="1"/>
  <c r="N222" i="1"/>
  <c r="N281" i="1"/>
  <c r="AF4" i="124"/>
  <c r="AG4" i="124"/>
  <c r="AF12" i="124"/>
  <c r="AG12" i="124"/>
  <c r="K30" i="1"/>
  <c r="AF5" i="124"/>
  <c r="AG5" i="124"/>
  <c r="AF11" i="124"/>
  <c r="AG11" i="124"/>
  <c r="J8" i="1"/>
  <c r="L222" i="1"/>
  <c r="L18" i="1"/>
  <c r="L11" i="1"/>
  <c r="M27" i="1"/>
  <c r="M16" i="1"/>
  <c r="M26" i="1"/>
  <c r="M24" i="1"/>
  <c r="H219" i="1"/>
  <c r="I220" i="1"/>
  <c r="I48" i="1" l="1"/>
  <c r="J36" i="1"/>
  <c r="J221" i="1"/>
  <c r="J35" i="1"/>
  <c r="J33" i="1"/>
  <c r="J259" i="1"/>
  <c r="I265" i="1"/>
  <c r="I227" i="1"/>
  <c r="I280" i="1"/>
  <c r="I242" i="1"/>
  <c r="G257" i="1"/>
  <c r="H258" i="1"/>
  <c r="I223" i="1"/>
  <c r="I261" i="1"/>
  <c r="K284" i="1"/>
  <c r="K287" i="1"/>
  <c r="M36" i="1"/>
  <c r="M33" i="1"/>
  <c r="I279" i="1"/>
  <c r="I241" i="1"/>
  <c r="I237" i="1"/>
  <c r="I275" i="1"/>
  <c r="I41" i="109"/>
  <c r="H41" i="109"/>
  <c r="Q41" i="109"/>
  <c r="Y41" i="109"/>
  <c r="J41" i="109"/>
  <c r="R41" i="109"/>
  <c r="C41" i="109"/>
  <c r="L41" i="109"/>
  <c r="T41" i="109"/>
  <c r="E41" i="109"/>
  <c r="S41" i="109"/>
  <c r="F41" i="109"/>
  <c r="U41" i="109"/>
  <c r="G41" i="109"/>
  <c r="V41" i="109"/>
  <c r="K41" i="109"/>
  <c r="W41" i="109"/>
  <c r="D41" i="109"/>
  <c r="M41" i="109"/>
  <c r="N41" i="109"/>
  <c r="O41" i="109"/>
  <c r="P41" i="109"/>
  <c r="X41" i="109"/>
  <c r="B41" i="109"/>
  <c r="I281" i="1"/>
  <c r="I243" i="1"/>
  <c r="I231" i="1"/>
  <c r="I269" i="1"/>
  <c r="I235" i="1"/>
  <c r="I273" i="1"/>
  <c r="I234" i="1"/>
  <c r="I272" i="1"/>
  <c r="N95" i="1"/>
  <c r="N90" i="1"/>
  <c r="N102" i="1" s="1"/>
  <c r="I36" i="109"/>
  <c r="Q36" i="109"/>
  <c r="Y36" i="109"/>
  <c r="D36" i="109"/>
  <c r="L36" i="109"/>
  <c r="T36" i="109"/>
  <c r="G36" i="109"/>
  <c r="R36" i="109"/>
  <c r="H36" i="109"/>
  <c r="S36" i="109"/>
  <c r="J36" i="109"/>
  <c r="U36" i="109"/>
  <c r="K36" i="109"/>
  <c r="V36" i="109"/>
  <c r="E36" i="109"/>
  <c r="F36" i="109"/>
  <c r="M36" i="109"/>
  <c r="N36" i="109"/>
  <c r="C36" i="109"/>
  <c r="O36" i="109"/>
  <c r="P36" i="109"/>
  <c r="W36" i="109"/>
  <c r="B36" i="109"/>
  <c r="X36" i="109"/>
  <c r="P6" i="1"/>
  <c r="O9" i="1"/>
  <c r="O21" i="1"/>
  <c r="O39" i="1"/>
  <c r="O14" i="1"/>
  <c r="O20" i="1"/>
  <c r="O27" i="1"/>
  <c r="O13" i="1"/>
  <c r="O19" i="1"/>
  <c r="O28" i="1"/>
  <c r="O17" i="1"/>
  <c r="O88" i="1"/>
  <c r="O99" i="1" s="1"/>
  <c r="O221" i="1"/>
  <c r="O8" i="1"/>
  <c r="O10" i="1"/>
  <c r="O11" i="1"/>
  <c r="O92" i="1"/>
  <c r="A45" i="109" s="1"/>
  <c r="O12" i="1"/>
  <c r="O15" i="1"/>
  <c r="O34" i="1" s="1"/>
  <c r="O22" i="1"/>
  <c r="O26" i="1"/>
  <c r="O30" i="1"/>
  <c r="O86" i="1"/>
  <c r="O97" i="1" s="1"/>
  <c r="O18" i="1"/>
  <c r="O41" i="1"/>
  <c r="O89" i="1"/>
  <c r="O96" i="1" s="1"/>
  <c r="O222" i="1"/>
  <c r="O230" i="1"/>
  <c r="O24" i="1"/>
  <c r="O23" i="1"/>
  <c r="O29" i="1"/>
  <c r="O225" i="1"/>
  <c r="O226" i="1"/>
  <c r="O227" i="1"/>
  <c r="O229" i="1"/>
  <c r="O243" i="1"/>
  <c r="O43" i="1"/>
  <c r="O224" i="1"/>
  <c r="O228" i="1"/>
  <c r="O247" i="1" s="1"/>
  <c r="O233" i="1"/>
  <c r="O262" i="1"/>
  <c r="O270" i="1"/>
  <c r="O265" i="1"/>
  <c r="O273" i="1"/>
  <c r="O85" i="1"/>
  <c r="O235" i="1"/>
  <c r="O241" i="1"/>
  <c r="O244" i="1"/>
  <c r="O248" i="1" s="1"/>
  <c r="O260" i="1"/>
  <c r="O268" i="1"/>
  <c r="O16" i="1"/>
  <c r="O87" i="1"/>
  <c r="O94" i="1" s="1"/>
  <c r="O238" i="1"/>
  <c r="O239" i="1"/>
  <c r="O240" i="1"/>
  <c r="O242" i="1"/>
  <c r="O263" i="1"/>
  <c r="O271" i="1"/>
  <c r="O279" i="1"/>
  <c r="O31" i="1"/>
  <c r="O35" i="1" s="1"/>
  <c r="O236" i="1"/>
  <c r="O269" i="1"/>
  <c r="O261" i="1"/>
  <c r="O276" i="1"/>
  <c r="O234" i="1"/>
  <c r="O237" i="1"/>
  <c r="O272" i="1"/>
  <c r="O25" i="1"/>
  <c r="O231" i="1"/>
  <c r="O264" i="1"/>
  <c r="O223" i="1"/>
  <c r="O275" i="1"/>
  <c r="O280" i="1"/>
  <c r="O232" i="1"/>
  <c r="O266" i="1"/>
  <c r="O285" i="1" s="1"/>
  <c r="O278" i="1"/>
  <c r="O259" i="1"/>
  <c r="O282" i="1"/>
  <c r="O286" i="1" s="1"/>
  <c r="O267" i="1"/>
  <c r="O277" i="1"/>
  <c r="O274" i="1"/>
  <c r="O281" i="1"/>
  <c r="L33" i="1"/>
  <c r="L36" i="1"/>
  <c r="I90" i="1"/>
  <c r="I102" i="1" s="1"/>
  <c r="I95" i="1"/>
  <c r="I229" i="1"/>
  <c r="I267" i="1"/>
  <c r="I268" i="1"/>
  <c r="I230" i="1"/>
  <c r="G219" i="1"/>
  <c r="H220" i="1"/>
  <c r="N287" i="1"/>
  <c r="N284" i="1"/>
  <c r="N52" i="1"/>
  <c r="M55" i="1"/>
  <c r="M56" i="1"/>
  <c r="M64" i="1"/>
  <c r="M59" i="1"/>
  <c r="M54" i="1"/>
  <c r="M58" i="1" s="1"/>
  <c r="M60" i="1"/>
  <c r="M53" i="1"/>
  <c r="M57" i="1" s="1"/>
  <c r="M63" i="1"/>
  <c r="H12" i="1"/>
  <c r="G6" i="1"/>
  <c r="H7" i="1"/>
  <c r="H17" i="1"/>
  <c r="H23" i="1"/>
  <c r="H16" i="1"/>
  <c r="H22" i="1"/>
  <c r="H26" i="1"/>
  <c r="H8" i="1"/>
  <c r="H9" i="1"/>
  <c r="H10" i="1"/>
  <c r="H15" i="1"/>
  <c r="H11" i="1"/>
  <c r="H14" i="1"/>
  <c r="H21" i="1"/>
  <c r="H27" i="1"/>
  <c r="H31" i="1"/>
  <c r="H41" i="1"/>
  <c r="H13" i="1"/>
  <c r="H85" i="1"/>
  <c r="H18" i="1"/>
  <c r="H28" i="1"/>
  <c r="H40" i="1"/>
  <c r="H88" i="1"/>
  <c r="H99" i="1" s="1"/>
  <c r="H25" i="1"/>
  <c r="H29" i="1"/>
  <c r="H42" i="1"/>
  <c r="H92" i="1"/>
  <c r="H44" i="1"/>
  <c r="H47" i="1"/>
  <c r="H86" i="1"/>
  <c r="H97" i="1" s="1"/>
  <c r="H20" i="1"/>
  <c r="H19" i="1"/>
  <c r="H24" i="1"/>
  <c r="H30" i="1"/>
  <c r="H39" i="1"/>
  <c r="H87" i="1"/>
  <c r="H94" i="1" s="1"/>
  <c r="H89" i="1"/>
  <c r="H96" i="1" s="1"/>
  <c r="H43" i="1"/>
  <c r="H50" i="1" s="1"/>
  <c r="L246" i="1"/>
  <c r="L249" i="1"/>
  <c r="I239" i="1"/>
  <c r="I277" i="1"/>
  <c r="I38" i="109"/>
  <c r="Q38" i="109"/>
  <c r="Y38" i="109"/>
  <c r="D38" i="109"/>
  <c r="L38" i="109"/>
  <c r="T38" i="109"/>
  <c r="B38" i="109"/>
  <c r="M38" i="109"/>
  <c r="W38" i="109"/>
  <c r="C38" i="109"/>
  <c r="N38" i="109"/>
  <c r="X38" i="109"/>
  <c r="E38" i="109"/>
  <c r="O38" i="109"/>
  <c r="F38" i="109"/>
  <c r="P38" i="109"/>
  <c r="U38" i="109"/>
  <c r="V38" i="109"/>
  <c r="G38" i="109"/>
  <c r="H38" i="109"/>
  <c r="J38" i="109"/>
  <c r="K38" i="109"/>
  <c r="R38" i="109"/>
  <c r="S38" i="109"/>
  <c r="I39" i="109"/>
  <c r="Q39" i="109"/>
  <c r="Y39" i="109"/>
  <c r="D39" i="109"/>
  <c r="L39" i="109"/>
  <c r="J39" i="109"/>
  <c r="T39" i="109"/>
  <c r="K39" i="109"/>
  <c r="U39" i="109"/>
  <c r="B39" i="109"/>
  <c r="M39" i="109"/>
  <c r="V39" i="109"/>
  <c r="C39" i="109"/>
  <c r="N39" i="109"/>
  <c r="W39" i="109"/>
  <c r="R39" i="109"/>
  <c r="S39" i="109"/>
  <c r="E39" i="109"/>
  <c r="X39" i="109"/>
  <c r="F39" i="109"/>
  <c r="P39" i="109"/>
  <c r="G39" i="109"/>
  <c r="H39" i="109"/>
  <c r="O39" i="109"/>
  <c r="I35" i="1"/>
  <c r="I244" i="1"/>
  <c r="I248" i="1" s="1"/>
  <c r="I282" i="1"/>
  <c r="I286" i="1" s="1"/>
  <c r="I264" i="1"/>
  <c r="I226" i="1"/>
  <c r="M246" i="1"/>
  <c r="M249" i="1"/>
  <c r="M287" i="1"/>
  <c r="M284" i="1"/>
  <c r="I50" i="1"/>
  <c r="I222" i="1"/>
  <c r="I260" i="1"/>
  <c r="I232" i="1"/>
  <c r="I270" i="1"/>
  <c r="I34" i="1"/>
  <c r="I228" i="1"/>
  <c r="I247" i="1" s="1"/>
  <c r="I266" i="1"/>
  <c r="I285" i="1" s="1"/>
  <c r="I36" i="1"/>
  <c r="I221" i="1"/>
  <c r="I33" i="1"/>
  <c r="I259" i="1"/>
  <c r="L287" i="1"/>
  <c r="L284" i="1"/>
  <c r="I276" i="1"/>
  <c r="I238" i="1"/>
  <c r="N33" i="1"/>
  <c r="N36" i="1"/>
  <c r="K246" i="1"/>
  <c r="K249" i="1"/>
  <c r="I224" i="1"/>
  <c r="I262" i="1"/>
  <c r="I236" i="1"/>
  <c r="I274" i="1"/>
  <c r="N246" i="1"/>
  <c r="N249" i="1"/>
  <c r="H54" i="1"/>
  <c r="H58" i="1" s="1"/>
  <c r="H55" i="1"/>
  <c r="H63" i="1"/>
  <c r="H53" i="1"/>
  <c r="H57" i="1" s="1"/>
  <c r="H60" i="1"/>
  <c r="H64" i="1"/>
  <c r="H56" i="1"/>
  <c r="G52" i="1"/>
  <c r="H59" i="1"/>
  <c r="F26" i="109"/>
  <c r="N26" i="109"/>
  <c r="V26" i="109"/>
  <c r="D26" i="109"/>
  <c r="M26" i="109"/>
  <c r="W26" i="109"/>
  <c r="C26" i="109"/>
  <c r="O26" i="109"/>
  <c r="Y26" i="109"/>
  <c r="H26" i="109"/>
  <c r="R26" i="109"/>
  <c r="I26" i="109"/>
  <c r="U26" i="109"/>
  <c r="J26" i="109"/>
  <c r="X26" i="109"/>
  <c r="K26" i="109"/>
  <c r="L26" i="109"/>
  <c r="E26" i="109"/>
  <c r="G26" i="109"/>
  <c r="P26" i="109"/>
  <c r="Q26" i="109"/>
  <c r="B26" i="109"/>
  <c r="S26" i="109"/>
  <c r="T26" i="109"/>
  <c r="K33" i="1"/>
  <c r="K36" i="1"/>
  <c r="I278" i="1"/>
  <c r="I240" i="1"/>
  <c r="I233" i="1"/>
  <c r="I271" i="1"/>
  <c r="I263" i="1"/>
  <c r="I225" i="1"/>
  <c r="H48" i="1" l="1"/>
  <c r="H49" i="1"/>
  <c r="F6" i="1"/>
  <c r="G9" i="1"/>
  <c r="G7" i="1"/>
  <c r="G10" i="1"/>
  <c r="G14" i="1"/>
  <c r="G18" i="1"/>
  <c r="G22" i="1"/>
  <c r="G16" i="1"/>
  <c r="G26" i="1"/>
  <c r="G30" i="1"/>
  <c r="G39" i="1"/>
  <c r="G8" i="1"/>
  <c r="G15" i="1"/>
  <c r="G11" i="1"/>
  <c r="G21" i="1"/>
  <c r="G27" i="1"/>
  <c r="G12" i="1"/>
  <c r="G20" i="1"/>
  <c r="G40" i="1"/>
  <c r="G43" i="1"/>
  <c r="G28" i="1"/>
  <c r="G31" i="1"/>
  <c r="G88" i="1"/>
  <c r="G99" i="1" s="1"/>
  <c r="G25" i="1"/>
  <c r="G29" i="1"/>
  <c r="G42" i="1"/>
  <c r="G92" i="1"/>
  <c r="G23" i="1"/>
  <c r="G44" i="1"/>
  <c r="G47" i="1"/>
  <c r="G86" i="1"/>
  <c r="G97" i="1" s="1"/>
  <c r="G19" i="1"/>
  <c r="G89" i="1"/>
  <c r="G96" i="1" s="1"/>
  <c r="G13" i="1"/>
  <c r="G85" i="1"/>
  <c r="G41" i="1"/>
  <c r="G87" i="1"/>
  <c r="G94" i="1" s="1"/>
  <c r="G24" i="1"/>
  <c r="G17" i="1"/>
  <c r="I287" i="1"/>
  <c r="I284" i="1"/>
  <c r="H233" i="1"/>
  <c r="H271" i="1"/>
  <c r="H240" i="1"/>
  <c r="H278" i="1"/>
  <c r="H277" i="1"/>
  <c r="H239" i="1"/>
  <c r="H275" i="1"/>
  <c r="H237" i="1"/>
  <c r="H242" i="1"/>
  <c r="H280" i="1"/>
  <c r="H222" i="1"/>
  <c r="H260" i="1"/>
  <c r="H270" i="1"/>
  <c r="H232" i="1"/>
  <c r="H276" i="1"/>
  <c r="H238" i="1"/>
  <c r="H35" i="1"/>
  <c r="H244" i="1"/>
  <c r="H248" i="1" s="1"/>
  <c r="H282" i="1"/>
  <c r="H286" i="1" s="1"/>
  <c r="H36" i="1"/>
  <c r="H221" i="1"/>
  <c r="H33" i="1"/>
  <c r="H259" i="1"/>
  <c r="H263" i="1"/>
  <c r="H225" i="1"/>
  <c r="N53" i="1"/>
  <c r="N57" i="1" s="1"/>
  <c r="N63" i="1"/>
  <c r="N59" i="1"/>
  <c r="O52" i="1"/>
  <c r="N54" i="1"/>
  <c r="N58" i="1" s="1"/>
  <c r="N56" i="1"/>
  <c r="N55" i="1"/>
  <c r="N60" i="1"/>
  <c r="N64" i="1"/>
  <c r="H50" i="109"/>
  <c r="P50" i="109"/>
  <c r="X50" i="109"/>
  <c r="I50" i="109"/>
  <c r="Q50" i="109"/>
  <c r="Y50" i="109"/>
  <c r="C50" i="109"/>
  <c r="K50" i="109"/>
  <c r="S50" i="109"/>
  <c r="D50" i="109"/>
  <c r="O50" i="109"/>
  <c r="E50" i="109"/>
  <c r="R50" i="109"/>
  <c r="F50" i="109"/>
  <c r="T50" i="109"/>
  <c r="G50" i="109"/>
  <c r="U50" i="109"/>
  <c r="N50" i="109"/>
  <c r="V50" i="109"/>
  <c r="W50" i="109"/>
  <c r="B50" i="109"/>
  <c r="J50" i="109"/>
  <c r="L50" i="109"/>
  <c r="M50" i="109"/>
  <c r="I37" i="109"/>
  <c r="Q37" i="109"/>
  <c r="Y37" i="109"/>
  <c r="D37" i="109"/>
  <c r="L37" i="109"/>
  <c r="T37" i="109"/>
  <c r="E37" i="109"/>
  <c r="O37" i="109"/>
  <c r="F37" i="109"/>
  <c r="P37" i="109"/>
  <c r="G37" i="109"/>
  <c r="R37" i="109"/>
  <c r="H37" i="109"/>
  <c r="S37" i="109"/>
  <c r="B37" i="109"/>
  <c r="W37" i="109"/>
  <c r="C37" i="109"/>
  <c r="X37" i="109"/>
  <c r="J37" i="109"/>
  <c r="K37" i="109"/>
  <c r="V37" i="109"/>
  <c r="N37" i="109"/>
  <c r="U37" i="109"/>
  <c r="M37" i="109"/>
  <c r="H234" i="1"/>
  <c r="H272" i="1"/>
  <c r="H235" i="1"/>
  <c r="H273" i="1"/>
  <c r="O33" i="1"/>
  <c r="O36" i="1"/>
  <c r="J287" i="1"/>
  <c r="J284" i="1"/>
  <c r="J286" i="1"/>
  <c r="F52" i="1"/>
  <c r="G53" i="1"/>
  <c r="G57" i="1" s="1"/>
  <c r="G60" i="1"/>
  <c r="G64" i="1"/>
  <c r="G55" i="1"/>
  <c r="G63" i="1"/>
  <c r="G59" i="1"/>
  <c r="G56" i="1"/>
  <c r="G54" i="1"/>
  <c r="G58" i="1" s="1"/>
  <c r="I246" i="1"/>
  <c r="I249" i="1"/>
  <c r="H241" i="1"/>
  <c r="H279" i="1"/>
  <c r="H227" i="1"/>
  <c r="H265" i="1"/>
  <c r="H267" i="1"/>
  <c r="H229" i="1"/>
  <c r="O287" i="1"/>
  <c r="O284" i="1"/>
  <c r="O95" i="1"/>
  <c r="O90" i="1"/>
  <c r="O102" i="1" s="1"/>
  <c r="O246" i="1"/>
  <c r="O249" i="1"/>
  <c r="A56" i="109"/>
  <c r="P9" i="1"/>
  <c r="P10" i="1"/>
  <c r="P14" i="1"/>
  <c r="P18" i="1"/>
  <c r="P22" i="1"/>
  <c r="P12" i="1"/>
  <c r="P15" i="1"/>
  <c r="P34" i="1" s="1"/>
  <c r="P26" i="1"/>
  <c r="P30" i="1"/>
  <c r="P21" i="1"/>
  <c r="P20" i="1"/>
  <c r="P27" i="1"/>
  <c r="P13" i="1"/>
  <c r="P19" i="1"/>
  <c r="P43" i="1"/>
  <c r="P24" i="1"/>
  <c r="P85" i="1"/>
  <c r="P17" i="1"/>
  <c r="P88" i="1"/>
  <c r="P99" i="1" s="1"/>
  <c r="P221" i="1"/>
  <c r="P8" i="1"/>
  <c r="P11" i="1"/>
  <c r="P92" i="1"/>
  <c r="P39" i="1"/>
  <c r="P86" i="1"/>
  <c r="P97" i="1" s="1"/>
  <c r="P227" i="1"/>
  <c r="P235" i="1"/>
  <c r="P222" i="1"/>
  <c r="P16" i="1"/>
  <c r="P87" i="1"/>
  <c r="P94" i="1" s="1"/>
  <c r="P228" i="1"/>
  <c r="P247" i="1" s="1"/>
  <c r="P230" i="1"/>
  <c r="P231" i="1"/>
  <c r="P232" i="1"/>
  <c r="P240" i="1"/>
  <c r="Q6" i="1"/>
  <c r="P29" i="1"/>
  <c r="P41" i="1"/>
  <c r="P259" i="1"/>
  <c r="P267" i="1"/>
  <c r="P275" i="1"/>
  <c r="P224" i="1"/>
  <c r="P233" i="1"/>
  <c r="P262" i="1"/>
  <c r="P270" i="1"/>
  <c r="P89" i="1"/>
  <c r="P96" i="1" s="1"/>
  <c r="P225" i="1"/>
  <c r="P265" i="1"/>
  <c r="P273" i="1"/>
  <c r="P241" i="1"/>
  <c r="P243" i="1"/>
  <c r="P244" i="1"/>
  <c r="P248" i="1" s="1"/>
  <c r="P260" i="1"/>
  <c r="P268" i="1"/>
  <c r="P276" i="1"/>
  <c r="P223" i="1"/>
  <c r="P31" i="1"/>
  <c r="P35" i="1" s="1"/>
  <c r="P236" i="1"/>
  <c r="P269" i="1"/>
  <c r="P23" i="1"/>
  <c r="P28" i="1"/>
  <c r="P239" i="1"/>
  <c r="P261" i="1"/>
  <c r="P234" i="1"/>
  <c r="P237" i="1"/>
  <c r="P271" i="1"/>
  <c r="P272" i="1"/>
  <c r="P25" i="1"/>
  <c r="P226" i="1"/>
  <c r="P242" i="1"/>
  <c r="P280" i="1"/>
  <c r="P282" i="1"/>
  <c r="P286" i="1" s="1"/>
  <c r="P281" i="1"/>
  <c r="P278" i="1"/>
  <c r="P229" i="1"/>
  <c r="P238" i="1"/>
  <c r="P266" i="1"/>
  <c r="P285" i="1" s="1"/>
  <c r="P263" i="1"/>
  <c r="P277" i="1"/>
  <c r="P279" i="1"/>
  <c r="P264" i="1"/>
  <c r="P274" i="1"/>
  <c r="H231" i="1"/>
  <c r="H269" i="1"/>
  <c r="H262" i="1"/>
  <c r="H224" i="1"/>
  <c r="H236" i="1"/>
  <c r="H274" i="1"/>
  <c r="H47" i="109"/>
  <c r="P47" i="109"/>
  <c r="X47" i="109"/>
  <c r="I47" i="109"/>
  <c r="Q47" i="109"/>
  <c r="Y47" i="109"/>
  <c r="C47" i="109"/>
  <c r="K47" i="109"/>
  <c r="S47" i="109"/>
  <c r="L47" i="109"/>
  <c r="W47" i="109"/>
  <c r="M47" i="109"/>
  <c r="B47" i="109"/>
  <c r="N47" i="109"/>
  <c r="D47" i="109"/>
  <c r="O47" i="109"/>
  <c r="J47" i="109"/>
  <c r="R47" i="109"/>
  <c r="T47" i="109"/>
  <c r="U47" i="109"/>
  <c r="V47" i="109"/>
  <c r="E47" i="109"/>
  <c r="G47" i="109"/>
  <c r="F47" i="109"/>
  <c r="C52" i="109"/>
  <c r="K52" i="109"/>
  <c r="S52" i="109"/>
  <c r="I52" i="109"/>
  <c r="R52" i="109"/>
  <c r="J52" i="109"/>
  <c r="T52" i="109"/>
  <c r="B52" i="109"/>
  <c r="L52" i="109"/>
  <c r="U52" i="109"/>
  <c r="D52" i="109"/>
  <c r="M52" i="109"/>
  <c r="V52" i="109"/>
  <c r="H52" i="109"/>
  <c r="N52" i="109"/>
  <c r="O52" i="109"/>
  <c r="P52" i="109"/>
  <c r="E52" i="109"/>
  <c r="F52" i="109"/>
  <c r="G52" i="109"/>
  <c r="Q52" i="109"/>
  <c r="Y52" i="109"/>
  <c r="X52" i="109"/>
  <c r="W52" i="109"/>
  <c r="H95" i="1"/>
  <c r="H90" i="1"/>
  <c r="H102" i="1" s="1"/>
  <c r="H34" i="1"/>
  <c r="H228" i="1"/>
  <c r="H247" i="1" s="1"/>
  <c r="H266" i="1"/>
  <c r="H285" i="1" s="1"/>
  <c r="H268" i="1"/>
  <c r="H230" i="1"/>
  <c r="F219" i="1"/>
  <c r="G220" i="1"/>
  <c r="F257" i="1"/>
  <c r="G258" i="1"/>
  <c r="J249" i="1"/>
  <c r="J246" i="1"/>
  <c r="J248" i="1"/>
  <c r="H281" i="1"/>
  <c r="H243" i="1"/>
  <c r="H226" i="1"/>
  <c r="H264" i="1"/>
  <c r="H223" i="1"/>
  <c r="H261" i="1"/>
  <c r="H49" i="109"/>
  <c r="P49" i="109"/>
  <c r="X49" i="109"/>
  <c r="I49" i="109"/>
  <c r="Q49" i="109"/>
  <c r="Y49" i="109"/>
  <c r="C49" i="109"/>
  <c r="K49" i="109"/>
  <c r="S49" i="109"/>
  <c r="B49" i="109"/>
  <c r="N49" i="109"/>
  <c r="D49" i="109"/>
  <c r="O49" i="109"/>
  <c r="E49" i="109"/>
  <c r="R49" i="109"/>
  <c r="F49" i="109"/>
  <c r="T49" i="109"/>
  <c r="M49" i="109"/>
  <c r="U49" i="109"/>
  <c r="V49" i="109"/>
  <c r="W49" i="109"/>
  <c r="J49" i="109"/>
  <c r="L49" i="109"/>
  <c r="G49" i="109"/>
  <c r="H284" i="1" l="1"/>
  <c r="H287" i="1"/>
  <c r="G238" i="1"/>
  <c r="G276" i="1"/>
  <c r="G275" i="1"/>
  <c r="G237" i="1"/>
  <c r="G244" i="1"/>
  <c r="G248" i="1" s="1"/>
  <c r="G35" i="1"/>
  <c r="G282" i="1"/>
  <c r="G286" i="1" s="1"/>
  <c r="G262" i="1"/>
  <c r="G224" i="1"/>
  <c r="G231" i="1"/>
  <c r="G269" i="1"/>
  <c r="B61" i="109"/>
  <c r="J61" i="109"/>
  <c r="R61" i="109"/>
  <c r="E61" i="109"/>
  <c r="N61" i="109"/>
  <c r="W61" i="109"/>
  <c r="F61" i="109"/>
  <c r="O61" i="109"/>
  <c r="X61" i="109"/>
  <c r="G61" i="109"/>
  <c r="P61" i="109"/>
  <c r="Y61" i="109"/>
  <c r="H61" i="109"/>
  <c r="Q61" i="109"/>
  <c r="D61" i="109"/>
  <c r="V61" i="109"/>
  <c r="I61" i="109"/>
  <c r="K61" i="109"/>
  <c r="L61" i="109"/>
  <c r="M61" i="109"/>
  <c r="S61" i="109"/>
  <c r="T61" i="109"/>
  <c r="U61" i="109"/>
  <c r="C61" i="109"/>
  <c r="P95" i="1"/>
  <c r="P90" i="1"/>
  <c r="P102" i="1" s="1"/>
  <c r="F53" i="1"/>
  <c r="F57" i="1" s="1"/>
  <c r="F60" i="1"/>
  <c r="F64" i="1"/>
  <c r="F55" i="1"/>
  <c r="F63" i="1"/>
  <c r="F59" i="1"/>
  <c r="F54" i="1"/>
  <c r="F58" i="1" s="1"/>
  <c r="E52" i="1"/>
  <c r="F56" i="1"/>
  <c r="G241" i="1"/>
  <c r="G279" i="1"/>
  <c r="G34" i="1"/>
  <c r="G228" i="1"/>
  <c r="G247" i="1" s="1"/>
  <c r="G266" i="1"/>
  <c r="G285" i="1" s="1"/>
  <c r="G265" i="1"/>
  <c r="G227" i="1"/>
  <c r="E219" i="1"/>
  <c r="F220" i="1"/>
  <c r="G49" i="1"/>
  <c r="G236" i="1"/>
  <c r="G274" i="1"/>
  <c r="G50" i="1"/>
  <c r="G36" i="1"/>
  <c r="G221" i="1"/>
  <c r="G33" i="1"/>
  <c r="G259" i="1"/>
  <c r="G223" i="1"/>
  <c r="G261" i="1"/>
  <c r="A67" i="109"/>
  <c r="Q8" i="1"/>
  <c r="Q12" i="1"/>
  <c r="R6" i="1"/>
  <c r="Q11" i="1"/>
  <c r="Q16" i="1"/>
  <c r="Q22" i="1"/>
  <c r="Q15" i="1"/>
  <c r="Q34" i="1" s="1"/>
  <c r="Q26" i="1"/>
  <c r="Q14" i="1"/>
  <c r="Q21" i="1"/>
  <c r="Q20" i="1"/>
  <c r="Q27" i="1"/>
  <c r="Q31" i="1"/>
  <c r="Q35" i="1" s="1"/>
  <c r="Q41" i="1"/>
  <c r="Q29" i="1"/>
  <c r="Q24" i="1"/>
  <c r="Q85" i="1"/>
  <c r="Q9" i="1"/>
  <c r="Q10" i="1"/>
  <c r="Q17" i="1"/>
  <c r="Q88" i="1"/>
  <c r="Q99" i="1" s="1"/>
  <c r="Q13" i="1"/>
  <c r="Q30" i="1"/>
  <c r="Q92" i="1"/>
  <c r="Q224" i="1"/>
  <c r="Q232" i="1"/>
  <c r="Q23" i="1"/>
  <c r="Q28" i="1"/>
  <c r="Q86" i="1"/>
  <c r="Q97" i="1" s="1"/>
  <c r="Q233" i="1"/>
  <c r="Q234" i="1"/>
  <c r="Q237" i="1"/>
  <c r="Q19" i="1"/>
  <c r="Q87" i="1"/>
  <c r="Q94" i="1" s="1"/>
  <c r="Q18" i="1"/>
  <c r="Q223" i="1"/>
  <c r="Q226" i="1"/>
  <c r="Q231" i="1"/>
  <c r="Q236" i="1"/>
  <c r="Q264" i="1"/>
  <c r="Q272" i="1"/>
  <c r="Q39" i="1"/>
  <c r="Q221" i="1"/>
  <c r="Q228" i="1"/>
  <c r="Q247" i="1" s="1"/>
  <c r="Q259" i="1"/>
  <c r="Q267" i="1"/>
  <c r="Q275" i="1"/>
  <c r="Q262" i="1"/>
  <c r="Q270" i="1"/>
  <c r="Q89" i="1"/>
  <c r="Q96" i="1" s="1"/>
  <c r="Q225" i="1"/>
  <c r="Q230" i="1"/>
  <c r="Q235" i="1"/>
  <c r="Q265" i="1"/>
  <c r="Q273" i="1"/>
  <c r="Q281" i="1"/>
  <c r="Q277" i="1"/>
  <c r="Q278" i="1"/>
  <c r="Q241" i="1"/>
  <c r="Q243" i="1"/>
  <c r="Q268" i="1"/>
  <c r="Q269" i="1"/>
  <c r="Q276" i="1"/>
  <c r="Q239" i="1"/>
  <c r="Q260" i="1"/>
  <c r="Q261" i="1"/>
  <c r="Q227" i="1"/>
  <c r="Q25" i="1"/>
  <c r="Q242" i="1"/>
  <c r="Q280" i="1"/>
  <c r="Q282" i="1"/>
  <c r="Q286" i="1" s="1"/>
  <c r="Q244" i="1"/>
  <c r="Q248" i="1" s="1"/>
  <c r="Q271" i="1"/>
  <c r="Q274" i="1"/>
  <c r="Q238" i="1"/>
  <c r="Q229" i="1"/>
  <c r="Q240" i="1"/>
  <c r="Q266" i="1"/>
  <c r="Q285" i="1" s="1"/>
  <c r="Q43" i="1"/>
  <c r="Q222" i="1"/>
  <c r="Q263" i="1"/>
  <c r="Q279" i="1"/>
  <c r="P246" i="1"/>
  <c r="P249" i="1"/>
  <c r="H48" i="109"/>
  <c r="P48" i="109"/>
  <c r="X48" i="109"/>
  <c r="I48" i="109"/>
  <c r="Q48" i="109"/>
  <c r="Y48" i="109"/>
  <c r="C48" i="109"/>
  <c r="K48" i="109"/>
  <c r="S48" i="109"/>
  <c r="M48" i="109"/>
  <c r="B48" i="109"/>
  <c r="N48" i="109"/>
  <c r="D48" i="109"/>
  <c r="O48" i="109"/>
  <c r="E48" i="109"/>
  <c r="R48" i="109"/>
  <c r="L48" i="109"/>
  <c r="T48" i="109"/>
  <c r="U48" i="109"/>
  <c r="V48" i="109"/>
  <c r="F48" i="109"/>
  <c r="G48" i="109"/>
  <c r="J48" i="109"/>
  <c r="W48" i="109"/>
  <c r="G232" i="1"/>
  <c r="G270" i="1"/>
  <c r="G229" i="1"/>
  <c r="G267" i="1"/>
  <c r="B63" i="109"/>
  <c r="J63" i="109"/>
  <c r="R63" i="109"/>
  <c r="C63" i="109"/>
  <c r="L63" i="109"/>
  <c r="U63" i="109"/>
  <c r="D63" i="109"/>
  <c r="M63" i="109"/>
  <c r="V63" i="109"/>
  <c r="E63" i="109"/>
  <c r="N63" i="109"/>
  <c r="W63" i="109"/>
  <c r="F63" i="109"/>
  <c r="O63" i="109"/>
  <c r="X63" i="109"/>
  <c r="K63" i="109"/>
  <c r="P63" i="109"/>
  <c r="Q63" i="109"/>
  <c r="S63" i="109"/>
  <c r="G63" i="109"/>
  <c r="H63" i="109"/>
  <c r="I63" i="109"/>
  <c r="T63" i="109"/>
  <c r="Y63" i="109"/>
  <c r="G273" i="1"/>
  <c r="G235" i="1"/>
  <c r="F258" i="1"/>
  <c r="E257" i="1"/>
  <c r="H249" i="1"/>
  <c r="H246" i="1"/>
  <c r="P287" i="1"/>
  <c r="P284" i="1"/>
  <c r="G48" i="1"/>
  <c r="B60" i="109"/>
  <c r="J60" i="109"/>
  <c r="R60" i="109"/>
  <c r="K60" i="109"/>
  <c r="T60" i="109"/>
  <c r="C60" i="109"/>
  <c r="L60" i="109"/>
  <c r="U60" i="109"/>
  <c r="D60" i="109"/>
  <c r="M60" i="109"/>
  <c r="V60" i="109"/>
  <c r="E60" i="109"/>
  <c r="N60" i="109"/>
  <c r="W60" i="109"/>
  <c r="I60" i="109"/>
  <c r="O60" i="109"/>
  <c r="P60" i="109"/>
  <c r="Q60" i="109"/>
  <c r="F60" i="109"/>
  <c r="G60" i="109"/>
  <c r="H60" i="109"/>
  <c r="S60" i="109"/>
  <c r="X60" i="109"/>
  <c r="Y60" i="109"/>
  <c r="B58" i="109"/>
  <c r="J58" i="109"/>
  <c r="R58" i="109"/>
  <c r="D58" i="109"/>
  <c r="M58" i="109"/>
  <c r="V58" i="109"/>
  <c r="E58" i="109"/>
  <c r="N58" i="109"/>
  <c r="W58" i="109"/>
  <c r="F58" i="109"/>
  <c r="O58" i="109"/>
  <c r="X58" i="109"/>
  <c r="G58" i="109"/>
  <c r="P58" i="109"/>
  <c r="Y58" i="109"/>
  <c r="C58" i="109"/>
  <c r="U58" i="109"/>
  <c r="H58" i="109"/>
  <c r="I58" i="109"/>
  <c r="K58" i="109"/>
  <c r="L58" i="109"/>
  <c r="Q58" i="109"/>
  <c r="S58" i="109"/>
  <c r="T58" i="109"/>
  <c r="G226" i="1"/>
  <c r="G264" i="1"/>
  <c r="G233" i="1"/>
  <c r="G271" i="1"/>
  <c r="G243" i="1"/>
  <c r="G281" i="1"/>
  <c r="G222" i="1"/>
  <c r="G260" i="1"/>
  <c r="G240" i="1"/>
  <c r="G278" i="1"/>
  <c r="G230" i="1"/>
  <c r="G268" i="1"/>
  <c r="G272" i="1"/>
  <c r="G234" i="1"/>
  <c r="O55" i="1"/>
  <c r="O60" i="1"/>
  <c r="O64" i="1"/>
  <c r="O63" i="1"/>
  <c r="O59" i="1"/>
  <c r="P52" i="1"/>
  <c r="O54" i="1"/>
  <c r="O58" i="1" s="1"/>
  <c r="O56" i="1"/>
  <c r="O53" i="1"/>
  <c r="O57" i="1" s="1"/>
  <c r="G95" i="1"/>
  <c r="G90" i="1"/>
  <c r="G102" i="1" s="1"/>
  <c r="P33" i="1"/>
  <c r="P36" i="1"/>
  <c r="G242" i="1"/>
  <c r="G280" i="1"/>
  <c r="G263" i="1"/>
  <c r="G225" i="1"/>
  <c r="G277" i="1"/>
  <c r="G239" i="1"/>
  <c r="E6" i="1"/>
  <c r="F9" i="1"/>
  <c r="F13" i="1"/>
  <c r="F8" i="1"/>
  <c r="F15" i="1"/>
  <c r="F22" i="1"/>
  <c r="F10" i="1"/>
  <c r="F11" i="1"/>
  <c r="F21" i="1"/>
  <c r="F27" i="1"/>
  <c r="F12" i="1"/>
  <c r="F14" i="1"/>
  <c r="F20" i="1"/>
  <c r="F19" i="1"/>
  <c r="F28" i="1"/>
  <c r="F42" i="1"/>
  <c r="F18" i="1"/>
  <c r="F25" i="1"/>
  <c r="F29" i="1"/>
  <c r="F40" i="1"/>
  <c r="F92" i="1"/>
  <c r="F23" i="1"/>
  <c r="F44" i="1"/>
  <c r="F47" i="1"/>
  <c r="F86" i="1"/>
  <c r="F97" i="1" s="1"/>
  <c r="F16" i="1"/>
  <c r="F89" i="1"/>
  <c r="F96" i="1" s="1"/>
  <c r="F30" i="1"/>
  <c r="F43" i="1"/>
  <c r="F26" i="1"/>
  <c r="F41" i="1"/>
  <c r="F87" i="1"/>
  <c r="F94" i="1" s="1"/>
  <c r="F31" i="1"/>
  <c r="F88" i="1"/>
  <c r="F99" i="1" s="1"/>
  <c r="F24" i="1"/>
  <c r="F17" i="1"/>
  <c r="F85" i="1"/>
  <c r="F7" i="1"/>
  <c r="F39" i="1"/>
  <c r="B59" i="109" l="1"/>
  <c r="J59" i="109"/>
  <c r="R59" i="109"/>
  <c r="G59" i="109"/>
  <c r="P59" i="109"/>
  <c r="Y59" i="109"/>
  <c r="H59" i="109"/>
  <c r="Q59" i="109"/>
  <c r="I59" i="109"/>
  <c r="S59" i="109"/>
  <c r="K59" i="109"/>
  <c r="T59" i="109"/>
  <c r="O59" i="109"/>
  <c r="C59" i="109"/>
  <c r="U59" i="109"/>
  <c r="D59" i="109"/>
  <c r="V59" i="109"/>
  <c r="E59" i="109"/>
  <c r="W59" i="109"/>
  <c r="X59" i="109"/>
  <c r="F59" i="109"/>
  <c r="L59" i="109"/>
  <c r="N59" i="109"/>
  <c r="M59" i="109"/>
  <c r="F48" i="1"/>
  <c r="F49" i="1"/>
  <c r="F241" i="1"/>
  <c r="F279" i="1"/>
  <c r="F223" i="1"/>
  <c r="F261" i="1"/>
  <c r="Q90" i="1"/>
  <c r="Q102" i="1" s="1"/>
  <c r="Q95" i="1"/>
  <c r="Q36" i="1"/>
  <c r="Q33" i="1"/>
  <c r="F239" i="1"/>
  <c r="F277" i="1"/>
  <c r="F274" i="1"/>
  <c r="F236" i="1"/>
  <c r="F232" i="1"/>
  <c r="F270" i="1"/>
  <c r="F273" i="1"/>
  <c r="F235" i="1"/>
  <c r="F243" i="1"/>
  <c r="F281" i="1"/>
  <c r="F229" i="1"/>
  <c r="F267" i="1"/>
  <c r="F238" i="1"/>
  <c r="F276" i="1"/>
  <c r="F240" i="1"/>
  <c r="F278" i="1"/>
  <c r="F222" i="1"/>
  <c r="F260" i="1"/>
  <c r="E258" i="1"/>
  <c r="D257" i="1"/>
  <c r="E220" i="1"/>
  <c r="D219" i="1"/>
  <c r="F35" i="1"/>
  <c r="F244" i="1"/>
  <c r="F248" i="1" s="1"/>
  <c r="F282" i="1"/>
  <c r="F286" i="1" s="1"/>
  <c r="F231" i="1"/>
  <c r="F269" i="1"/>
  <c r="F272" i="1"/>
  <c r="F234" i="1"/>
  <c r="E7" i="1"/>
  <c r="E10" i="1"/>
  <c r="E11" i="1"/>
  <c r="E15" i="1"/>
  <c r="E19" i="1"/>
  <c r="E23" i="1"/>
  <c r="E21" i="1"/>
  <c r="E27" i="1"/>
  <c r="E31" i="1"/>
  <c r="E41" i="1"/>
  <c r="E9" i="1"/>
  <c r="E12" i="1"/>
  <c r="E14" i="1"/>
  <c r="E20" i="1"/>
  <c r="E28" i="1"/>
  <c r="E13" i="1"/>
  <c r="E44" i="1"/>
  <c r="E42" i="1"/>
  <c r="E47" i="1"/>
  <c r="E86" i="1"/>
  <c r="E97" i="1" s="1"/>
  <c r="E16" i="1"/>
  <c r="E89" i="1"/>
  <c r="E96" i="1" s="1"/>
  <c r="D6" i="1"/>
  <c r="E24" i="1"/>
  <c r="E30" i="1"/>
  <c r="E39" i="1"/>
  <c r="E87" i="1"/>
  <c r="E94" i="1" s="1"/>
  <c r="E29" i="1"/>
  <c r="E43" i="1"/>
  <c r="E40" i="1"/>
  <c r="E8" i="1"/>
  <c r="E22" i="1"/>
  <c r="E88" i="1"/>
  <c r="E99" i="1" s="1"/>
  <c r="E18" i="1"/>
  <c r="E25" i="1"/>
  <c r="E92" i="1"/>
  <c r="E85" i="1"/>
  <c r="E26" i="1"/>
  <c r="E17" i="1"/>
  <c r="Q249" i="1"/>
  <c r="Q246" i="1"/>
  <c r="R8" i="1"/>
  <c r="R12" i="1"/>
  <c r="R9" i="1"/>
  <c r="R13" i="1"/>
  <c r="R17" i="1"/>
  <c r="R21" i="1"/>
  <c r="R10" i="1"/>
  <c r="R23" i="1"/>
  <c r="R25" i="1"/>
  <c r="R29" i="1"/>
  <c r="R11" i="1"/>
  <c r="R16" i="1"/>
  <c r="R22" i="1"/>
  <c r="R15" i="1"/>
  <c r="R34" i="1" s="1"/>
  <c r="R26" i="1"/>
  <c r="R14" i="1"/>
  <c r="R39" i="1"/>
  <c r="S6" i="1"/>
  <c r="R19" i="1"/>
  <c r="R87" i="1"/>
  <c r="R94" i="1" s="1"/>
  <c r="R24" i="1"/>
  <c r="R85" i="1"/>
  <c r="R20" i="1"/>
  <c r="R88" i="1"/>
  <c r="R99" i="1" s="1"/>
  <c r="R221" i="1"/>
  <c r="R229" i="1"/>
  <c r="R31" i="1"/>
  <c r="R35" i="1" s="1"/>
  <c r="R41" i="1"/>
  <c r="R89" i="1"/>
  <c r="R96" i="1" s="1"/>
  <c r="R235" i="1"/>
  <c r="R236" i="1"/>
  <c r="R242" i="1"/>
  <c r="R27" i="1"/>
  <c r="R28" i="1"/>
  <c r="R86" i="1"/>
  <c r="R97" i="1" s="1"/>
  <c r="R92" i="1"/>
  <c r="R30" i="1"/>
  <c r="R43" i="1"/>
  <c r="R222" i="1"/>
  <c r="R261" i="1"/>
  <c r="R269" i="1"/>
  <c r="R18" i="1"/>
  <c r="R223" i="1"/>
  <c r="R226" i="1"/>
  <c r="R231" i="1"/>
  <c r="R264" i="1"/>
  <c r="R272" i="1"/>
  <c r="R224" i="1"/>
  <c r="R228" i="1"/>
  <c r="R247" i="1" s="1"/>
  <c r="R233" i="1"/>
  <c r="R259" i="1"/>
  <c r="R267" i="1"/>
  <c r="R262" i="1"/>
  <c r="R270" i="1"/>
  <c r="R278" i="1"/>
  <c r="R238" i="1"/>
  <c r="R266" i="1"/>
  <c r="R285" i="1" s="1"/>
  <c r="R273" i="1"/>
  <c r="R274" i="1"/>
  <c r="R275" i="1"/>
  <c r="R279" i="1"/>
  <c r="R280" i="1"/>
  <c r="R225" i="1"/>
  <c r="R265" i="1"/>
  <c r="R277" i="1"/>
  <c r="R241" i="1"/>
  <c r="R243" i="1"/>
  <c r="R268" i="1"/>
  <c r="R276" i="1"/>
  <c r="R237" i="1"/>
  <c r="R239" i="1"/>
  <c r="R263" i="1"/>
  <c r="R227" i="1"/>
  <c r="R234" i="1"/>
  <c r="R244" i="1"/>
  <c r="R248" i="1" s="1"/>
  <c r="R260" i="1"/>
  <c r="R271" i="1"/>
  <c r="R281" i="1"/>
  <c r="R230" i="1"/>
  <c r="R232" i="1"/>
  <c r="R282" i="1"/>
  <c r="R286" i="1" s="1"/>
  <c r="R240" i="1"/>
  <c r="G246" i="1"/>
  <c r="G249" i="1"/>
  <c r="E55" i="1"/>
  <c r="E56" i="1"/>
  <c r="E64" i="1"/>
  <c r="E53" i="1"/>
  <c r="E57" i="1" s="1"/>
  <c r="E63" i="1"/>
  <c r="E59" i="1"/>
  <c r="D52" i="1"/>
  <c r="E54" i="1"/>
  <c r="E58" i="1" s="1"/>
  <c r="E60" i="1"/>
  <c r="F224" i="1"/>
  <c r="F262" i="1"/>
  <c r="I71" i="109"/>
  <c r="Q71" i="109"/>
  <c r="Y71" i="109"/>
  <c r="D71" i="109"/>
  <c r="M71" i="109"/>
  <c r="V71" i="109"/>
  <c r="E71" i="109"/>
  <c r="N71" i="109"/>
  <c r="W71" i="109"/>
  <c r="G71" i="109"/>
  <c r="P71" i="109"/>
  <c r="F71" i="109"/>
  <c r="T71" i="109"/>
  <c r="H71" i="109"/>
  <c r="U71" i="109"/>
  <c r="J71" i="109"/>
  <c r="X71" i="109"/>
  <c r="K71" i="109"/>
  <c r="B71" i="109"/>
  <c r="C71" i="109"/>
  <c r="L71" i="109"/>
  <c r="O71" i="109"/>
  <c r="R71" i="109"/>
  <c r="S71" i="109"/>
  <c r="I69" i="109"/>
  <c r="Q69" i="109"/>
  <c r="Y69" i="109"/>
  <c r="F69" i="109"/>
  <c r="O69" i="109"/>
  <c r="X69" i="109"/>
  <c r="G69" i="109"/>
  <c r="P69" i="109"/>
  <c r="H69" i="109"/>
  <c r="R69" i="109"/>
  <c r="J69" i="109"/>
  <c r="S69" i="109"/>
  <c r="E69" i="109"/>
  <c r="W69" i="109"/>
  <c r="K69" i="109"/>
  <c r="L69" i="109"/>
  <c r="M69" i="109"/>
  <c r="N69" i="109"/>
  <c r="T69" i="109"/>
  <c r="U69" i="109"/>
  <c r="V69" i="109"/>
  <c r="D69" i="109"/>
  <c r="B69" i="109"/>
  <c r="C69" i="109"/>
  <c r="F95" i="1"/>
  <c r="F90" i="1"/>
  <c r="F102" i="1" s="1"/>
  <c r="F50" i="1"/>
  <c r="F233" i="1"/>
  <c r="F271" i="1"/>
  <c r="F34" i="1"/>
  <c r="F228" i="1"/>
  <c r="F247" i="1" s="1"/>
  <c r="F266" i="1"/>
  <c r="F285" i="1" s="1"/>
  <c r="F230" i="1"/>
  <c r="F268" i="1"/>
  <c r="F227" i="1"/>
  <c r="F265" i="1"/>
  <c r="F33" i="1"/>
  <c r="F36" i="1"/>
  <c r="F259" i="1"/>
  <c r="F221" i="1"/>
  <c r="F275" i="1"/>
  <c r="F237" i="1"/>
  <c r="F242" i="1"/>
  <c r="F280" i="1"/>
  <c r="F225" i="1"/>
  <c r="F263" i="1"/>
  <c r="F226" i="1"/>
  <c r="F264" i="1"/>
  <c r="P54" i="1"/>
  <c r="P58" i="1" s="1"/>
  <c r="Q52" i="1"/>
  <c r="P55" i="1"/>
  <c r="P63" i="1"/>
  <c r="P53" i="1"/>
  <c r="P57" i="1" s="1"/>
  <c r="P60" i="1"/>
  <c r="P64" i="1"/>
  <c r="P59" i="1"/>
  <c r="P56" i="1"/>
  <c r="Q287" i="1"/>
  <c r="Q284" i="1"/>
  <c r="I72" i="109"/>
  <c r="Q72" i="109"/>
  <c r="Y72" i="109"/>
  <c r="G72" i="109"/>
  <c r="P72" i="109"/>
  <c r="H72" i="109"/>
  <c r="R72" i="109"/>
  <c r="B72" i="109"/>
  <c r="K72" i="109"/>
  <c r="T72" i="109"/>
  <c r="L72" i="109"/>
  <c r="X72" i="109"/>
  <c r="M72" i="109"/>
  <c r="N72" i="109"/>
  <c r="C72" i="109"/>
  <c r="O72" i="109"/>
  <c r="D72" i="109"/>
  <c r="E72" i="109"/>
  <c r="F72" i="109"/>
  <c r="J72" i="109"/>
  <c r="S72" i="109"/>
  <c r="U72" i="109"/>
  <c r="W72" i="109"/>
  <c r="V72" i="109"/>
  <c r="I74" i="109"/>
  <c r="Q74" i="109"/>
  <c r="Y74" i="109"/>
  <c r="E74" i="109"/>
  <c r="N74" i="109"/>
  <c r="W74" i="109"/>
  <c r="F74" i="109"/>
  <c r="O74" i="109"/>
  <c r="X74" i="109"/>
  <c r="H74" i="109"/>
  <c r="R74" i="109"/>
  <c r="G74" i="109"/>
  <c r="U74" i="109"/>
  <c r="J74" i="109"/>
  <c r="V74" i="109"/>
  <c r="K74" i="109"/>
  <c r="L74" i="109"/>
  <c r="M74" i="109"/>
  <c r="P74" i="109"/>
  <c r="S74" i="109"/>
  <c r="T74" i="109"/>
  <c r="D74" i="109"/>
  <c r="C74" i="109"/>
  <c r="B74" i="109"/>
  <c r="G284" i="1"/>
  <c r="G287" i="1"/>
  <c r="E243" i="1" l="1"/>
  <c r="E281" i="1"/>
  <c r="E35" i="1"/>
  <c r="E244" i="1"/>
  <c r="E248" i="1" s="1"/>
  <c r="E282" i="1"/>
  <c r="E286" i="1" s="1"/>
  <c r="I70" i="109"/>
  <c r="Q70" i="109"/>
  <c r="Y70" i="109"/>
  <c r="J70" i="109"/>
  <c r="S70" i="109"/>
  <c r="B70" i="109"/>
  <c r="K70" i="109"/>
  <c r="T70" i="109"/>
  <c r="D70" i="109"/>
  <c r="M70" i="109"/>
  <c r="V70" i="109"/>
  <c r="O70" i="109"/>
  <c r="C70" i="109"/>
  <c r="P70" i="109"/>
  <c r="E70" i="109"/>
  <c r="R70" i="109"/>
  <c r="F70" i="109"/>
  <c r="U70" i="109"/>
  <c r="W70" i="109"/>
  <c r="X70" i="109"/>
  <c r="G70" i="109"/>
  <c r="H70" i="109"/>
  <c r="N70" i="109"/>
  <c r="L70" i="109"/>
  <c r="F246" i="1"/>
  <c r="F249" i="1"/>
  <c r="E235" i="1"/>
  <c r="E273" i="1"/>
  <c r="E240" i="1"/>
  <c r="E278" i="1"/>
  <c r="F287" i="1"/>
  <c r="F284" i="1"/>
  <c r="R90" i="1"/>
  <c r="R102" i="1" s="1"/>
  <c r="R95" i="1"/>
  <c r="E268" i="1"/>
  <c r="E230" i="1"/>
  <c r="E36" i="1"/>
  <c r="E33" i="1"/>
  <c r="E259" i="1"/>
  <c r="E221" i="1"/>
  <c r="D7" i="1"/>
  <c r="D10" i="1"/>
  <c r="D8" i="1"/>
  <c r="D9" i="1"/>
  <c r="D11" i="1"/>
  <c r="D12" i="1"/>
  <c r="D14" i="1"/>
  <c r="D20" i="1"/>
  <c r="D40" i="1"/>
  <c r="D43" i="1"/>
  <c r="D50" i="1" s="1"/>
  <c r="D13" i="1"/>
  <c r="D19" i="1"/>
  <c r="D18" i="1"/>
  <c r="D24" i="1"/>
  <c r="D25" i="1"/>
  <c r="D29" i="1"/>
  <c r="D47" i="1"/>
  <c r="D16" i="1"/>
  <c r="D23" i="1"/>
  <c r="D44" i="1"/>
  <c r="D89" i="1"/>
  <c r="D96" i="1" s="1"/>
  <c r="C6" i="1"/>
  <c r="D21" i="1"/>
  <c r="D27" i="1"/>
  <c r="D30" i="1"/>
  <c r="D39" i="1"/>
  <c r="D48" i="1" s="1"/>
  <c r="D87" i="1"/>
  <c r="D94" i="1" s="1"/>
  <c r="D17" i="1"/>
  <c r="D28" i="1"/>
  <c r="D26" i="1"/>
  <c r="D15" i="1"/>
  <c r="D31" i="1"/>
  <c r="D22" i="1"/>
  <c r="D42" i="1"/>
  <c r="D85" i="1"/>
  <c r="D92" i="1"/>
  <c r="D41" i="1"/>
  <c r="D86" i="1"/>
  <c r="D97" i="1" s="1"/>
  <c r="D88" i="1"/>
  <c r="D99" i="1" s="1"/>
  <c r="E241" i="1"/>
  <c r="E279" i="1"/>
  <c r="E272" i="1"/>
  <c r="E234" i="1"/>
  <c r="D258" i="1"/>
  <c r="C257" i="1"/>
  <c r="E239" i="1"/>
  <c r="E277" i="1"/>
  <c r="E233" i="1"/>
  <c r="E271" i="1"/>
  <c r="E236" i="1"/>
  <c r="E274" i="1"/>
  <c r="E95" i="1"/>
  <c r="E90" i="1"/>
  <c r="E102" i="1" s="1"/>
  <c r="E50" i="1"/>
  <c r="E229" i="1"/>
  <c r="E267" i="1"/>
  <c r="E227" i="1"/>
  <c r="E265" i="1"/>
  <c r="E232" i="1"/>
  <c r="E270" i="1"/>
  <c r="D220" i="1"/>
  <c r="C219" i="1"/>
  <c r="E237" i="1"/>
  <c r="E275" i="1"/>
  <c r="E226" i="1"/>
  <c r="E264" i="1"/>
  <c r="D59" i="1"/>
  <c r="D55" i="1"/>
  <c r="C52" i="1"/>
  <c r="D54" i="1"/>
  <c r="D58" i="1" s="1"/>
  <c r="D53" i="1"/>
  <c r="D57" i="1" s="1"/>
  <c r="D60" i="1"/>
  <c r="D64" i="1"/>
  <c r="D63" i="1"/>
  <c r="D56" i="1"/>
  <c r="R287" i="1"/>
  <c r="R284" i="1"/>
  <c r="E242" i="1"/>
  <c r="E280" i="1"/>
  <c r="E225" i="1"/>
  <c r="E263" i="1"/>
  <c r="E228" i="1"/>
  <c r="E247" i="1" s="1"/>
  <c r="E266" i="1"/>
  <c r="E285" i="1" s="1"/>
  <c r="E34" i="1"/>
  <c r="S11" i="1"/>
  <c r="S8" i="1"/>
  <c r="S9" i="1"/>
  <c r="S17" i="1"/>
  <c r="S24" i="1"/>
  <c r="S10" i="1"/>
  <c r="S12" i="1"/>
  <c r="S23" i="1"/>
  <c r="S25" i="1"/>
  <c r="S16" i="1"/>
  <c r="S22" i="1"/>
  <c r="S15" i="1"/>
  <c r="S34" i="1" s="1"/>
  <c r="S21" i="1"/>
  <c r="S26" i="1"/>
  <c r="S30" i="1"/>
  <c r="S27" i="1"/>
  <c r="S28" i="1"/>
  <c r="S31" i="1"/>
  <c r="S35" i="1" s="1"/>
  <c r="T6" i="1"/>
  <c r="S19" i="1"/>
  <c r="S29" i="1"/>
  <c r="S87" i="1"/>
  <c r="S94" i="1" s="1"/>
  <c r="S85" i="1"/>
  <c r="S226" i="1"/>
  <c r="S234" i="1"/>
  <c r="S14" i="1"/>
  <c r="S223" i="1"/>
  <c r="S13" i="1"/>
  <c r="S20" i="1"/>
  <c r="S41" i="1"/>
  <c r="S89" i="1"/>
  <c r="S96" i="1" s="1"/>
  <c r="S39" i="1"/>
  <c r="S222" i="1"/>
  <c r="S239" i="1"/>
  <c r="S229" i="1"/>
  <c r="S266" i="1"/>
  <c r="S285" i="1" s="1"/>
  <c r="S274" i="1"/>
  <c r="S43" i="1"/>
  <c r="S236" i="1"/>
  <c r="S261" i="1"/>
  <c r="S269" i="1"/>
  <c r="S18" i="1"/>
  <c r="S221" i="1"/>
  <c r="S231" i="1"/>
  <c r="S264" i="1"/>
  <c r="S272" i="1"/>
  <c r="S86" i="1"/>
  <c r="S97" i="1" s="1"/>
  <c r="S88" i="1"/>
  <c r="S99" i="1" s="1"/>
  <c r="S224" i="1"/>
  <c r="S228" i="1"/>
  <c r="S247" i="1" s="1"/>
  <c r="S233" i="1"/>
  <c r="S259" i="1"/>
  <c r="S267" i="1"/>
  <c r="S275" i="1"/>
  <c r="S227" i="1"/>
  <c r="S230" i="1"/>
  <c r="S240" i="1"/>
  <c r="S242" i="1"/>
  <c r="S244" i="1"/>
  <c r="S248" i="1" s="1"/>
  <c r="S262" i="1"/>
  <c r="S281" i="1"/>
  <c r="S282" i="1"/>
  <c r="S286" i="1" s="1"/>
  <c r="S238" i="1"/>
  <c r="S273" i="1"/>
  <c r="S278" i="1"/>
  <c r="S279" i="1"/>
  <c r="S280" i="1"/>
  <c r="S225" i="1"/>
  <c r="S265" i="1"/>
  <c r="S277" i="1"/>
  <c r="S270" i="1"/>
  <c r="S237" i="1"/>
  <c r="S268" i="1"/>
  <c r="S263" i="1"/>
  <c r="S243" i="1"/>
  <c r="S260" i="1"/>
  <c r="S271" i="1"/>
  <c r="S276" i="1"/>
  <c r="S92" i="1"/>
  <c r="S241" i="1"/>
  <c r="S232" i="1"/>
  <c r="S235" i="1"/>
  <c r="E276" i="1"/>
  <c r="E238" i="1"/>
  <c r="E222" i="1"/>
  <c r="E260" i="1"/>
  <c r="E224" i="1"/>
  <c r="E262" i="1"/>
  <c r="Q53" i="1"/>
  <c r="Q57" i="1" s="1"/>
  <c r="Q55" i="1"/>
  <c r="Q60" i="1"/>
  <c r="Q63" i="1"/>
  <c r="Q64" i="1"/>
  <c r="R52" i="1"/>
  <c r="Q56" i="1"/>
  <c r="Q59" i="1"/>
  <c r="Q54" i="1"/>
  <c r="Q58" i="1" s="1"/>
  <c r="R249" i="1"/>
  <c r="R246" i="1"/>
  <c r="R36" i="1"/>
  <c r="R33" i="1"/>
  <c r="E269" i="1"/>
  <c r="E231" i="1"/>
  <c r="E48" i="1"/>
  <c r="E49" i="1"/>
  <c r="E261" i="1"/>
  <c r="E223" i="1"/>
  <c r="S90" i="1" l="1"/>
  <c r="S102" i="1" s="1"/>
  <c r="S95" i="1"/>
  <c r="D90" i="1"/>
  <c r="D102" i="1" s="1"/>
  <c r="D95" i="1"/>
  <c r="D274" i="1"/>
  <c r="D236" i="1"/>
  <c r="D33" i="1"/>
  <c r="D36" i="1"/>
  <c r="D221" i="1"/>
  <c r="D259" i="1"/>
  <c r="D229" i="1"/>
  <c r="D267" i="1"/>
  <c r="D223" i="1"/>
  <c r="D261" i="1"/>
  <c r="D235" i="1"/>
  <c r="D273" i="1"/>
  <c r="D243" i="1"/>
  <c r="D281" i="1"/>
  <c r="S284" i="1"/>
  <c r="S287" i="1"/>
  <c r="D35" i="1"/>
  <c r="D244" i="1"/>
  <c r="D248" i="1" s="1"/>
  <c r="D282" i="1"/>
  <c r="D286" i="1" s="1"/>
  <c r="D240" i="1"/>
  <c r="D278" i="1"/>
  <c r="D242" i="1"/>
  <c r="D280" i="1"/>
  <c r="D233" i="1"/>
  <c r="D271" i="1"/>
  <c r="E246" i="1"/>
  <c r="E249" i="1"/>
  <c r="S246" i="1"/>
  <c r="S249" i="1"/>
  <c r="T11" i="1"/>
  <c r="T8" i="1"/>
  <c r="T12" i="1"/>
  <c r="T16" i="1"/>
  <c r="T20" i="1"/>
  <c r="T24" i="1"/>
  <c r="U6" i="1"/>
  <c r="T18" i="1"/>
  <c r="T28" i="1"/>
  <c r="T9" i="1"/>
  <c r="T17" i="1"/>
  <c r="T10" i="1"/>
  <c r="T23" i="1"/>
  <c r="T25" i="1"/>
  <c r="T22" i="1"/>
  <c r="T14" i="1"/>
  <c r="T43" i="1"/>
  <c r="T89" i="1"/>
  <c r="T96" i="1" s="1"/>
  <c r="T222" i="1"/>
  <c r="T27" i="1"/>
  <c r="T31" i="1"/>
  <c r="T35" i="1" s="1"/>
  <c r="T19" i="1"/>
  <c r="T29" i="1"/>
  <c r="T87" i="1"/>
  <c r="T94" i="1" s="1"/>
  <c r="T15" i="1"/>
  <c r="T34" i="1" s="1"/>
  <c r="T26" i="1"/>
  <c r="T223" i="1"/>
  <c r="T231" i="1"/>
  <c r="T21" i="1"/>
  <c r="T224" i="1"/>
  <c r="T88" i="1"/>
  <c r="T99" i="1" s="1"/>
  <c r="T244" i="1"/>
  <c r="T248" i="1" s="1"/>
  <c r="T39" i="1"/>
  <c r="T234" i="1"/>
  <c r="T237" i="1"/>
  <c r="T238" i="1"/>
  <c r="T263" i="1"/>
  <c r="T271" i="1"/>
  <c r="T30" i="1"/>
  <c r="T41" i="1"/>
  <c r="T229" i="1"/>
  <c r="T266" i="1"/>
  <c r="T285" i="1" s="1"/>
  <c r="T274" i="1"/>
  <c r="T226" i="1"/>
  <c r="T236" i="1"/>
  <c r="T261" i="1"/>
  <c r="T269" i="1"/>
  <c r="T13" i="1"/>
  <c r="T85" i="1"/>
  <c r="T221" i="1"/>
  <c r="T264" i="1"/>
  <c r="T272" i="1"/>
  <c r="T280" i="1"/>
  <c r="T233" i="1"/>
  <c r="T270" i="1"/>
  <c r="T227" i="1"/>
  <c r="T230" i="1"/>
  <c r="T240" i="1"/>
  <c r="T242" i="1"/>
  <c r="T262" i="1"/>
  <c r="T275" i="1"/>
  <c r="T281" i="1"/>
  <c r="T282" i="1"/>
  <c r="T286" i="1" s="1"/>
  <c r="T228" i="1"/>
  <c r="T247" i="1" s="1"/>
  <c r="T273" i="1"/>
  <c r="T278" i="1"/>
  <c r="T279" i="1"/>
  <c r="T225" i="1"/>
  <c r="T265" i="1"/>
  <c r="T277" i="1"/>
  <c r="T243" i="1"/>
  <c r="T259" i="1"/>
  <c r="T260" i="1"/>
  <c r="T276" i="1"/>
  <c r="T235" i="1"/>
  <c r="T239" i="1"/>
  <c r="T268" i="1"/>
  <c r="T86" i="1"/>
  <c r="T97" i="1" s="1"/>
  <c r="T92" i="1"/>
  <c r="T241" i="1"/>
  <c r="T267" i="1"/>
  <c r="T232" i="1"/>
  <c r="D228" i="1"/>
  <c r="D247" i="1" s="1"/>
  <c r="D266" i="1"/>
  <c r="D285" i="1" s="1"/>
  <c r="D34" i="1"/>
  <c r="D272" i="1"/>
  <c r="D234" i="1"/>
  <c r="D238" i="1"/>
  <c r="D276" i="1"/>
  <c r="D227" i="1"/>
  <c r="D265" i="1"/>
  <c r="E287" i="1"/>
  <c r="E284" i="1"/>
  <c r="D264" i="1"/>
  <c r="D226" i="1"/>
  <c r="R56" i="1"/>
  <c r="R53" i="1"/>
  <c r="R57" i="1" s="1"/>
  <c r="R55" i="1"/>
  <c r="R60" i="1"/>
  <c r="R63" i="1"/>
  <c r="R64" i="1"/>
  <c r="R54" i="1"/>
  <c r="R58" i="1" s="1"/>
  <c r="S52" i="1"/>
  <c r="R59" i="1"/>
  <c r="S33" i="1"/>
  <c r="S36" i="1"/>
  <c r="C220" i="1"/>
  <c r="B219" i="1"/>
  <c r="B220" i="1" s="1"/>
  <c r="D239" i="1"/>
  <c r="D277" i="1"/>
  <c r="C11" i="1"/>
  <c r="C12" i="1"/>
  <c r="C16" i="1"/>
  <c r="C20" i="1"/>
  <c r="C24" i="1"/>
  <c r="C10" i="1"/>
  <c r="C28" i="1"/>
  <c r="C42" i="1"/>
  <c r="C13" i="1"/>
  <c r="C19" i="1"/>
  <c r="C18" i="1"/>
  <c r="C25" i="1"/>
  <c r="C29" i="1"/>
  <c r="C17" i="1"/>
  <c r="B6" i="1"/>
  <c r="C21" i="1"/>
  <c r="C27" i="1"/>
  <c r="C30" i="1"/>
  <c r="C39" i="1"/>
  <c r="C87" i="1"/>
  <c r="C94" i="1" s="1"/>
  <c r="C14" i="1"/>
  <c r="C26" i="1"/>
  <c r="C41" i="1"/>
  <c r="C49" i="1" s="1"/>
  <c r="C85" i="1"/>
  <c r="C23" i="1"/>
  <c r="C40" i="1"/>
  <c r="C22" i="1"/>
  <c r="C88" i="1"/>
  <c r="C99" i="1" s="1"/>
  <c r="C89" i="1"/>
  <c r="C96" i="1" s="1"/>
  <c r="C44" i="1"/>
  <c r="C9" i="1"/>
  <c r="C7" i="1"/>
  <c r="C31" i="1"/>
  <c r="C47" i="1"/>
  <c r="C43" i="1"/>
  <c r="C50" i="1" s="1"/>
  <c r="C8" i="1"/>
  <c r="C86" i="1"/>
  <c r="C97" i="1" s="1"/>
  <c r="C92" i="1"/>
  <c r="C15" i="1"/>
  <c r="D237" i="1"/>
  <c r="D275" i="1"/>
  <c r="D263" i="1"/>
  <c r="D225" i="1"/>
  <c r="C53" i="1"/>
  <c r="C57" i="1" s="1"/>
  <c r="C54" i="1"/>
  <c r="C58" i="1" s="1"/>
  <c r="C60" i="1"/>
  <c r="C59" i="1"/>
  <c r="B52" i="1"/>
  <c r="C56" i="1"/>
  <c r="C63" i="1"/>
  <c r="C64" i="1"/>
  <c r="C55" i="1"/>
  <c r="C258" i="1"/>
  <c r="B257" i="1"/>
  <c r="B258" i="1" s="1"/>
  <c r="D49" i="1"/>
  <c r="D241" i="1"/>
  <c r="D279" i="1"/>
  <c r="D231" i="1"/>
  <c r="D269" i="1"/>
  <c r="D224" i="1"/>
  <c r="D262" i="1"/>
  <c r="D230" i="1"/>
  <c r="D268" i="1"/>
  <c r="D232" i="1"/>
  <c r="D270" i="1"/>
  <c r="D222" i="1"/>
  <c r="D260" i="1"/>
  <c r="C48" i="1" l="1"/>
  <c r="C274" i="1"/>
  <c r="C236" i="1"/>
  <c r="C226" i="1"/>
  <c r="C264" i="1"/>
  <c r="B56" i="1"/>
  <c r="B54" i="1"/>
  <c r="B58" i="1" s="1"/>
  <c r="B53" i="1"/>
  <c r="B57" i="1" s="1"/>
  <c r="B63" i="1"/>
  <c r="B59" i="1"/>
  <c r="B60" i="1"/>
  <c r="B55" i="1"/>
  <c r="B64" i="1"/>
  <c r="C234" i="1"/>
  <c r="C272" i="1"/>
  <c r="C35" i="1"/>
  <c r="C244" i="1"/>
  <c r="C248" i="1" s="1"/>
  <c r="C282" i="1"/>
  <c r="C286" i="1" s="1"/>
  <c r="C240" i="1"/>
  <c r="C278" i="1"/>
  <c r="C224" i="1"/>
  <c r="C262" i="1"/>
  <c r="S53" i="1"/>
  <c r="S57" i="1" s="1"/>
  <c r="S54" i="1"/>
  <c r="S58" i="1" s="1"/>
  <c r="S60" i="1"/>
  <c r="S55" i="1"/>
  <c r="S59" i="1"/>
  <c r="S64" i="1"/>
  <c r="T52" i="1"/>
  <c r="S56" i="1"/>
  <c r="S63" i="1"/>
  <c r="U10" i="1"/>
  <c r="U19" i="1"/>
  <c r="U43" i="1"/>
  <c r="V6" i="1"/>
  <c r="U8" i="1"/>
  <c r="U18" i="1"/>
  <c r="U24" i="1"/>
  <c r="U9" i="1"/>
  <c r="U11" i="1"/>
  <c r="U12" i="1"/>
  <c r="U17" i="1"/>
  <c r="U16" i="1"/>
  <c r="U23" i="1"/>
  <c r="U25" i="1"/>
  <c r="U29" i="1"/>
  <c r="U21" i="1"/>
  <c r="U41" i="1"/>
  <c r="U86" i="1"/>
  <c r="U97" i="1" s="1"/>
  <c r="U14" i="1"/>
  <c r="U28" i="1"/>
  <c r="U89" i="1"/>
  <c r="U96" i="1" s="1"/>
  <c r="U27" i="1"/>
  <c r="U31" i="1"/>
  <c r="U35" i="1" s="1"/>
  <c r="U22" i="1"/>
  <c r="U87" i="1"/>
  <c r="U94" i="1" s="1"/>
  <c r="U228" i="1"/>
  <c r="U247" i="1" s="1"/>
  <c r="U236" i="1"/>
  <c r="U85" i="1"/>
  <c r="U221" i="1"/>
  <c r="U13" i="1"/>
  <c r="U241" i="1"/>
  <c r="U88" i="1"/>
  <c r="U99" i="1" s="1"/>
  <c r="U15" i="1"/>
  <c r="U34" i="1" s="1"/>
  <c r="U26" i="1"/>
  <c r="U227" i="1"/>
  <c r="U232" i="1"/>
  <c r="U239" i="1"/>
  <c r="U240" i="1"/>
  <c r="U242" i="1"/>
  <c r="U243" i="1"/>
  <c r="U260" i="1"/>
  <c r="U268" i="1"/>
  <c r="U276" i="1"/>
  <c r="U222" i="1"/>
  <c r="U234" i="1"/>
  <c r="U237" i="1"/>
  <c r="U238" i="1"/>
  <c r="U263" i="1"/>
  <c r="U271" i="1"/>
  <c r="U30" i="1"/>
  <c r="U39" i="1"/>
  <c r="U223" i="1"/>
  <c r="U229" i="1"/>
  <c r="U266" i="1"/>
  <c r="U285" i="1" s="1"/>
  <c r="U226" i="1"/>
  <c r="U231" i="1"/>
  <c r="U261" i="1"/>
  <c r="U269" i="1"/>
  <c r="U277" i="1"/>
  <c r="U259" i="1"/>
  <c r="U224" i="1"/>
  <c r="U233" i="1"/>
  <c r="U244" i="1"/>
  <c r="U248" i="1" s="1"/>
  <c r="U270" i="1"/>
  <c r="U274" i="1"/>
  <c r="U230" i="1"/>
  <c r="U262" i="1"/>
  <c r="U275" i="1"/>
  <c r="U280" i="1"/>
  <c r="U281" i="1"/>
  <c r="U282" i="1"/>
  <c r="U286" i="1" s="1"/>
  <c r="U273" i="1"/>
  <c r="U278" i="1"/>
  <c r="U279" i="1"/>
  <c r="U264" i="1"/>
  <c r="U20" i="1"/>
  <c r="U235" i="1"/>
  <c r="U225" i="1"/>
  <c r="U272" i="1"/>
  <c r="U92" i="1"/>
  <c r="U265" i="1"/>
  <c r="U267" i="1"/>
  <c r="C90" i="1"/>
  <c r="C102" i="1" s="1"/>
  <c r="C95" i="1"/>
  <c r="C34" i="1"/>
  <c r="C266" i="1"/>
  <c r="C285" i="1" s="1"/>
  <c r="C228" i="1"/>
  <c r="C247" i="1" s="1"/>
  <c r="C222" i="1"/>
  <c r="C260" i="1"/>
  <c r="B11" i="1"/>
  <c r="B8" i="1"/>
  <c r="B13" i="1"/>
  <c r="B19" i="1"/>
  <c r="B44" i="1"/>
  <c r="B18" i="1"/>
  <c r="B25" i="1"/>
  <c r="B17" i="1"/>
  <c r="B24" i="1"/>
  <c r="B23" i="1"/>
  <c r="B26" i="1"/>
  <c r="B30" i="1"/>
  <c r="B39" i="1"/>
  <c r="B21" i="1"/>
  <c r="B27" i="1"/>
  <c r="B87" i="1"/>
  <c r="B94" i="1" s="1"/>
  <c r="B14" i="1"/>
  <c r="B41" i="1"/>
  <c r="B85" i="1"/>
  <c r="B7" i="1"/>
  <c r="B22" i="1"/>
  <c r="B43" i="1"/>
  <c r="B50" i="1" s="1"/>
  <c r="B88" i="1"/>
  <c r="B99" i="1" s="1"/>
  <c r="B16" i="1"/>
  <c r="B89" i="1"/>
  <c r="B96" i="1" s="1"/>
  <c r="B15" i="1"/>
  <c r="B31" i="1"/>
  <c r="B10" i="1"/>
  <c r="B12" i="1"/>
  <c r="B86" i="1"/>
  <c r="B97" i="1" s="1"/>
  <c r="B92" i="1"/>
  <c r="B9" i="1"/>
  <c r="B29" i="1"/>
  <c r="B42" i="1"/>
  <c r="B40" i="1"/>
  <c r="B28" i="1"/>
  <c r="B47" i="1"/>
  <c r="B20" i="1"/>
  <c r="C241" i="1"/>
  <c r="C279" i="1"/>
  <c r="C239" i="1"/>
  <c r="C277" i="1"/>
  <c r="C230" i="1"/>
  <c r="C268" i="1"/>
  <c r="C223" i="1"/>
  <c r="C261" i="1"/>
  <c r="C227" i="1"/>
  <c r="C265" i="1"/>
  <c r="C242" i="1"/>
  <c r="C280" i="1"/>
  <c r="C237" i="1"/>
  <c r="C275" i="1"/>
  <c r="C33" i="1"/>
  <c r="C36" i="1"/>
  <c r="C221" i="1"/>
  <c r="C259" i="1"/>
  <c r="C238" i="1"/>
  <c r="C276" i="1"/>
  <c r="C233" i="1"/>
  <c r="C271" i="1"/>
  <c r="T246" i="1"/>
  <c r="T249" i="1"/>
  <c r="T36" i="1"/>
  <c r="T33" i="1"/>
  <c r="C235" i="1"/>
  <c r="C273" i="1"/>
  <c r="C269" i="1"/>
  <c r="C231" i="1"/>
  <c r="C229" i="1"/>
  <c r="C267" i="1"/>
  <c r="T90" i="1"/>
  <c r="T102" i="1" s="1"/>
  <c r="T95" i="1"/>
  <c r="D287" i="1"/>
  <c r="D284" i="1"/>
  <c r="C243" i="1"/>
  <c r="C281" i="1"/>
  <c r="C232" i="1"/>
  <c r="C270" i="1"/>
  <c r="C225" i="1"/>
  <c r="C263" i="1"/>
  <c r="T284" i="1"/>
  <c r="T287" i="1"/>
  <c r="D246" i="1"/>
  <c r="D249" i="1"/>
  <c r="B49" i="1" l="1"/>
  <c r="B242" i="1"/>
  <c r="B280" i="1"/>
  <c r="B237" i="1"/>
  <c r="B275" i="1"/>
  <c r="C246" i="1"/>
  <c r="C249" i="1"/>
  <c r="B278" i="1"/>
  <c r="B240" i="1"/>
  <c r="B233" i="1"/>
  <c r="B271" i="1"/>
  <c r="B272" i="1"/>
  <c r="B234" i="1"/>
  <c r="B269" i="1"/>
  <c r="B231" i="1"/>
  <c r="B225" i="1"/>
  <c r="B263" i="1"/>
  <c r="B235" i="1"/>
  <c r="B273" i="1"/>
  <c r="B48" i="1"/>
  <c r="T59" i="1"/>
  <c r="U52" i="1"/>
  <c r="T56" i="1"/>
  <c r="T53" i="1"/>
  <c r="T57" i="1" s="1"/>
  <c r="T63" i="1"/>
  <c r="T54" i="1"/>
  <c r="T58" i="1" s="1"/>
  <c r="T64" i="1"/>
  <c r="T55" i="1"/>
  <c r="T60" i="1"/>
  <c r="B227" i="1"/>
  <c r="B265" i="1"/>
  <c r="B222" i="1"/>
  <c r="B260" i="1"/>
  <c r="B230" i="1"/>
  <c r="B268" i="1"/>
  <c r="B238" i="1"/>
  <c r="B276" i="1"/>
  <c r="B279" i="1"/>
  <c r="B241" i="1"/>
  <c r="B232" i="1"/>
  <c r="B270" i="1"/>
  <c r="U246" i="1"/>
  <c r="U249" i="1"/>
  <c r="U36" i="1"/>
  <c r="U33" i="1"/>
  <c r="B35" i="1"/>
  <c r="B244" i="1"/>
  <c r="B248" i="1" s="1"/>
  <c r="B282" i="1"/>
  <c r="B286" i="1" s="1"/>
  <c r="B90" i="1"/>
  <c r="B102" i="1" s="1"/>
  <c r="B95" i="1"/>
  <c r="B239" i="1"/>
  <c r="B277" i="1"/>
  <c r="B264" i="1"/>
  <c r="B226" i="1"/>
  <c r="U287" i="1"/>
  <c r="U284" i="1"/>
  <c r="U95" i="1"/>
  <c r="U90" i="1"/>
  <c r="U102" i="1" s="1"/>
  <c r="W6" i="1"/>
  <c r="V10" i="1"/>
  <c r="V11" i="1"/>
  <c r="V15" i="1"/>
  <c r="V34" i="1" s="1"/>
  <c r="V19" i="1"/>
  <c r="V23" i="1"/>
  <c r="V13" i="1"/>
  <c r="V27" i="1"/>
  <c r="V31" i="1"/>
  <c r="V35" i="1" s="1"/>
  <c r="V41" i="1"/>
  <c r="V8" i="1"/>
  <c r="V18" i="1"/>
  <c r="V24" i="1"/>
  <c r="V28" i="1"/>
  <c r="V9" i="1"/>
  <c r="V12" i="1"/>
  <c r="V17" i="1"/>
  <c r="V39" i="1"/>
  <c r="V92" i="1"/>
  <c r="V21" i="1"/>
  <c r="V43" i="1"/>
  <c r="V86" i="1"/>
  <c r="V97" i="1" s="1"/>
  <c r="V14" i="1"/>
  <c r="V89" i="1"/>
  <c r="V96" i="1" s="1"/>
  <c r="V29" i="1"/>
  <c r="V225" i="1"/>
  <c r="V233" i="1"/>
  <c r="V25" i="1"/>
  <c r="V30" i="1"/>
  <c r="V85" i="1"/>
  <c r="V221" i="1"/>
  <c r="V20" i="1"/>
  <c r="V238" i="1"/>
  <c r="V16" i="1"/>
  <c r="V230" i="1"/>
  <c r="V241" i="1"/>
  <c r="V244" i="1"/>
  <c r="V248" i="1" s="1"/>
  <c r="V265" i="1"/>
  <c r="V273" i="1"/>
  <c r="V26" i="1"/>
  <c r="V227" i="1"/>
  <c r="V232" i="1"/>
  <c r="V239" i="1"/>
  <c r="V240" i="1"/>
  <c r="V242" i="1"/>
  <c r="V243" i="1"/>
  <c r="V260" i="1"/>
  <c r="V268" i="1"/>
  <c r="V222" i="1"/>
  <c r="V234" i="1"/>
  <c r="V237" i="1"/>
  <c r="V263" i="1"/>
  <c r="V271" i="1"/>
  <c r="V223" i="1"/>
  <c r="V229" i="1"/>
  <c r="V236" i="1"/>
  <c r="V266" i="1"/>
  <c r="V285" i="1" s="1"/>
  <c r="V274" i="1"/>
  <c r="V282" i="1"/>
  <c r="V286" i="1" s="1"/>
  <c r="V235" i="1"/>
  <c r="V267" i="1"/>
  <c r="V88" i="1"/>
  <c r="V99" i="1" s="1"/>
  <c r="V259" i="1"/>
  <c r="V87" i="1"/>
  <c r="V94" i="1" s="1"/>
  <c r="V224" i="1"/>
  <c r="V270" i="1"/>
  <c r="V228" i="1"/>
  <c r="V247" i="1" s="1"/>
  <c r="V262" i="1"/>
  <c r="V269" i="1"/>
  <c r="V275" i="1"/>
  <c r="V280" i="1"/>
  <c r="V281" i="1"/>
  <c r="V278" i="1"/>
  <c r="V226" i="1"/>
  <c r="V276" i="1"/>
  <c r="V279" i="1"/>
  <c r="V261" i="1"/>
  <c r="V264" i="1"/>
  <c r="V272" i="1"/>
  <c r="V22" i="1"/>
  <c r="V231" i="1"/>
  <c r="V277" i="1"/>
  <c r="B224" i="1"/>
  <c r="B262" i="1"/>
  <c r="C284" i="1"/>
  <c r="C287" i="1"/>
  <c r="B229" i="1"/>
  <c r="B267" i="1"/>
  <c r="B261" i="1"/>
  <c r="B223" i="1"/>
  <c r="B281" i="1"/>
  <c r="B243" i="1"/>
  <c r="B266" i="1"/>
  <c r="B285" i="1" s="1"/>
  <c r="B34" i="1"/>
  <c r="B228" i="1"/>
  <c r="B247" i="1" s="1"/>
  <c r="B236" i="1"/>
  <c r="B274" i="1"/>
  <c r="B36" i="1"/>
  <c r="B33" i="1"/>
  <c r="B221" i="1"/>
  <c r="B259" i="1"/>
  <c r="V287" i="1" l="1"/>
  <c r="V284" i="1"/>
  <c r="V246" i="1"/>
  <c r="V249" i="1"/>
  <c r="V95" i="1"/>
  <c r="V90" i="1"/>
  <c r="V102" i="1" s="1"/>
  <c r="B287" i="1"/>
  <c r="B284" i="1"/>
  <c r="B249" i="1"/>
  <c r="B246" i="1"/>
  <c r="V52" i="1"/>
  <c r="U55" i="1"/>
  <c r="U56" i="1"/>
  <c r="U64" i="1"/>
  <c r="U54" i="1"/>
  <c r="U58" i="1" s="1"/>
  <c r="U59" i="1"/>
  <c r="U63" i="1"/>
  <c r="U60" i="1"/>
  <c r="U53" i="1"/>
  <c r="U57" i="1" s="1"/>
  <c r="V33" i="1"/>
  <c r="V36" i="1"/>
  <c r="W9" i="1"/>
  <c r="X6" i="1"/>
  <c r="W14" i="1"/>
  <c r="W20" i="1"/>
  <c r="W39" i="1"/>
  <c r="W13" i="1"/>
  <c r="W19" i="1"/>
  <c r="W27" i="1"/>
  <c r="W8" i="1"/>
  <c r="W10" i="1"/>
  <c r="W11" i="1"/>
  <c r="W18" i="1"/>
  <c r="W24" i="1"/>
  <c r="W28" i="1"/>
  <c r="W16" i="1"/>
  <c r="W25" i="1"/>
  <c r="W30" i="1"/>
  <c r="W88" i="1"/>
  <c r="W99" i="1" s="1"/>
  <c r="W221" i="1"/>
  <c r="W41" i="1"/>
  <c r="W92" i="1"/>
  <c r="W21" i="1"/>
  <c r="W43" i="1"/>
  <c r="W86" i="1"/>
  <c r="W97" i="1" s="1"/>
  <c r="W12" i="1"/>
  <c r="W17" i="1"/>
  <c r="W31" i="1"/>
  <c r="W35" i="1" s="1"/>
  <c r="W89" i="1"/>
  <c r="W96" i="1" s="1"/>
  <c r="W222" i="1"/>
  <c r="W230" i="1"/>
  <c r="W223" i="1"/>
  <c r="W224" i="1"/>
  <c r="W243" i="1"/>
  <c r="W23" i="1"/>
  <c r="W225" i="1"/>
  <c r="W235" i="1"/>
  <c r="W262" i="1"/>
  <c r="W270" i="1"/>
  <c r="W15" i="1"/>
  <c r="W34" i="1" s="1"/>
  <c r="W241" i="1"/>
  <c r="W244" i="1"/>
  <c r="W248" i="1" s="1"/>
  <c r="W265" i="1"/>
  <c r="W273" i="1"/>
  <c r="W26" i="1"/>
  <c r="W227" i="1"/>
  <c r="W232" i="1"/>
  <c r="W238" i="1"/>
  <c r="W239" i="1"/>
  <c r="W240" i="1"/>
  <c r="W242" i="1"/>
  <c r="W260" i="1"/>
  <c r="W268" i="1"/>
  <c r="W234" i="1"/>
  <c r="W237" i="1"/>
  <c r="W263" i="1"/>
  <c r="W271" i="1"/>
  <c r="W279" i="1"/>
  <c r="W22" i="1"/>
  <c r="W266" i="1"/>
  <c r="W285" i="1" s="1"/>
  <c r="W267" i="1"/>
  <c r="W233" i="1"/>
  <c r="W236" i="1"/>
  <c r="W259" i="1"/>
  <c r="W274" i="1"/>
  <c r="W29" i="1"/>
  <c r="W87" i="1"/>
  <c r="W94" i="1" s="1"/>
  <c r="W282" i="1"/>
  <c r="W286" i="1" s="1"/>
  <c r="W281" i="1"/>
  <c r="W269" i="1"/>
  <c r="W278" i="1"/>
  <c r="W85" i="1"/>
  <c r="W231" i="1"/>
  <c r="W277" i="1"/>
  <c r="W261" i="1"/>
  <c r="W264" i="1"/>
  <c r="W272" i="1"/>
  <c r="W275" i="1"/>
  <c r="W226" i="1"/>
  <c r="W276" i="1"/>
  <c r="W280" i="1"/>
  <c r="W228" i="1"/>
  <c r="W247" i="1" s="1"/>
  <c r="W229" i="1"/>
  <c r="W33" i="1" l="1"/>
  <c r="W36" i="1"/>
  <c r="W95" i="1"/>
  <c r="W90" i="1"/>
  <c r="W102" i="1" s="1"/>
  <c r="W287" i="1"/>
  <c r="W284" i="1"/>
  <c r="W246" i="1"/>
  <c r="W249" i="1"/>
  <c r="V53" i="1"/>
  <c r="V57" i="1" s="1"/>
  <c r="V59" i="1"/>
  <c r="W52" i="1"/>
  <c r="V54" i="1"/>
  <c r="V58" i="1" s="1"/>
  <c r="V56" i="1"/>
  <c r="V55" i="1"/>
  <c r="V60" i="1"/>
  <c r="V64" i="1"/>
  <c r="V63" i="1"/>
  <c r="X9" i="1"/>
  <c r="X10" i="1"/>
  <c r="X14" i="1"/>
  <c r="X18" i="1"/>
  <c r="X22" i="1"/>
  <c r="X21" i="1"/>
  <c r="X26" i="1"/>
  <c r="X30" i="1"/>
  <c r="X20" i="1"/>
  <c r="Y6" i="1"/>
  <c r="X13" i="1"/>
  <c r="X19" i="1"/>
  <c r="X27" i="1"/>
  <c r="X43" i="1"/>
  <c r="X23" i="1"/>
  <c r="X85" i="1"/>
  <c r="X16" i="1"/>
  <c r="X25" i="1"/>
  <c r="X39" i="1"/>
  <c r="X88" i="1"/>
  <c r="X99" i="1" s="1"/>
  <c r="X28" i="1"/>
  <c r="X41" i="1"/>
  <c r="X92" i="1"/>
  <c r="X8" i="1"/>
  <c r="X11" i="1"/>
  <c r="X24" i="1"/>
  <c r="X86" i="1"/>
  <c r="X97" i="1" s="1"/>
  <c r="X227" i="1"/>
  <c r="X235" i="1"/>
  <c r="X17" i="1"/>
  <c r="X31" i="1"/>
  <c r="X35" i="1" s="1"/>
  <c r="X225" i="1"/>
  <c r="X226" i="1"/>
  <c r="X229" i="1"/>
  <c r="X240" i="1"/>
  <c r="X12" i="1"/>
  <c r="X259" i="1"/>
  <c r="X267" i="1"/>
  <c r="X275" i="1"/>
  <c r="X230" i="1"/>
  <c r="X262" i="1"/>
  <c r="X270" i="1"/>
  <c r="X15" i="1"/>
  <c r="X34" i="1" s="1"/>
  <c r="X241" i="1"/>
  <c r="X243" i="1"/>
  <c r="X244" i="1"/>
  <c r="X248" i="1" s="1"/>
  <c r="X265" i="1"/>
  <c r="X273" i="1"/>
  <c r="X222" i="1"/>
  <c r="X232" i="1"/>
  <c r="X238" i="1"/>
  <c r="X239" i="1"/>
  <c r="X242" i="1"/>
  <c r="X260" i="1"/>
  <c r="X268" i="1"/>
  <c r="X276" i="1"/>
  <c r="X263" i="1"/>
  <c r="X264" i="1"/>
  <c r="X223" i="1"/>
  <c r="X266" i="1"/>
  <c r="X285" i="1" s="1"/>
  <c r="X224" i="1"/>
  <c r="X233" i="1"/>
  <c r="X236" i="1"/>
  <c r="X274" i="1"/>
  <c r="X261" i="1"/>
  <c r="X271" i="1"/>
  <c r="X272" i="1"/>
  <c r="X281" i="1"/>
  <c r="X234" i="1"/>
  <c r="X87" i="1"/>
  <c r="X94" i="1" s="1"/>
  <c r="X89" i="1"/>
  <c r="X96" i="1" s="1"/>
  <c r="X231" i="1"/>
  <c r="X277" i="1"/>
  <c r="X279" i="1"/>
  <c r="X221" i="1"/>
  <c r="X237" i="1"/>
  <c r="X269" i="1"/>
  <c r="X278" i="1"/>
  <c r="X280" i="1"/>
  <c r="X282" i="1"/>
  <c r="X286" i="1" s="1"/>
  <c r="X29" i="1"/>
  <c r="X228" i="1"/>
  <c r="X247" i="1" s="1"/>
  <c r="X287" i="1" l="1"/>
  <c r="X284" i="1"/>
  <c r="X33" i="1"/>
  <c r="X36" i="1"/>
  <c r="X95" i="1"/>
  <c r="X90" i="1"/>
  <c r="X102" i="1" s="1"/>
  <c r="X249" i="1"/>
  <c r="X246" i="1"/>
  <c r="Y8" i="1"/>
  <c r="Y12" i="1"/>
  <c r="Z6" i="1"/>
  <c r="Y15" i="1"/>
  <c r="Y34" i="1" s="1"/>
  <c r="Y14" i="1"/>
  <c r="Y21" i="1"/>
  <c r="Y26" i="1"/>
  <c r="Y20" i="1"/>
  <c r="Y13" i="1"/>
  <c r="Y19" i="1"/>
  <c r="Y27" i="1"/>
  <c r="Y31" i="1"/>
  <c r="Y35" i="1" s="1"/>
  <c r="Y41" i="1"/>
  <c r="Y23" i="1"/>
  <c r="Y30" i="1"/>
  <c r="Y85" i="1"/>
  <c r="Y16" i="1"/>
  <c r="Y25" i="1"/>
  <c r="Y39" i="1"/>
  <c r="Y88" i="1"/>
  <c r="Y99" i="1" s="1"/>
  <c r="Y9" i="1"/>
  <c r="Y10" i="1"/>
  <c r="Y28" i="1"/>
  <c r="Y43" i="1"/>
  <c r="Y92" i="1"/>
  <c r="Y224" i="1"/>
  <c r="Y232" i="1"/>
  <c r="Y18" i="1"/>
  <c r="Y87" i="1"/>
  <c r="Y94" i="1" s="1"/>
  <c r="Y11" i="1"/>
  <c r="Y24" i="1"/>
  <c r="Y89" i="1"/>
  <c r="Y96" i="1" s="1"/>
  <c r="Y221" i="1"/>
  <c r="Y227" i="1"/>
  <c r="Y228" i="1"/>
  <c r="Y247" i="1" s="1"/>
  <c r="Y230" i="1"/>
  <c r="Y231" i="1"/>
  <c r="Y237" i="1"/>
  <c r="Y233" i="1"/>
  <c r="Y264" i="1"/>
  <c r="Y272" i="1"/>
  <c r="Y225" i="1"/>
  <c r="Y235" i="1"/>
  <c r="Y259" i="1"/>
  <c r="Y267" i="1"/>
  <c r="Y275" i="1"/>
  <c r="Y262" i="1"/>
  <c r="Y270" i="1"/>
  <c r="Y240" i="1"/>
  <c r="Y241" i="1"/>
  <c r="Y243" i="1"/>
  <c r="Y244" i="1"/>
  <c r="Y248" i="1" s="1"/>
  <c r="Y265" i="1"/>
  <c r="Y273" i="1"/>
  <c r="Y281" i="1"/>
  <c r="Y222" i="1"/>
  <c r="Y226" i="1"/>
  <c r="Y229" i="1"/>
  <c r="Y271" i="1"/>
  <c r="Y276" i="1"/>
  <c r="Y22" i="1"/>
  <c r="Y263" i="1"/>
  <c r="Y17" i="1"/>
  <c r="Y223" i="1"/>
  <c r="Y238" i="1"/>
  <c r="Y242" i="1"/>
  <c r="Y266" i="1"/>
  <c r="Y285" i="1" s="1"/>
  <c r="Y234" i="1"/>
  <c r="Y239" i="1"/>
  <c r="Y260" i="1"/>
  <c r="Y261" i="1"/>
  <c r="Y29" i="1"/>
  <c r="Y274" i="1"/>
  <c r="Y277" i="1"/>
  <c r="Y279" i="1"/>
  <c r="Y236" i="1"/>
  <c r="Y268" i="1"/>
  <c r="Y269" i="1"/>
  <c r="Y278" i="1"/>
  <c r="Y86" i="1"/>
  <c r="Y97" i="1" s="1"/>
  <c r="Y280" i="1"/>
  <c r="Y282" i="1"/>
  <c r="Y286" i="1" s="1"/>
  <c r="W63" i="1"/>
  <c r="W59" i="1"/>
  <c r="X52" i="1"/>
  <c r="W54" i="1"/>
  <c r="W58" i="1" s="1"/>
  <c r="W56" i="1"/>
  <c r="W55" i="1"/>
  <c r="W53" i="1"/>
  <c r="W57" i="1" s="1"/>
  <c r="W64" i="1"/>
  <c r="W60" i="1"/>
  <c r="X54" i="1" l="1"/>
  <c r="X58" i="1" s="1"/>
  <c r="Y52" i="1"/>
  <c r="X55" i="1"/>
  <c r="X63" i="1"/>
  <c r="X60" i="1"/>
  <c r="X64" i="1"/>
  <c r="X59" i="1"/>
  <c r="X56" i="1"/>
  <c r="X53" i="1"/>
  <c r="X57" i="1" s="1"/>
  <c r="Y90" i="1"/>
  <c r="Y102" i="1" s="1"/>
  <c r="Y95" i="1"/>
  <c r="Y284" i="1"/>
  <c r="Y287" i="1"/>
  <c r="Z8" i="1"/>
  <c r="Z9" i="1"/>
  <c r="Z13" i="1"/>
  <c r="Z17" i="1"/>
  <c r="Z21" i="1"/>
  <c r="Z16" i="1"/>
  <c r="Z22" i="1"/>
  <c r="Z25" i="1"/>
  <c r="Z29" i="1"/>
  <c r="Z15" i="1"/>
  <c r="Z34" i="1" s="1"/>
  <c r="Z14" i="1"/>
  <c r="Z26" i="1"/>
  <c r="AA6" i="1"/>
  <c r="Z20" i="1"/>
  <c r="Z39" i="1"/>
  <c r="Z18" i="1"/>
  <c r="Z87" i="1"/>
  <c r="Z94" i="1" s="1"/>
  <c r="Z23" i="1"/>
  <c r="Z30" i="1"/>
  <c r="Z85" i="1"/>
  <c r="Z19" i="1"/>
  <c r="Z27" i="1"/>
  <c r="Z41" i="1"/>
  <c r="Z88" i="1"/>
  <c r="Z99" i="1" s="1"/>
  <c r="Z221" i="1"/>
  <c r="Z229" i="1"/>
  <c r="Z43" i="1"/>
  <c r="Z86" i="1"/>
  <c r="Z97" i="1" s="1"/>
  <c r="Z92" i="1"/>
  <c r="Z222" i="1"/>
  <c r="Z232" i="1"/>
  <c r="Z233" i="1"/>
  <c r="Z234" i="1"/>
  <c r="Z242" i="1"/>
  <c r="Z89" i="1"/>
  <c r="Z96" i="1" s="1"/>
  <c r="Z28" i="1"/>
  <c r="Z228" i="1"/>
  <c r="Z247" i="1" s="1"/>
  <c r="Z261" i="1"/>
  <c r="Z269" i="1"/>
  <c r="Z12" i="1"/>
  <c r="Z264" i="1"/>
  <c r="Z272" i="1"/>
  <c r="Z225" i="1"/>
  <c r="Z230" i="1"/>
  <c r="Z235" i="1"/>
  <c r="Z259" i="1"/>
  <c r="Z267" i="1"/>
  <c r="Z24" i="1"/>
  <c r="Z227" i="1"/>
  <c r="Z262" i="1"/>
  <c r="Z270" i="1"/>
  <c r="Z278" i="1"/>
  <c r="Z260" i="1"/>
  <c r="Z277" i="1"/>
  <c r="Z226" i="1"/>
  <c r="Z271" i="1"/>
  <c r="Z276" i="1"/>
  <c r="Z11" i="1"/>
  <c r="Z31" i="1"/>
  <c r="Z35" i="1" s="1"/>
  <c r="Z240" i="1"/>
  <c r="Z244" i="1"/>
  <c r="Z248" i="1" s="1"/>
  <c r="Z263" i="1"/>
  <c r="Z223" i="1"/>
  <c r="Z238" i="1"/>
  <c r="Z239" i="1"/>
  <c r="Z275" i="1"/>
  <c r="Z279" i="1"/>
  <c r="Z224" i="1"/>
  <c r="Z265" i="1"/>
  <c r="Z282" i="1"/>
  <c r="Z286" i="1" s="1"/>
  <c r="Z231" i="1"/>
  <c r="Z274" i="1"/>
  <c r="Z243" i="1"/>
  <c r="Z281" i="1"/>
  <c r="Z273" i="1"/>
  <c r="Z280" i="1"/>
  <c r="Z10" i="1"/>
  <c r="Z237" i="1"/>
  <c r="Z236" i="1"/>
  <c r="Z241" i="1"/>
  <c r="Z266" i="1"/>
  <c r="Z285" i="1" s="1"/>
  <c r="Z268" i="1"/>
  <c r="Y246" i="1"/>
  <c r="Y249" i="1"/>
  <c r="Y33" i="1"/>
  <c r="Y36" i="1"/>
  <c r="Z249" i="1" l="1"/>
  <c r="Z246" i="1"/>
  <c r="Z36" i="1"/>
  <c r="Z33" i="1"/>
  <c r="Z287" i="1"/>
  <c r="Z284" i="1"/>
  <c r="AA11" i="1"/>
  <c r="AA23" i="1"/>
  <c r="AA16" i="1"/>
  <c r="AA22" i="1"/>
  <c r="AA25" i="1"/>
  <c r="AA15" i="1"/>
  <c r="AA34" i="1" s="1"/>
  <c r="AA21" i="1"/>
  <c r="AA14" i="1"/>
  <c r="AA26" i="1"/>
  <c r="AA30" i="1"/>
  <c r="AA18" i="1"/>
  <c r="AA87" i="1"/>
  <c r="AA94" i="1" s="1"/>
  <c r="AB6" i="1"/>
  <c r="AA39" i="1"/>
  <c r="AA85" i="1"/>
  <c r="AA226" i="1"/>
  <c r="AA234" i="1"/>
  <c r="AA29" i="1"/>
  <c r="AA9" i="1"/>
  <c r="AA43" i="1"/>
  <c r="AA86" i="1"/>
  <c r="AA97" i="1" s="1"/>
  <c r="AA92" i="1"/>
  <c r="AA17" i="1"/>
  <c r="AA24" i="1"/>
  <c r="AA31" i="1"/>
  <c r="AA35" i="1" s="1"/>
  <c r="AA41" i="1"/>
  <c r="AA235" i="1"/>
  <c r="AA236" i="1"/>
  <c r="AA239" i="1"/>
  <c r="AA13" i="1"/>
  <c r="AA20" i="1"/>
  <c r="AA8" i="1"/>
  <c r="AA224" i="1"/>
  <c r="AA231" i="1"/>
  <c r="AA266" i="1"/>
  <c r="AA285" i="1" s="1"/>
  <c r="AA274" i="1"/>
  <c r="AA28" i="1"/>
  <c r="AA228" i="1"/>
  <c r="AA247" i="1" s="1"/>
  <c r="AA233" i="1"/>
  <c r="AA261" i="1"/>
  <c r="AA269" i="1"/>
  <c r="AA12" i="1"/>
  <c r="AA264" i="1"/>
  <c r="AA272" i="1"/>
  <c r="AA225" i="1"/>
  <c r="AA230" i="1"/>
  <c r="AA259" i="1"/>
  <c r="AA267" i="1"/>
  <c r="AA275" i="1"/>
  <c r="AA10" i="1"/>
  <c r="AA89" i="1"/>
  <c r="AA96" i="1" s="1"/>
  <c r="AA221" i="1"/>
  <c r="AA232" i="1"/>
  <c r="AA237" i="1"/>
  <c r="AA268" i="1"/>
  <c r="AA278" i="1"/>
  <c r="AA279" i="1"/>
  <c r="AA280" i="1"/>
  <c r="AA222" i="1"/>
  <c r="AA229" i="1"/>
  <c r="AA260" i="1"/>
  <c r="AA277" i="1"/>
  <c r="AA88" i="1"/>
  <c r="AA99" i="1" s="1"/>
  <c r="AA227" i="1"/>
  <c r="AA271" i="1"/>
  <c r="AA276" i="1"/>
  <c r="AA19" i="1"/>
  <c r="AA240" i="1"/>
  <c r="AA242" i="1"/>
  <c r="AA244" i="1"/>
  <c r="AA248" i="1" s="1"/>
  <c r="AA263" i="1"/>
  <c r="AA270" i="1"/>
  <c r="AA238" i="1"/>
  <c r="AA223" i="1"/>
  <c r="AA241" i="1"/>
  <c r="AA262" i="1"/>
  <c r="AA265" i="1"/>
  <c r="AA273" i="1"/>
  <c r="AA282" i="1"/>
  <c r="AA286" i="1" s="1"/>
  <c r="AA243" i="1"/>
  <c r="AA281" i="1"/>
  <c r="AA27" i="1"/>
  <c r="Y60" i="1"/>
  <c r="Y63" i="1"/>
  <c r="Y64" i="1"/>
  <c r="Z52" i="1"/>
  <c r="Y54" i="1"/>
  <c r="Y58" i="1" s="1"/>
  <c r="Y59" i="1"/>
  <c r="Y53" i="1"/>
  <c r="Y57" i="1" s="1"/>
  <c r="Y55" i="1"/>
  <c r="Y56" i="1"/>
  <c r="Z90" i="1"/>
  <c r="Z102" i="1" s="1"/>
  <c r="Z95" i="1"/>
  <c r="AA33" i="1" l="1"/>
  <c r="AA36" i="1"/>
  <c r="AA284" i="1"/>
  <c r="AA287" i="1"/>
  <c r="AA90" i="1"/>
  <c r="AA102" i="1" s="1"/>
  <c r="AA95" i="1"/>
  <c r="Z53" i="1"/>
  <c r="Z57" i="1" s="1"/>
  <c r="Z55" i="1"/>
  <c r="Z60" i="1"/>
  <c r="Z63" i="1"/>
  <c r="Z64" i="1"/>
  <c r="Z56" i="1"/>
  <c r="Z59" i="1"/>
  <c r="AA52" i="1"/>
  <c r="Z54" i="1"/>
  <c r="Z58" i="1" s="1"/>
  <c r="AB11" i="1"/>
  <c r="AB8" i="1"/>
  <c r="AB12" i="1"/>
  <c r="AB16" i="1"/>
  <c r="AB20" i="1"/>
  <c r="AB17" i="1"/>
  <c r="AB24" i="1"/>
  <c r="AB28" i="1"/>
  <c r="AB23" i="1"/>
  <c r="AB22" i="1"/>
  <c r="AB25" i="1"/>
  <c r="AB15" i="1"/>
  <c r="AB34" i="1" s="1"/>
  <c r="AB21" i="1"/>
  <c r="AB13" i="1"/>
  <c r="AB29" i="1"/>
  <c r="AB89" i="1"/>
  <c r="AB96" i="1" s="1"/>
  <c r="AB222" i="1"/>
  <c r="AB18" i="1"/>
  <c r="AB87" i="1"/>
  <c r="AB94" i="1" s="1"/>
  <c r="AB14" i="1"/>
  <c r="AB30" i="1"/>
  <c r="AB223" i="1"/>
  <c r="AB231" i="1"/>
  <c r="AB26" i="1"/>
  <c r="AB85" i="1"/>
  <c r="AB31" i="1"/>
  <c r="AB35" i="1" s="1"/>
  <c r="AB41" i="1"/>
  <c r="AB226" i="1"/>
  <c r="AB236" i="1"/>
  <c r="AB263" i="1"/>
  <c r="AB271" i="1"/>
  <c r="AB224" i="1"/>
  <c r="AB266" i="1"/>
  <c r="AB285" i="1" s="1"/>
  <c r="AB274" i="1"/>
  <c r="AB43" i="1"/>
  <c r="AB228" i="1"/>
  <c r="AB247" i="1" s="1"/>
  <c r="AB233" i="1"/>
  <c r="AB261" i="1"/>
  <c r="AB269" i="1"/>
  <c r="AB9" i="1"/>
  <c r="AB39" i="1"/>
  <c r="AB235" i="1"/>
  <c r="AB264" i="1"/>
  <c r="AB272" i="1"/>
  <c r="AB280" i="1"/>
  <c r="AB27" i="1"/>
  <c r="AB239" i="1"/>
  <c r="AB241" i="1"/>
  <c r="AB243" i="1"/>
  <c r="AB281" i="1"/>
  <c r="AB282" i="1"/>
  <c r="AB286" i="1" s="1"/>
  <c r="AB10" i="1"/>
  <c r="AB221" i="1"/>
  <c r="AB232" i="1"/>
  <c r="AB237" i="1"/>
  <c r="AB268" i="1"/>
  <c r="AB278" i="1"/>
  <c r="AB279" i="1"/>
  <c r="AB229" i="1"/>
  <c r="AB260" i="1"/>
  <c r="AB267" i="1"/>
  <c r="AB277" i="1"/>
  <c r="AB88" i="1"/>
  <c r="AB99" i="1" s="1"/>
  <c r="AB227" i="1"/>
  <c r="AB230" i="1"/>
  <c r="AB259" i="1"/>
  <c r="AB276" i="1"/>
  <c r="AB92" i="1"/>
  <c r="AB234" i="1"/>
  <c r="AB238" i="1"/>
  <c r="AB270" i="1"/>
  <c r="AB275" i="1"/>
  <c r="AB86" i="1"/>
  <c r="AB97" i="1" s="1"/>
  <c r="AB240" i="1"/>
  <c r="AB244" i="1"/>
  <c r="AB248" i="1" s="1"/>
  <c r="AB262" i="1"/>
  <c r="AB265" i="1"/>
  <c r="AB273" i="1"/>
  <c r="AB242" i="1"/>
  <c r="AB225" i="1"/>
  <c r="AB19" i="1"/>
  <c r="AA246" i="1"/>
  <c r="AA249" i="1"/>
  <c r="AB90" i="1" l="1"/>
  <c r="AB102" i="1" s="1"/>
  <c r="AB95" i="1"/>
  <c r="AB246" i="1"/>
  <c r="AB249" i="1"/>
  <c r="AA53" i="1"/>
  <c r="AA57" i="1" s="1"/>
  <c r="AA54" i="1"/>
  <c r="AA58" i="1" s="1"/>
  <c r="AA55" i="1"/>
  <c r="AA63" i="1"/>
  <c r="AA64" i="1"/>
  <c r="AA56" i="1"/>
  <c r="AB52" i="1"/>
  <c r="AB287" i="1"/>
  <c r="AB284" i="1"/>
  <c r="AB36" i="1"/>
  <c r="AB33" i="1"/>
  <c r="AB53" i="1" l="1"/>
  <c r="AB57" i="1" s="1"/>
  <c r="AB55" i="1"/>
  <c r="AB56" i="1"/>
  <c r="AB54" i="1"/>
  <c r="AB58" i="1" s="1"/>
  <c r="AB63" i="1"/>
  <c r="AB64" i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3" authorId="0" shapeId="0">
      <text>
        <r>
          <rPr>
            <sz val="8"/>
            <color indexed="81"/>
            <rFont val="Tahoma"/>
          </rPr>
          <t>Formatted for dates</t>
        </r>
      </text>
    </comment>
  </commentList>
</comments>
</file>

<file path=xl/sharedStrings.xml><?xml version="1.0" encoding="utf-8"?>
<sst xmlns="http://schemas.openxmlformats.org/spreadsheetml/2006/main" count="592" uniqueCount="221">
  <si>
    <t>Date</t>
  </si>
  <si>
    <t>Day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</si>
  <si>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</si>
  <si>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</si>
  <si>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</si>
  <si>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</si>
  <si>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</si>
  <si>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</si>
  <si>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</si>
  <si>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</si>
  <si>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</si>
  <si>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</si>
  <si>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</si>
  <si>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</si>
  <si>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</si>
  <si>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</si>
  <si>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</si>
  <si>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</si>
  <si>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</si>
  <si>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</si>
  <si>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</si>
  <si>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</si>
  <si>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</si>
  <si>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</si>
  <si>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</si>
  <si>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</si>
  <si>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Coal</t>
  </si>
  <si>
    <t>Gas</t>
  </si>
  <si>
    <t>Hydro</t>
  </si>
  <si>
    <t>Nuke</t>
  </si>
  <si>
    <t>Oil</t>
  </si>
  <si>
    <t>Total</t>
  </si>
  <si>
    <t>16 HR Avg</t>
  </si>
  <si>
    <t>Outages (IIR)</t>
  </si>
  <si>
    <t>Prices</t>
  </si>
  <si>
    <t>Other</t>
  </si>
  <si>
    <t>Gas - ST/CC/CS/CH</t>
  </si>
  <si>
    <t>Gas - GT/CT/IC/JE</t>
  </si>
  <si>
    <t>Oil-Fo6</t>
  </si>
  <si>
    <t>Oil-Fo2 &amp; Fo1</t>
  </si>
  <si>
    <t>Stack</t>
  </si>
  <si>
    <t>Net Capability</t>
  </si>
  <si>
    <t>NET_IC</t>
  </si>
  <si>
    <t>TOTAL</t>
  </si>
  <si>
    <t>HE 1</t>
  </si>
  <si>
    <t>HE 2</t>
  </si>
  <si>
    <t>HE 3</t>
  </si>
  <si>
    <t>HE 4</t>
  </si>
  <si>
    <t>HE 5</t>
  </si>
  <si>
    <t>HE 6</t>
  </si>
  <si>
    <t>HE 7</t>
  </si>
  <si>
    <t>HE 8</t>
  </si>
  <si>
    <t>HE 9</t>
  </si>
  <si>
    <t>HE 10</t>
  </si>
  <si>
    <t>HE 11</t>
  </si>
  <si>
    <t>HE 12</t>
  </si>
  <si>
    <t>HE 13</t>
  </si>
  <si>
    <t>HE 14</t>
  </si>
  <si>
    <t>HE 15</t>
  </si>
  <si>
    <t>HE 16</t>
  </si>
  <si>
    <t>HE 17</t>
  </si>
  <si>
    <t>HE 18</t>
  </si>
  <si>
    <t>HE 19</t>
  </si>
  <si>
    <t>HE 20</t>
  </si>
  <si>
    <t>HE 21</t>
  </si>
  <si>
    <t>HE 22</t>
  </si>
  <si>
    <t>HE 23</t>
  </si>
  <si>
    <t>HE 24</t>
  </si>
  <si>
    <t>Total Transfer Capability</t>
  </si>
  <si>
    <t>New York</t>
  </si>
  <si>
    <t>New Bruswick</t>
  </si>
  <si>
    <t>HQ</t>
  </si>
  <si>
    <t>Highgate</t>
  </si>
  <si>
    <t>Interchange</t>
  </si>
  <si>
    <t>24 HR Avg</t>
  </si>
  <si>
    <t>8 HR Avg</t>
  </si>
  <si>
    <t>MW</t>
  </si>
  <si>
    <t>Today's Stack</t>
  </si>
  <si>
    <t>Import</t>
  </si>
  <si>
    <t>Export</t>
  </si>
  <si>
    <t>New Bruns.</t>
  </si>
  <si>
    <t>Phase I/II</t>
  </si>
  <si>
    <t>NY Hi</t>
  </si>
  <si>
    <t>NY Lo</t>
  </si>
  <si>
    <t>Philly Lo</t>
  </si>
  <si>
    <t>Temps</t>
  </si>
  <si>
    <t>PJM - West Hub LMP</t>
  </si>
  <si>
    <t>Max Peak Load</t>
  </si>
  <si>
    <t>New England Daily Forecasted Interchange</t>
  </si>
  <si>
    <t>DATE</t>
  </si>
  <si>
    <t>Tie</t>
  </si>
  <si>
    <t>New Brunswick</t>
  </si>
  <si>
    <t>Hydro Quebec DC Tie     Phase II **</t>
  </si>
  <si>
    <t>Hydro Quebec DC Tie     Phase I **</t>
  </si>
  <si>
    <t>Northern Ties *</t>
  </si>
  <si>
    <t>1385 Cable</t>
  </si>
  <si>
    <t>Hr End</t>
  </si>
  <si>
    <t>Purchases</t>
  </si>
  <si>
    <t>Sales</t>
  </si>
  <si>
    <t>Net</t>
  </si>
  <si>
    <t xml:space="preserve"> </t>
  </si>
  <si>
    <t>* New York Northern Ties</t>
  </si>
  <si>
    <t>Pleasant Valley - Long Mountain (398 line)</t>
  </si>
  <si>
    <t>Alps - Berkshire (393 line)</t>
  </si>
  <si>
    <t>Rotterdam - Bear Swamp (E205W line)</t>
  </si>
  <si>
    <t>Plattsburgh - Sand Bar (PV-20 line)</t>
  </si>
  <si>
    <t>Whitehall - Blissville (K37 line)</t>
  </si>
  <si>
    <t>Hoosick - Bennington (K6 line)</t>
  </si>
  <si>
    <t>Smithfield - Salisbury (690 line)</t>
  </si>
  <si>
    <t>Send questions or comments to ISO-NE Customer Service Dept. at, custserv@iso-ne.com</t>
  </si>
  <si>
    <t>Nets</t>
  </si>
  <si>
    <t>Interchange (16HR Avg)</t>
  </si>
  <si>
    <t>&lt;&lt;Actual Clearing Prices</t>
  </si>
  <si>
    <t>Peak Daily Power Prices Curve&gt;&gt;</t>
  </si>
  <si>
    <t>&lt;&lt;Actual Temps</t>
  </si>
  <si>
    <t>&lt;&lt;Forecast Interchange</t>
  </si>
  <si>
    <t>Represents max peak load.</t>
  </si>
  <si>
    <t>Average of last week and today</t>
  </si>
  <si>
    <t>NY - Zone G LMP</t>
  </si>
  <si>
    <t>Kevin</t>
  </si>
  <si>
    <t>LOAD FORECAST:  Based on Temperatures 3 Degrees Above Forecasted Temps.</t>
  </si>
  <si>
    <t>LOAD FORECAST:  Based on Temperatures 3 Degrees Below Forecasted Temps.</t>
  </si>
  <si>
    <t>Load Forecast:  Based on Temperature Forecast.</t>
  </si>
  <si>
    <t>REVISED FORECAST</t>
  </si>
  <si>
    <t>PJM MORNING REPORT</t>
  </si>
  <si>
    <t>PJM</t>
  </si>
  <si>
    <t>Washington DC Hi</t>
  </si>
  <si>
    <t>Washington DC Lo</t>
  </si>
  <si>
    <t>Philly Norm Hi</t>
  </si>
  <si>
    <t>Philly Norm Lo</t>
  </si>
  <si>
    <t>Transco Zone 6</t>
  </si>
  <si>
    <t>LMP 24 HR Avg</t>
  </si>
  <si>
    <t>LMP 16 HR Avg</t>
  </si>
  <si>
    <t>LMP 8 HR Avg</t>
  </si>
  <si>
    <t>DA 24 HR Avg</t>
  </si>
  <si>
    <t>DA 16 HR Avg</t>
  </si>
  <si>
    <t>DA 8 HR Avg</t>
  </si>
  <si>
    <t>Philly Hi</t>
  </si>
  <si>
    <t>PJM Ht Rt - 24 HR Avg</t>
  </si>
  <si>
    <t>PJM Ht Rt - 16 HR Avg</t>
  </si>
  <si>
    <t>PJM Ht Rt - 8 HR Avg</t>
  </si>
  <si>
    <t>Year</t>
  </si>
  <si>
    <t>Month</t>
  </si>
  <si>
    <t>Hour1.Predicted</t>
  </si>
  <si>
    <t>Hour2.Predicted</t>
  </si>
  <si>
    <t>Hour3.Predicted</t>
  </si>
  <si>
    <t>Hour4.Predicted</t>
  </si>
  <si>
    <t>Hour5.Predicted</t>
  </si>
  <si>
    <t>Hour6.Predicted</t>
  </si>
  <si>
    <t>Hour7.Predicted</t>
  </si>
  <si>
    <t>Hour8.Predicted</t>
  </si>
  <si>
    <t>Hour9.Predicted</t>
  </si>
  <si>
    <t>Hour10.Predicted</t>
  </si>
  <si>
    <t>Hour11.Predicted</t>
  </si>
  <si>
    <t>Hour12.Predicted</t>
  </si>
  <si>
    <t>Hour13.Predicted</t>
  </si>
  <si>
    <t>Hour14.Predicted</t>
  </si>
  <si>
    <t>Hour15.Predicted</t>
  </si>
  <si>
    <t>Hour16.Predicted</t>
  </si>
  <si>
    <t>Hour17.Predicted</t>
  </si>
  <si>
    <t>Hour18.Predicted</t>
  </si>
  <si>
    <t>Hour19.Predicted</t>
  </si>
  <si>
    <t>Hour20.Predicted</t>
  </si>
  <si>
    <t>Hour21.Predicted</t>
  </si>
  <si>
    <t>Hour22.Predicted</t>
  </si>
  <si>
    <t>Hour23.Predicted</t>
  </si>
  <si>
    <t>Hour24.Predicted</t>
  </si>
  <si>
    <t>MAX</t>
  </si>
  <si>
    <t>Philly/DC Aggregate Hi</t>
  </si>
  <si>
    <t>Philly/DC Aggregate Lo</t>
  </si>
  <si>
    <t>24 Hr</t>
  </si>
  <si>
    <t>16 Hr</t>
  </si>
  <si>
    <t>8 Hr</t>
  </si>
  <si>
    <t>Day Ahead Avg</t>
  </si>
  <si>
    <t>LMP Avg</t>
  </si>
  <si>
    <t>POWER</t>
  </si>
  <si>
    <t>HIST</t>
  </si>
  <si>
    <t>CURVES</t>
  </si>
  <si>
    <t>NORMS</t>
  </si>
  <si>
    <t>HIST/FORECAST</t>
  </si>
  <si>
    <t>HI</t>
  </si>
  <si>
    <t>LO</t>
  </si>
  <si>
    <t>PHILLY</t>
  </si>
  <si>
    <t>YEAR</t>
  </si>
  <si>
    <t>MO</t>
  </si>
  <si>
    <t>DAY</t>
  </si>
  <si>
    <t>WASH DC</t>
  </si>
  <si>
    <t>LAGUARDIA NY</t>
  </si>
  <si>
    <t>LaGuardia Hi</t>
  </si>
  <si>
    <t>LaGuardia Lo</t>
  </si>
  <si>
    <t>PJM TEMP + 3</t>
  </si>
  <si>
    <t>PJM TEMP -3</t>
  </si>
  <si>
    <t>&lt;&lt;PJM Actual Load - Last Week</t>
  </si>
  <si>
    <t>PJM Load Forecast (Kevin Cline)&gt;&gt;</t>
  </si>
  <si>
    <t>Forecast Temps&gt;&gt;</t>
  </si>
  <si>
    <t>Check Load</t>
  </si>
  <si>
    <t>xOTH.TRANSCO.Z6.NY MidPoint Px!$L$1</t>
  </si>
  <si>
    <t>x</t>
  </si>
  <si>
    <t>xOTH.TRANSCO.Z6.NY</t>
  </si>
  <si>
    <t>xMidPoint</t>
  </si>
  <si>
    <t>xMidPoint of OTH.TRANSCO.Z6.NY</t>
  </si>
  <si>
    <t>xNo Description</t>
  </si>
  <si>
    <t>xDate is after 1 day before 3/12/2001</t>
  </si>
  <si>
    <t>xa NaN</t>
  </si>
  <si>
    <t>xPx</t>
  </si>
  <si>
    <t>x$L$1</t>
  </si>
  <si>
    <t>xWizard</t>
  </si>
  <si>
    <t>x|True|True|False|True|False|False|</t>
  </si>
  <si>
    <t>x|False|year(s)|day(s)|1|1|3/12/2001|7:20am|False|False|7:20am|1/1/1998|True|True|False|False|False|USD|MMBTU|False|</t>
  </si>
  <si>
    <t>x0</t>
  </si>
  <si>
    <t>x4</t>
  </si>
  <si>
    <t>x1</t>
  </si>
  <si>
    <t>xTrue</t>
  </si>
  <si>
    <t>xFalse</t>
  </si>
  <si>
    <t>x-1</t>
  </si>
  <si>
    <t>xAdjusted Continuous</t>
  </si>
  <si>
    <t>xExpiration Day</t>
  </si>
  <si>
    <t>x1.0</t>
  </si>
  <si>
    <t>xUSD</t>
  </si>
  <si>
    <t>xMMBTU</t>
  </si>
  <si>
    <t>OTH.TRANSCO.Z6.NY(MidPoint)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</si>
</sst>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d"/>
    <numFmt numFmtId="165" formatCode="_(* #,##0_);_(* \(#,##0\);_(* &quot;-&quot;??_);_(@_)"/>
    <numFmt numFmtId="166" formatCode="m/d"/>
    <numFmt numFmtId="168" formatCode="0.000"/>
    <numFmt numFmtId="176" formatCode="m/d/yy\ h:mm\ AM/PM"/>
    <numFmt numFmtId="182" formatCode="m/d/yy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i/>
      <sz val="18"/>
      <name val="Arial"/>
      <family val="2"/>
    </font>
    <font>
      <i/>
      <sz val="18"/>
      <name val="Arial"/>
      <family val="2"/>
    </font>
    <font>
      <b/>
      <sz val="14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12"/>
      <color indexed="9"/>
      <name val="Arial"/>
      <family val="2"/>
    </font>
    <font>
      <b/>
      <sz val="12"/>
      <color indexed="17"/>
      <name val="Arial"/>
      <family val="2"/>
    </font>
    <font>
      <sz val="10"/>
      <color indexed="9"/>
      <name val="Arial"/>
      <family val="2"/>
    </font>
    <font>
      <b/>
      <i/>
      <u/>
      <sz val="12"/>
      <color indexed="9"/>
      <name val="Arial"/>
      <family val="2"/>
    </font>
    <font>
      <sz val="12"/>
      <color indexed="9"/>
      <name val="Arial"/>
      <family val="2"/>
    </font>
    <font>
      <sz val="12"/>
      <color indexed="17"/>
      <name val="Arial"/>
      <family val="2"/>
    </font>
    <font>
      <b/>
      <u/>
      <sz val="12"/>
      <name val="Arial"/>
      <family val="2"/>
    </font>
    <font>
      <b/>
      <sz val="12"/>
      <color indexed="56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3">
    <xf numFmtId="0" fontId="0" fillId="0" borderId="0" xfId="0"/>
    <xf numFmtId="0" fontId="0" fillId="2" borderId="0" xfId="0" applyFill="1" applyBorder="1"/>
    <xf numFmtId="0" fontId="0" fillId="2" borderId="0" xfId="0" applyFill="1"/>
    <xf numFmtId="165" fontId="1" fillId="2" borderId="0" xfId="1" applyNumberFormat="1" applyFill="1" applyBorder="1"/>
    <xf numFmtId="0" fontId="0" fillId="2" borderId="0" xfId="0" applyFill="1" applyBorder="1" applyAlignment="1">
      <alignment horizontal="center"/>
    </xf>
    <xf numFmtId="4" fontId="0" fillId="2" borderId="0" xfId="0" applyNumberFormat="1" applyFill="1"/>
    <xf numFmtId="165" fontId="0" fillId="0" borderId="0" xfId="1" applyNumberFormat="1" applyFont="1"/>
    <xf numFmtId="14" fontId="0" fillId="0" borderId="0" xfId="0" applyNumberFormat="1"/>
    <xf numFmtId="0" fontId="0" fillId="2" borderId="0" xfId="0" applyFill="1" applyAlignment="1">
      <alignment horizontal="right"/>
    </xf>
    <xf numFmtId="165" fontId="1" fillId="2" borderId="0" xfId="1" applyNumberFormat="1" applyFill="1" applyBorder="1" applyAlignment="1">
      <alignment horizontal="right"/>
    </xf>
    <xf numFmtId="165" fontId="0" fillId="2" borderId="0" xfId="1" applyNumberFormat="1" applyFont="1" applyFill="1" applyAlignment="1">
      <alignment horizontal="right"/>
    </xf>
    <xf numFmtId="165" fontId="0" fillId="2" borderId="0" xfId="1" applyNumberFormat="1" applyFont="1" applyFill="1"/>
    <xf numFmtId="165" fontId="0" fillId="3" borderId="0" xfId="1" applyNumberFormat="1" applyFont="1" applyFill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165" fontId="2" fillId="2" borderId="0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7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9" fillId="4" borderId="0" xfId="0" applyFont="1" applyFill="1" applyAlignment="1">
      <alignment horizontal="centerContinuous" vertical="center"/>
    </xf>
    <xf numFmtId="0" fontId="9" fillId="0" borderId="1" xfId="0" applyFont="1" applyBorder="1" applyAlignment="1">
      <alignment vertical="center"/>
    </xf>
    <xf numFmtId="14" fontId="10" fillId="0" borderId="1" xfId="0" applyNumberFormat="1" applyFont="1" applyBorder="1" applyAlignment="1">
      <alignment horizontal="centerContinuous" vertical="center"/>
    </xf>
    <xf numFmtId="0" fontId="11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2" fillId="0" borderId="2" xfId="0" applyFont="1" applyBorder="1" applyAlignment="1">
      <alignment horizontal="centerContinuous" vertical="center"/>
    </xf>
    <xf numFmtId="0" fontId="12" fillId="5" borderId="3" xfId="0" applyFont="1" applyFill="1" applyBorder="1" applyAlignment="1">
      <alignment horizontal="centerContinuous" vertical="center"/>
    </xf>
    <xf numFmtId="0" fontId="13" fillId="5" borderId="4" xfId="0" applyFont="1" applyFill="1" applyBorder="1" applyAlignment="1">
      <alignment horizontal="centerContinuous" vertical="center"/>
    </xf>
    <xf numFmtId="0" fontId="13" fillId="5" borderId="5" xfId="0" applyFont="1" applyFill="1" applyBorder="1" applyAlignment="1">
      <alignment horizontal="centerContinuous" vertical="center"/>
    </xf>
    <xf numFmtId="0" fontId="12" fillId="6" borderId="6" xfId="0" applyFont="1" applyFill="1" applyBorder="1" applyAlignment="1">
      <alignment horizontal="centerContinuous" vertical="center"/>
    </xf>
    <xf numFmtId="0" fontId="13" fillId="6" borderId="7" xfId="0" applyFont="1" applyFill="1" applyBorder="1" applyAlignment="1">
      <alignment horizontal="centerContinuous" vertical="center"/>
    </xf>
    <xf numFmtId="0" fontId="13" fillId="6" borderId="8" xfId="0" applyFont="1" applyFill="1" applyBorder="1" applyAlignment="1">
      <alignment horizontal="centerContinuous" vertical="center"/>
    </xf>
    <xf numFmtId="0" fontId="12" fillId="7" borderId="6" xfId="0" applyFont="1" applyFill="1" applyBorder="1" applyAlignment="1">
      <alignment horizontal="centerContinuous" vertical="center"/>
    </xf>
    <xf numFmtId="0" fontId="13" fillId="7" borderId="7" xfId="0" applyFont="1" applyFill="1" applyBorder="1" applyAlignment="1">
      <alignment horizontal="centerContinuous" vertical="center"/>
    </xf>
    <xf numFmtId="0" fontId="13" fillId="0" borderId="9" xfId="0" applyFont="1" applyBorder="1" applyAlignment="1">
      <alignment horizontal="centerContinuous" vertical="center"/>
    </xf>
    <xf numFmtId="0" fontId="14" fillId="5" borderId="3" xfId="0" applyFont="1" applyFill="1" applyBorder="1" applyAlignment="1">
      <alignment horizontal="centerContinuous"/>
    </xf>
    <xf numFmtId="0" fontId="13" fillId="5" borderId="5" xfId="0" applyFont="1" applyFill="1" applyBorder="1" applyAlignment="1">
      <alignment horizontal="centerContinuous"/>
    </xf>
    <xf numFmtId="0" fontId="13" fillId="5" borderId="10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Continuous" vertical="center"/>
    </xf>
    <xf numFmtId="0" fontId="13" fillId="6" borderId="1" xfId="0" applyFont="1" applyFill="1" applyBorder="1" applyAlignment="1">
      <alignment horizontal="centerContinuous" vertical="center"/>
    </xf>
    <xf numFmtId="0" fontId="13" fillId="6" borderId="12" xfId="0" applyFont="1" applyFill="1" applyBorder="1" applyAlignment="1">
      <alignment horizontal="centerContinuous" vertical="center"/>
    </xf>
    <xf numFmtId="0" fontId="13" fillId="7" borderId="11" xfId="0" applyFont="1" applyFill="1" applyBorder="1" applyAlignment="1">
      <alignment horizontal="centerContinuous" vertical="center"/>
    </xf>
    <xf numFmtId="0" fontId="13" fillId="7" borderId="1" xfId="0" applyFont="1" applyFill="1" applyBorder="1" applyAlignment="1">
      <alignment horizontal="centerContinuous" vertical="center"/>
    </xf>
    <xf numFmtId="0" fontId="2" fillId="0" borderId="10" xfId="0" applyFont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0" borderId="0" xfId="0" applyFont="1"/>
    <xf numFmtId="0" fontId="2" fillId="0" borderId="10" xfId="0" applyNumberFormat="1" applyFont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3" fillId="5" borderId="10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2" fillId="5" borderId="10" xfId="0" applyNumberFormat="1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0" fillId="0" borderId="0" xfId="0" applyBorder="1" applyAlignment="1"/>
    <xf numFmtId="0" fontId="2" fillId="0" borderId="0" xfId="0" applyFont="1" applyAlignment="1">
      <alignment horizontal="left"/>
    </xf>
    <xf numFmtId="0" fontId="14" fillId="0" borderId="0" xfId="0" applyFont="1" applyAlignment="1">
      <alignment horizontal="centerContinuous" wrapText="1"/>
    </xf>
    <xf numFmtId="0" fontId="15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 applyFill="1"/>
    <xf numFmtId="0" fontId="0" fillId="0" borderId="0" xfId="0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14" xfId="1" applyNumberFormat="1" applyFont="1" applyFill="1" applyBorder="1"/>
    <xf numFmtId="165" fontId="0" fillId="2" borderId="15" xfId="1" applyNumberFormat="1" applyFont="1" applyFill="1" applyBorder="1" applyAlignment="1">
      <alignment horizontal="right"/>
    </xf>
    <xf numFmtId="165" fontId="0" fillId="2" borderId="16" xfId="1" applyNumberFormat="1" applyFont="1" applyFill="1" applyBorder="1" applyAlignment="1">
      <alignment horizontal="right"/>
    </xf>
    <xf numFmtId="165" fontId="2" fillId="2" borderId="17" xfId="1" applyNumberFormat="1" applyFont="1" applyFill="1" applyBorder="1" applyAlignment="1">
      <alignment horizontal="left"/>
    </xf>
    <xf numFmtId="165" fontId="0" fillId="2" borderId="18" xfId="1" applyNumberFormat="1" applyFont="1" applyFill="1" applyBorder="1" applyAlignment="1">
      <alignment horizontal="right"/>
    </xf>
    <xf numFmtId="165" fontId="2" fillId="2" borderId="19" xfId="1" applyNumberFormat="1" applyFont="1" applyFill="1" applyBorder="1" applyAlignment="1">
      <alignment horizontal="left"/>
    </xf>
    <xf numFmtId="165" fontId="0" fillId="2" borderId="20" xfId="1" applyNumberFormat="1" applyFont="1" applyFill="1" applyBorder="1" applyAlignment="1">
      <alignment horizontal="right"/>
    </xf>
    <xf numFmtId="165" fontId="0" fillId="2" borderId="21" xfId="1" applyNumberFormat="1" applyFont="1" applyFill="1" applyBorder="1" applyAlignment="1">
      <alignment horizontal="right"/>
    </xf>
    <xf numFmtId="165" fontId="2" fillId="2" borderId="14" xfId="1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4" fontId="0" fillId="2" borderId="0" xfId="1" applyNumberFormat="1" applyFont="1" applyFill="1" applyAlignment="1">
      <alignment horizontal="center"/>
    </xf>
    <xf numFmtId="165" fontId="2" fillId="2" borderId="14" xfId="1" applyNumberFormat="1" applyFont="1" applyFill="1" applyBorder="1"/>
    <xf numFmtId="165" fontId="0" fillId="2" borderId="0" xfId="1" applyNumberFormat="1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17" fontId="2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165" fontId="1" fillId="2" borderId="0" xfId="1" applyNumberFormat="1" applyFill="1" applyBorder="1" applyAlignment="1">
      <alignment horizontal="center"/>
    </xf>
    <xf numFmtId="0" fontId="19" fillId="2" borderId="0" xfId="0" applyFont="1" applyFill="1"/>
    <xf numFmtId="0" fontId="4" fillId="2" borderId="0" xfId="0" applyFont="1" applyFill="1" applyBorder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20" fillId="12" borderId="0" xfId="0" applyFont="1" applyFill="1"/>
    <xf numFmtId="0" fontId="21" fillId="12" borderId="0" xfId="0" applyFont="1" applyFill="1" applyAlignment="1">
      <alignment horizontal="right"/>
    </xf>
    <xf numFmtId="0" fontId="6" fillId="12" borderId="0" xfId="0" applyFont="1" applyFill="1" applyAlignment="1">
      <alignment horizontal="right"/>
    </xf>
    <xf numFmtId="0" fontId="4" fillId="2" borderId="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164" fontId="4" fillId="2" borderId="9" xfId="0" applyNumberFormat="1" applyFont="1" applyFill="1" applyBorder="1" applyAlignment="1">
      <alignment horizontal="center"/>
    </xf>
    <xf numFmtId="164" fontId="4" fillId="3" borderId="9" xfId="0" applyNumberFormat="1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165" fontId="6" fillId="2" borderId="22" xfId="1" applyNumberFormat="1" applyFont="1" applyFill="1" applyBorder="1" applyAlignment="1">
      <alignment horizontal="right"/>
    </xf>
    <xf numFmtId="165" fontId="22" fillId="3" borderId="22" xfId="1" applyNumberFormat="1" applyFont="1" applyFill="1" applyBorder="1" applyAlignment="1">
      <alignment horizontal="right"/>
    </xf>
    <xf numFmtId="165" fontId="6" fillId="3" borderId="22" xfId="1" applyNumberFormat="1" applyFont="1" applyFill="1" applyBorder="1" applyAlignment="1">
      <alignment horizontal="right"/>
    </xf>
    <xf numFmtId="0" fontId="23" fillId="2" borderId="7" xfId="0" applyFont="1" applyFill="1" applyBorder="1"/>
    <xf numFmtId="0" fontId="23" fillId="2" borderId="7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0" fontId="6" fillId="2" borderId="7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165" fontId="6" fillId="2" borderId="2" xfId="1" applyNumberFormat="1" applyFont="1" applyFill="1" applyBorder="1" applyAlignment="1">
      <alignment horizontal="right"/>
    </xf>
    <xf numFmtId="165" fontId="22" fillId="3" borderId="2" xfId="1" applyNumberFormat="1" applyFont="1" applyFill="1" applyBorder="1" applyAlignment="1">
      <alignment horizontal="right"/>
    </xf>
    <xf numFmtId="165" fontId="6" fillId="3" borderId="2" xfId="1" applyNumberFormat="1" applyFont="1" applyFill="1" applyBorder="1" applyAlignment="1">
      <alignment horizontal="right"/>
    </xf>
    <xf numFmtId="0" fontId="4" fillId="2" borderId="23" xfId="0" applyFont="1" applyFill="1" applyBorder="1" applyAlignment="1">
      <alignment horizontal="left"/>
    </xf>
    <xf numFmtId="165" fontId="4" fillId="2" borderId="22" xfId="1" applyNumberFormat="1" applyFont="1" applyFill="1" applyBorder="1" applyAlignment="1">
      <alignment horizontal="right"/>
    </xf>
    <xf numFmtId="165" fontId="18" fillId="3" borderId="22" xfId="1" applyNumberFormat="1" applyFont="1" applyFill="1" applyBorder="1" applyAlignment="1">
      <alignment horizontal="right"/>
    </xf>
    <xf numFmtId="165" fontId="4" fillId="3" borderId="22" xfId="1" applyNumberFormat="1" applyFont="1" applyFill="1" applyBorder="1" applyAlignment="1">
      <alignment horizontal="right"/>
    </xf>
    <xf numFmtId="0" fontId="4" fillId="2" borderId="11" xfId="0" applyFont="1" applyFill="1" applyBorder="1" applyAlignment="1">
      <alignment horizontal="left"/>
    </xf>
    <xf numFmtId="165" fontId="6" fillId="2" borderId="9" xfId="1" applyNumberFormat="1" applyFont="1" applyFill="1" applyBorder="1" applyAlignment="1">
      <alignment horizontal="right"/>
    </xf>
    <xf numFmtId="165" fontId="22" fillId="3" borderId="9" xfId="1" applyNumberFormat="1" applyFont="1" applyFill="1" applyBorder="1" applyAlignment="1">
      <alignment horizontal="right"/>
    </xf>
    <xf numFmtId="165" fontId="6" fillId="3" borderId="9" xfId="1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right"/>
    </xf>
    <xf numFmtId="165" fontId="4" fillId="2" borderId="0" xfId="1" applyNumberFormat="1" applyFont="1" applyFill="1" applyBorder="1"/>
    <xf numFmtId="165" fontId="6" fillId="2" borderId="0" xfId="1" applyNumberFormat="1" applyFont="1" applyFill="1" applyBorder="1" applyAlignment="1">
      <alignment horizontal="right"/>
    </xf>
    <xf numFmtId="165" fontId="6" fillId="3" borderId="0" xfId="1" applyNumberFormat="1" applyFont="1" applyFill="1" applyBorder="1" applyAlignment="1">
      <alignment horizontal="right"/>
    </xf>
    <xf numFmtId="165" fontId="6" fillId="0" borderId="0" xfId="1" applyNumberFormat="1" applyFont="1" applyFill="1" applyBorder="1" applyAlignment="1">
      <alignment horizontal="right"/>
    </xf>
    <xf numFmtId="165" fontId="6" fillId="2" borderId="0" xfId="1" applyNumberFormat="1" applyFont="1" applyFill="1" applyBorder="1" applyAlignment="1">
      <alignment horizontal="left"/>
    </xf>
    <xf numFmtId="0" fontId="4" fillId="2" borderId="0" xfId="0" applyFont="1" applyFill="1" applyAlignment="1">
      <alignment horizontal="right"/>
    </xf>
    <xf numFmtId="165" fontId="4" fillId="2" borderId="0" xfId="1" applyNumberFormat="1" applyFont="1" applyFill="1" applyBorder="1" applyAlignment="1">
      <alignment horizontal="left"/>
    </xf>
    <xf numFmtId="165" fontId="4" fillId="2" borderId="0" xfId="1" applyNumberFormat="1" applyFont="1" applyFill="1" applyBorder="1" applyAlignment="1">
      <alignment horizontal="center"/>
    </xf>
    <xf numFmtId="2" fontId="6" fillId="2" borderId="22" xfId="1" applyNumberFormat="1" applyFont="1" applyFill="1" applyBorder="1" applyAlignment="1">
      <alignment horizontal="right"/>
    </xf>
    <xf numFmtId="2" fontId="6" fillId="3" borderId="22" xfId="1" applyNumberFormat="1" applyFont="1" applyFill="1" applyBorder="1" applyAlignment="1">
      <alignment horizontal="right"/>
    </xf>
    <xf numFmtId="2" fontId="6" fillId="2" borderId="22" xfId="0" applyNumberFormat="1" applyFont="1" applyFill="1" applyBorder="1" applyAlignment="1">
      <alignment horizontal="right"/>
    </xf>
    <xf numFmtId="2" fontId="6" fillId="3" borderId="22" xfId="0" applyNumberFormat="1" applyFont="1" applyFill="1" applyBorder="1" applyAlignment="1">
      <alignment horizontal="right"/>
    </xf>
    <xf numFmtId="2" fontId="6" fillId="2" borderId="9" xfId="0" applyNumberFormat="1" applyFont="1" applyFill="1" applyBorder="1" applyAlignment="1">
      <alignment horizontal="right"/>
    </xf>
    <xf numFmtId="0" fontId="4" fillId="2" borderId="3" xfId="0" applyFont="1" applyFill="1" applyBorder="1" applyAlignment="1">
      <alignment horizontal="left"/>
    </xf>
    <xf numFmtId="2" fontId="6" fillId="2" borderId="10" xfId="0" applyNumberFormat="1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165" fontId="6" fillId="2" borderId="5" xfId="1" applyNumberFormat="1" applyFont="1" applyFill="1" applyBorder="1"/>
    <xf numFmtId="0" fontId="4" fillId="2" borderId="22" xfId="0" applyFont="1" applyFill="1" applyBorder="1" applyAlignment="1">
      <alignment horizontal="right"/>
    </xf>
    <xf numFmtId="165" fontId="6" fillId="2" borderId="24" xfId="1" applyNumberFormat="1" applyFont="1" applyFill="1" applyBorder="1"/>
    <xf numFmtId="165" fontId="6" fillId="2" borderId="9" xfId="1" applyNumberFormat="1" applyFont="1" applyFill="1" applyBorder="1"/>
    <xf numFmtId="165" fontId="6" fillId="3" borderId="9" xfId="1" applyNumberFormat="1" applyFont="1" applyFill="1" applyBorder="1"/>
    <xf numFmtId="0" fontId="6" fillId="2" borderId="9" xfId="0" applyFont="1" applyFill="1" applyBorder="1"/>
    <xf numFmtId="0" fontId="6" fillId="2" borderId="12" xfId="0" applyFont="1" applyFill="1" applyBorder="1"/>
    <xf numFmtId="165" fontId="4" fillId="2" borderId="0" xfId="1" applyNumberFormat="1" applyFont="1" applyFill="1" applyBorder="1" applyAlignment="1">
      <alignment horizontal="right"/>
    </xf>
    <xf numFmtId="165" fontId="6" fillId="2" borderId="0" xfId="1" applyNumberFormat="1" applyFont="1" applyFill="1" applyBorder="1"/>
    <xf numFmtId="0" fontId="6" fillId="0" borderId="2" xfId="0" applyFont="1" applyFill="1" applyBorder="1" applyAlignment="1">
      <alignment horizontal="right"/>
    </xf>
    <xf numFmtId="0" fontId="5" fillId="2" borderId="23" xfId="0" applyFont="1" applyFill="1" applyBorder="1" applyAlignment="1">
      <alignment horizontal="left"/>
    </xf>
    <xf numFmtId="0" fontId="24" fillId="2" borderId="23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right"/>
    </xf>
    <xf numFmtId="0" fontId="6" fillId="0" borderId="22" xfId="0" applyFont="1" applyFill="1" applyBorder="1" applyAlignment="1">
      <alignment horizontal="right"/>
    </xf>
    <xf numFmtId="0" fontId="6" fillId="3" borderId="22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center"/>
    </xf>
    <xf numFmtId="165" fontId="4" fillId="2" borderId="10" xfId="1" applyNumberFormat="1" applyFont="1" applyFill="1" applyBorder="1" applyAlignment="1">
      <alignment horizontal="center"/>
    </xf>
    <xf numFmtId="165" fontId="4" fillId="3" borderId="10" xfId="1" applyNumberFormat="1" applyFont="1" applyFill="1" applyBorder="1" applyAlignment="1">
      <alignment horizontal="center"/>
    </xf>
    <xf numFmtId="165" fontId="4" fillId="3" borderId="0" xfId="0" applyNumberFormat="1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165" fontId="4" fillId="2" borderId="2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165" fontId="6" fillId="2" borderId="2" xfId="1" applyNumberFormat="1" applyFont="1" applyFill="1" applyBorder="1"/>
    <xf numFmtId="165" fontId="4" fillId="2" borderId="22" xfId="0" applyNumberFormat="1" applyFont="1" applyFill="1" applyBorder="1" applyAlignment="1">
      <alignment horizontal="right"/>
    </xf>
    <xf numFmtId="0" fontId="4" fillId="2" borderId="23" xfId="0" applyFont="1" applyFill="1" applyBorder="1" applyAlignment="1">
      <alignment horizontal="right"/>
    </xf>
    <xf numFmtId="165" fontId="6" fillId="2" borderId="22" xfId="1" applyNumberFormat="1" applyFont="1" applyFill="1" applyBorder="1"/>
    <xf numFmtId="0" fontId="4" fillId="2" borderId="11" xfId="0" applyFont="1" applyFill="1" applyBorder="1" applyAlignment="1">
      <alignment horizontal="right"/>
    </xf>
    <xf numFmtId="0" fontId="4" fillId="2" borderId="9" xfId="0" applyFont="1" applyFill="1" applyBorder="1" applyAlignment="1">
      <alignment horizontal="right"/>
    </xf>
    <xf numFmtId="165" fontId="6" fillId="2" borderId="3" xfId="1" applyNumberFormat="1" applyFont="1" applyFill="1" applyBorder="1" applyAlignment="1">
      <alignment horizontal="right"/>
    </xf>
    <xf numFmtId="165" fontId="6" fillId="3" borderId="3" xfId="1" applyNumberFormat="1" applyFont="1" applyFill="1" applyBorder="1" applyAlignment="1">
      <alignment horizontal="right"/>
    </xf>
    <xf numFmtId="165" fontId="6" fillId="2" borderId="10" xfId="1" applyNumberFormat="1" applyFont="1" applyFill="1" applyBorder="1"/>
    <xf numFmtId="0" fontId="4" fillId="2" borderId="0" xfId="0" applyFont="1" applyFill="1"/>
    <xf numFmtId="0" fontId="6" fillId="3" borderId="0" xfId="0" applyFont="1" applyFill="1" applyAlignment="1">
      <alignment horizontal="right"/>
    </xf>
    <xf numFmtId="165" fontId="6" fillId="2" borderId="2" xfId="0" applyNumberFormat="1" applyFont="1" applyFill="1" applyBorder="1" applyAlignment="1">
      <alignment horizontal="right"/>
    </xf>
    <xf numFmtId="165" fontId="6" fillId="3" borderId="2" xfId="0" applyNumberFormat="1" applyFont="1" applyFill="1" applyBorder="1" applyAlignment="1">
      <alignment horizontal="right"/>
    </xf>
    <xf numFmtId="0" fontId="4" fillId="2" borderId="10" xfId="0" applyFont="1" applyFill="1" applyBorder="1"/>
    <xf numFmtId="165" fontId="6" fillId="2" borderId="10" xfId="0" applyNumberFormat="1" applyFont="1" applyFill="1" applyBorder="1" applyAlignment="1">
      <alignment horizontal="right"/>
    </xf>
    <xf numFmtId="165" fontId="6" fillId="3" borderId="10" xfId="0" applyNumberFormat="1" applyFont="1" applyFill="1" applyBorder="1" applyAlignment="1">
      <alignment horizontal="right"/>
    </xf>
    <xf numFmtId="165" fontId="6" fillId="0" borderId="10" xfId="0" applyNumberFormat="1" applyFont="1" applyFill="1" applyBorder="1" applyAlignment="1">
      <alignment horizontal="right"/>
    </xf>
    <xf numFmtId="0" fontId="6" fillId="0" borderId="0" xfId="0" applyFont="1"/>
    <xf numFmtId="0" fontId="6" fillId="2" borderId="6" xfId="0" applyFont="1" applyFill="1" applyBorder="1" applyAlignment="1">
      <alignment horizontal="left"/>
    </xf>
    <xf numFmtId="0" fontId="6" fillId="2" borderId="7" xfId="0" applyFont="1" applyFill="1" applyBorder="1"/>
    <xf numFmtId="165" fontId="6" fillId="2" borderId="8" xfId="0" applyNumberFormat="1" applyFont="1" applyFill="1" applyBorder="1"/>
    <xf numFmtId="0" fontId="6" fillId="2" borderId="23" xfId="0" applyFont="1" applyFill="1" applyBorder="1" applyAlignment="1">
      <alignment horizontal="left"/>
    </xf>
    <xf numFmtId="0" fontId="6" fillId="2" borderId="0" xfId="0" applyFont="1" applyFill="1" applyBorder="1"/>
    <xf numFmtId="165" fontId="6" fillId="2" borderId="24" xfId="0" applyNumberFormat="1" applyFont="1" applyFill="1" applyBorder="1"/>
    <xf numFmtId="0" fontId="6" fillId="2" borderId="6" xfId="0" applyFont="1" applyFill="1" applyBorder="1"/>
    <xf numFmtId="165" fontId="6" fillId="2" borderId="7" xfId="1" applyNumberFormat="1" applyFont="1" applyFill="1" applyBorder="1"/>
    <xf numFmtId="165" fontId="6" fillId="2" borderId="8" xfId="1" applyNumberFormat="1" applyFont="1" applyFill="1" applyBorder="1"/>
    <xf numFmtId="0" fontId="6" fillId="2" borderId="23" xfId="0" applyFont="1" applyFill="1" applyBorder="1"/>
    <xf numFmtId="0" fontId="6" fillId="2" borderId="25" xfId="0" applyFont="1" applyFill="1" applyBorder="1"/>
    <xf numFmtId="165" fontId="6" fillId="2" borderId="26" xfId="1" applyNumberFormat="1" applyFont="1" applyFill="1" applyBorder="1"/>
    <xf numFmtId="165" fontId="6" fillId="2" borderId="27" xfId="1" applyNumberFormat="1" applyFont="1" applyFill="1" applyBorder="1"/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/>
    <xf numFmtId="165" fontId="4" fillId="2" borderId="27" xfId="0" applyNumberFormat="1" applyFont="1" applyFill="1" applyBorder="1"/>
    <xf numFmtId="2" fontId="6" fillId="3" borderId="24" xfId="1" applyNumberFormat="1" applyFont="1" applyFill="1" applyBorder="1" applyAlignment="1">
      <alignment horizontal="right"/>
    </xf>
    <xf numFmtId="165" fontId="6" fillId="0" borderId="2" xfId="1" applyNumberFormat="1" applyFont="1" applyFill="1" applyBorder="1" applyAlignment="1">
      <alignment horizontal="right"/>
    </xf>
    <xf numFmtId="165" fontId="6" fillId="0" borderId="22" xfId="1" applyNumberFormat="1" applyFont="1" applyFill="1" applyBorder="1" applyAlignment="1">
      <alignment horizontal="right"/>
    </xf>
    <xf numFmtId="0" fontId="17" fillId="0" borderId="0" xfId="0" applyFont="1" applyFill="1" applyAlignment="1">
      <alignment horizontal="center"/>
    </xf>
    <xf numFmtId="0" fontId="2" fillId="5" borderId="0" xfId="0" applyNumberFormat="1" applyFont="1" applyFill="1" applyBorder="1" applyAlignment="1">
      <alignment horizontal="center"/>
    </xf>
    <xf numFmtId="165" fontId="6" fillId="2" borderId="0" xfId="0" applyNumberFormat="1" applyFont="1" applyFill="1" applyAlignment="1">
      <alignment horizontal="right"/>
    </xf>
    <xf numFmtId="2" fontId="0" fillId="2" borderId="0" xfId="0" applyNumberFormat="1" applyFill="1"/>
    <xf numFmtId="0" fontId="6" fillId="3" borderId="24" xfId="0" applyFont="1" applyFill="1" applyBorder="1"/>
    <xf numFmtId="165" fontId="4" fillId="2" borderId="22" xfId="1" applyNumberFormat="1" applyFont="1" applyFill="1" applyBorder="1" applyAlignment="1">
      <alignment horizontal="center"/>
    </xf>
    <xf numFmtId="165" fontId="4" fillId="2" borderId="24" xfId="1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22" xfId="1" applyNumberFormat="1" applyFont="1" applyFill="1" applyBorder="1" applyAlignment="1">
      <alignment horizontal="center"/>
    </xf>
    <xf numFmtId="2" fontId="6" fillId="3" borderId="10" xfId="0" applyNumberFormat="1" applyFont="1" applyFill="1" applyBorder="1" applyAlignment="1">
      <alignment horizontal="center"/>
    </xf>
    <xf numFmtId="1" fontId="6" fillId="2" borderId="22" xfId="1" applyNumberFormat="1" applyFont="1" applyFill="1" applyBorder="1" applyAlignment="1">
      <alignment horizontal="center"/>
    </xf>
    <xf numFmtId="1" fontId="6" fillId="2" borderId="2" xfId="1" applyNumberFormat="1" applyFont="1" applyFill="1" applyBorder="1" applyAlignment="1">
      <alignment horizontal="center"/>
    </xf>
    <xf numFmtId="1" fontId="6" fillId="2" borderId="9" xfId="1" applyNumberFormat="1" applyFont="1" applyFill="1" applyBorder="1" applyAlignment="1">
      <alignment horizontal="center"/>
    </xf>
    <xf numFmtId="14" fontId="3" fillId="0" borderId="0" xfId="0" applyNumberFormat="1" applyFont="1" applyFill="1" applyBorder="1"/>
    <xf numFmtId="0" fontId="6" fillId="2" borderId="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1" fontId="6" fillId="3" borderId="22" xfId="0" applyNumberFormat="1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24" fillId="3" borderId="22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2" fontId="6" fillId="3" borderId="22" xfId="1" applyNumberFormat="1" applyFont="1" applyFill="1" applyBorder="1" applyAlignment="1">
      <alignment horizontal="center"/>
    </xf>
    <xf numFmtId="2" fontId="6" fillId="3" borderId="2" xfId="1" applyNumberFormat="1" applyFont="1" applyFill="1" applyBorder="1" applyAlignment="1">
      <alignment horizontal="center"/>
    </xf>
    <xf numFmtId="2" fontId="6" fillId="3" borderId="9" xfId="1" applyNumberFormat="1" applyFont="1" applyFill="1" applyBorder="1" applyAlignment="1">
      <alignment horizontal="right"/>
    </xf>
    <xf numFmtId="2" fontId="6" fillId="2" borderId="9" xfId="1" applyNumberFormat="1" applyFont="1" applyFill="1" applyBorder="1" applyAlignment="1">
      <alignment horizontal="right"/>
    </xf>
    <xf numFmtId="0" fontId="0" fillId="13" borderId="28" xfId="0" applyFill="1" applyBorder="1" applyAlignment="1">
      <alignment horizontal="center" vertical="center"/>
    </xf>
    <xf numFmtId="4" fontId="0" fillId="13" borderId="28" xfId="0" applyNumberFormat="1" applyFill="1" applyBorder="1" applyAlignment="1">
      <alignment horizontal="center" vertical="center"/>
    </xf>
    <xf numFmtId="4" fontId="0" fillId="13" borderId="29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Fill="1" applyBorder="1"/>
    <xf numFmtId="0" fontId="0" fillId="0" borderId="0" xfId="0" applyFill="1" applyBorder="1"/>
    <xf numFmtId="14" fontId="0" fillId="0" borderId="0" xfId="0" applyNumberFormat="1" applyAlignment="1">
      <alignment horizontal="center"/>
    </xf>
    <xf numFmtId="43" fontId="0" fillId="0" borderId="0" xfId="1" applyFont="1"/>
    <xf numFmtId="0" fontId="25" fillId="0" borderId="0" xfId="0" applyFont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2" fontId="0" fillId="0" borderId="0" xfId="0" applyNumberFormat="1"/>
    <xf numFmtId="0" fontId="2" fillId="0" borderId="15" xfId="0" applyFont="1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/>
    <xf numFmtId="0" fontId="0" fillId="0" borderId="1" xfId="0" applyBorder="1"/>
    <xf numFmtId="0" fontId="0" fillId="0" borderId="34" xfId="0" applyBorder="1"/>
    <xf numFmtId="2" fontId="6" fillId="2" borderId="23" xfId="0" applyNumberFormat="1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1" fontId="6" fillId="2" borderId="7" xfId="1" applyNumberFormat="1" applyFont="1" applyFill="1" applyBorder="1" applyAlignment="1">
      <alignment horizontal="center"/>
    </xf>
    <xf numFmtId="1" fontId="6" fillId="2" borderId="0" xfId="1" applyNumberFormat="1" applyFont="1" applyFill="1" applyBorder="1" applyAlignment="1">
      <alignment horizontal="center"/>
    </xf>
    <xf numFmtId="1" fontId="6" fillId="2" borderId="1" xfId="1" applyNumberFormat="1" applyFont="1" applyFill="1" applyBorder="1" applyAlignment="1">
      <alignment horizontal="center"/>
    </xf>
    <xf numFmtId="0" fontId="4" fillId="2" borderId="22" xfId="0" applyFont="1" applyFill="1" applyBorder="1" applyAlignment="1">
      <alignment horizontal="left"/>
    </xf>
    <xf numFmtId="2" fontId="4" fillId="2" borderId="22" xfId="0" applyNumberFormat="1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9" xfId="0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25" fillId="0" borderId="14" xfId="0" applyNumberFormat="1" applyFont="1" applyFill="1" applyBorder="1"/>
    <xf numFmtId="14" fontId="3" fillId="0" borderId="17" xfId="0" applyNumberFormat="1" applyFont="1" applyFill="1" applyBorder="1"/>
    <xf numFmtId="14" fontId="3" fillId="0" borderId="17" xfId="1" applyNumberFormat="1" applyFont="1" applyFill="1" applyBorder="1" applyAlignment="1">
      <alignment horizontal="right"/>
    </xf>
    <xf numFmtId="14" fontId="3" fillId="0" borderId="19" xfId="0" applyNumberFormat="1" applyFont="1" applyFill="1" applyBorder="1"/>
    <xf numFmtId="14" fontId="25" fillId="0" borderId="25" xfId="0" applyNumberFormat="1" applyFont="1" applyFill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7" xfId="0" applyBorder="1"/>
    <xf numFmtId="1" fontId="0" fillId="0" borderId="0" xfId="0" applyNumberForma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/>
    <xf numFmtId="0" fontId="2" fillId="0" borderId="22" xfId="0" applyFont="1" applyBorder="1"/>
    <xf numFmtId="0" fontId="2" fillId="0" borderId="9" xfId="0" applyFont="1" applyBorder="1"/>
    <xf numFmtId="1" fontId="6" fillId="3" borderId="2" xfId="1" applyNumberFormat="1" applyFont="1" applyFill="1" applyBorder="1" applyAlignment="1">
      <alignment horizontal="center"/>
    </xf>
    <xf numFmtId="1" fontId="6" fillId="3" borderId="22" xfId="1" applyNumberFormat="1" applyFont="1" applyFill="1" applyBorder="1" applyAlignment="1">
      <alignment horizontal="center"/>
    </xf>
    <xf numFmtId="1" fontId="6" fillId="3" borderId="9" xfId="1" applyNumberFormat="1" applyFont="1" applyFill="1" applyBorder="1" applyAlignment="1">
      <alignment horizontal="center"/>
    </xf>
    <xf numFmtId="2" fontId="6" fillId="2" borderId="2" xfId="1" applyNumberFormat="1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24" fillId="2" borderId="22" xfId="0" applyFont="1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2" fontId="26" fillId="0" borderId="0" xfId="0" applyNumberFormat="1" applyFont="1"/>
    <xf numFmtId="0" fontId="0" fillId="14" borderId="0" xfId="0" applyFill="1"/>
    <xf numFmtId="0" fontId="0" fillId="14" borderId="0" xfId="0" applyFill="1" applyAlignment="1">
      <alignment horizontal="center"/>
    </xf>
    <xf numFmtId="0" fontId="0" fillId="14" borderId="0" xfId="0" applyFill="1" applyBorder="1"/>
    <xf numFmtId="0" fontId="2" fillId="0" borderId="0" xfId="0" applyFont="1" applyFill="1"/>
    <xf numFmtId="0" fontId="3" fillId="0" borderId="0" xfId="0" applyFont="1" applyFill="1"/>
    <xf numFmtId="165" fontId="3" fillId="0" borderId="0" xfId="1" applyNumberFormat="1" applyFont="1" applyFill="1" applyBorder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/>
    <xf numFmtId="165" fontId="3" fillId="0" borderId="0" xfId="1" applyNumberFormat="1" applyFont="1" applyFill="1"/>
    <xf numFmtId="0" fontId="4" fillId="2" borderId="1" xfId="0" applyFont="1" applyFill="1" applyBorder="1" applyAlignment="1">
      <alignment horizontal="right"/>
    </xf>
    <xf numFmtId="168" fontId="6" fillId="0" borderId="3" xfId="0" applyNumberFormat="1" applyFont="1" applyFill="1" applyBorder="1" applyAlignment="1">
      <alignment horizontal="center"/>
    </xf>
    <xf numFmtId="165" fontId="3" fillId="0" borderId="0" xfId="0" applyNumberFormat="1" applyFont="1" applyFill="1"/>
    <xf numFmtId="14" fontId="4" fillId="2" borderId="2" xfId="0" applyNumberFormat="1" applyFont="1" applyFill="1" applyBorder="1" applyAlignment="1">
      <alignment horizontal="center"/>
    </xf>
    <xf numFmtId="14" fontId="4" fillId="3" borderId="2" xfId="0" applyNumberFormat="1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center"/>
    </xf>
    <xf numFmtId="14" fontId="4" fillId="2" borderId="0" xfId="0" applyNumberFormat="1" applyFont="1" applyFill="1" applyBorder="1" applyAlignment="1">
      <alignment horizontal="center"/>
    </xf>
    <xf numFmtId="14" fontId="4" fillId="3" borderId="0" xfId="0" applyNumberFormat="1" applyFont="1" applyFill="1" applyBorder="1" applyAlignment="1">
      <alignment horizontal="center"/>
    </xf>
    <xf numFmtId="14" fontId="4" fillId="2" borderId="0" xfId="0" applyNumberFormat="1" applyFont="1" applyFill="1" applyAlignment="1">
      <alignment horizontal="right"/>
    </xf>
    <xf numFmtId="14" fontId="2" fillId="2" borderId="0" xfId="0" applyNumberFormat="1" applyFont="1" applyFill="1" applyAlignment="1">
      <alignment horizontal="right"/>
    </xf>
    <xf numFmtId="14" fontId="4" fillId="2" borderId="0" xfId="0" applyNumberFormat="1" applyFont="1" applyFill="1"/>
    <xf numFmtId="14" fontId="2" fillId="0" borderId="0" xfId="0" applyNumberFormat="1" applyFont="1" applyFill="1" applyAlignment="1">
      <alignment horizontal="right"/>
    </xf>
    <xf numFmtId="14" fontId="0" fillId="2" borderId="0" xfId="0" applyNumberFormat="1" applyFill="1" applyAlignment="1">
      <alignment horizontal="right"/>
    </xf>
    <xf numFmtId="0" fontId="6" fillId="2" borderId="22" xfId="0" applyFont="1" applyFill="1" applyBorder="1" applyAlignment="1">
      <alignment horizontal="left"/>
    </xf>
    <xf numFmtId="43" fontId="0" fillId="0" borderId="17" xfId="1" applyFont="1" applyFill="1" applyBorder="1"/>
    <xf numFmtId="43" fontId="0" fillId="0" borderId="0" xfId="1" applyFont="1" applyFill="1" applyBorder="1"/>
    <xf numFmtId="166" fontId="2" fillId="0" borderId="7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5" fontId="1" fillId="0" borderId="0" xfId="1" applyNumberFormat="1"/>
    <xf numFmtId="182" fontId="25" fillId="0" borderId="0" xfId="0" applyNumberFormat="1" applyFont="1"/>
    <xf numFmtId="182" fontId="0" fillId="0" borderId="0" xfId="0" applyNumberFormat="1"/>
    <xf numFmtId="0" fontId="0" fillId="0" borderId="7" xfId="0" applyBorder="1" applyAlignment="1">
      <alignment horizontal="center"/>
    </xf>
    <xf numFmtId="165" fontId="3" fillId="15" borderId="0" xfId="1" applyNumberFormat="1" applyFont="1" applyFill="1"/>
    <xf numFmtId="176" fontId="17" fillId="16" borderId="0" xfId="0" applyNumberFormat="1" applyFont="1" applyFill="1" applyBorder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6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12" fillId="8" borderId="3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0" fillId="0" borderId="7" xfId="0" applyBorder="1" applyAlignment="1"/>
    <xf numFmtId="0" fontId="0" fillId="0" borderId="0" xfId="0" applyBorder="1" applyAlignme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66202628300984"/>
          <c:y val="6.1730382807244417E-2"/>
          <c:w val="0.58319979370121422"/>
          <c:h val="0.81731026836791609"/>
        </c:manualLayout>
      </c:layout>
      <c:areaChart>
        <c:grouping val="stacked"/>
        <c:varyColors val="0"/>
        <c:ser>
          <c:idx val="9"/>
          <c:order val="0"/>
          <c:tx>
            <c:strRef>
              <c:f>Hourly_Demand!$A$2</c:f>
              <c:strCache>
                <c:ptCount val="1"/>
                <c:pt idx="0">
                  <c:v>Interchange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Hourly_Demand!$B$2:$Y$2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0"/>
          <c:order val="1"/>
          <c:tx>
            <c:strRef>
              <c:f>Hourly_Demand!$A$3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Hourly_Demand!$B$3:$Y$3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Hourly_Demand!$A$5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Hourly_Demand!$B$5:$Y$5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1"/>
          <c:order val="3"/>
          <c:tx>
            <c:strRef>
              <c:f>Hourly_Demand!$A$4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Hourly_Demand!$B$4:$Y$4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5"/>
          <c:order val="4"/>
          <c:tx>
            <c:strRef>
              <c:f>Hourly_Demand!$A$8</c:f>
              <c:strCache>
                <c:ptCount val="1"/>
                <c:pt idx="0">
                  <c:v>Oil-Fo6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Hourly_Demand!$B$8:$Y$8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3"/>
          <c:order val="5"/>
          <c:tx>
            <c:strRef>
              <c:f>Hourly_Demand!$A$6</c:f>
              <c:strCache>
                <c:ptCount val="1"/>
                <c:pt idx="0">
                  <c:v>Gas - ST/CC/CS/CH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Hourly_Demand!$B$6:$Y$6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4"/>
          <c:order val="6"/>
          <c:tx>
            <c:strRef>
              <c:f>Hourly_Demand!$A$7</c:f>
              <c:strCache>
                <c:ptCount val="1"/>
                <c:pt idx="0">
                  <c:v>Gas - GT/CT/IC/JE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Hourly_Demand!$B$7:$Y$7</c:f>
              <c:numCache>
                <c:formatCode>_(* #,##0_);_(* \(#,##0\);_(* "-"??_);_(@_)</c:formatCode>
                <c:ptCount val="24"/>
                <c:pt idx="0">
                  <c:v>5887</c:v>
                </c:pt>
                <c:pt idx="1">
                  <c:v>5887</c:v>
                </c:pt>
                <c:pt idx="2">
                  <c:v>5887</c:v>
                </c:pt>
                <c:pt idx="3">
                  <c:v>5887</c:v>
                </c:pt>
                <c:pt idx="4">
                  <c:v>5887</c:v>
                </c:pt>
                <c:pt idx="5">
                  <c:v>5887</c:v>
                </c:pt>
                <c:pt idx="6">
                  <c:v>5887</c:v>
                </c:pt>
                <c:pt idx="7">
                  <c:v>5887</c:v>
                </c:pt>
                <c:pt idx="8">
                  <c:v>5887</c:v>
                </c:pt>
                <c:pt idx="9">
                  <c:v>5887</c:v>
                </c:pt>
                <c:pt idx="10">
                  <c:v>5887</c:v>
                </c:pt>
                <c:pt idx="11">
                  <c:v>5887</c:v>
                </c:pt>
                <c:pt idx="12">
                  <c:v>5887</c:v>
                </c:pt>
                <c:pt idx="13">
                  <c:v>5887</c:v>
                </c:pt>
                <c:pt idx="14">
                  <c:v>5887</c:v>
                </c:pt>
                <c:pt idx="15">
                  <c:v>5887</c:v>
                </c:pt>
                <c:pt idx="16">
                  <c:v>5887</c:v>
                </c:pt>
                <c:pt idx="17">
                  <c:v>5887</c:v>
                </c:pt>
                <c:pt idx="18">
                  <c:v>5887</c:v>
                </c:pt>
                <c:pt idx="19">
                  <c:v>5887</c:v>
                </c:pt>
                <c:pt idx="20">
                  <c:v>5887</c:v>
                </c:pt>
                <c:pt idx="21">
                  <c:v>5887</c:v>
                </c:pt>
                <c:pt idx="22">
                  <c:v>5887</c:v>
                </c:pt>
                <c:pt idx="23">
                  <c:v>5887</c:v>
                </c:pt>
              </c:numCache>
            </c:numRef>
          </c:val>
        </c:ser>
        <c:ser>
          <c:idx val="6"/>
          <c:order val="7"/>
          <c:tx>
            <c:strRef>
              <c:f>Hourly_Demand!$A$9</c:f>
              <c:strCache>
                <c:ptCount val="1"/>
                <c:pt idx="0">
                  <c:v>Oil-Fo2 &amp; Fo1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Hourly_Demand!$B$9:$Y$9</c:f>
              <c:numCache>
                <c:formatCode>_(* #,##0_);_(* \(#,##0\);_(* "-"??_);_(@_)</c:formatCode>
                <c:ptCount val="24"/>
                <c:pt idx="0">
                  <c:v>5440</c:v>
                </c:pt>
                <c:pt idx="1">
                  <c:v>5440</c:v>
                </c:pt>
                <c:pt idx="2">
                  <c:v>5440</c:v>
                </c:pt>
                <c:pt idx="3">
                  <c:v>5440</c:v>
                </c:pt>
                <c:pt idx="4">
                  <c:v>5440</c:v>
                </c:pt>
                <c:pt idx="5">
                  <c:v>5440</c:v>
                </c:pt>
                <c:pt idx="6">
                  <c:v>5440</c:v>
                </c:pt>
                <c:pt idx="7">
                  <c:v>5440</c:v>
                </c:pt>
                <c:pt idx="8">
                  <c:v>5440</c:v>
                </c:pt>
                <c:pt idx="9">
                  <c:v>5440</c:v>
                </c:pt>
                <c:pt idx="10">
                  <c:v>5440</c:v>
                </c:pt>
                <c:pt idx="11">
                  <c:v>5440</c:v>
                </c:pt>
                <c:pt idx="12">
                  <c:v>5440</c:v>
                </c:pt>
                <c:pt idx="13">
                  <c:v>5440</c:v>
                </c:pt>
                <c:pt idx="14">
                  <c:v>5440</c:v>
                </c:pt>
                <c:pt idx="15">
                  <c:v>5440</c:v>
                </c:pt>
                <c:pt idx="16">
                  <c:v>5440</c:v>
                </c:pt>
                <c:pt idx="17">
                  <c:v>5440</c:v>
                </c:pt>
                <c:pt idx="18">
                  <c:v>5440</c:v>
                </c:pt>
                <c:pt idx="19">
                  <c:v>5440</c:v>
                </c:pt>
                <c:pt idx="20">
                  <c:v>5440</c:v>
                </c:pt>
                <c:pt idx="21">
                  <c:v>5440</c:v>
                </c:pt>
                <c:pt idx="22">
                  <c:v>5440</c:v>
                </c:pt>
                <c:pt idx="23">
                  <c:v>5440</c:v>
                </c:pt>
              </c:numCache>
            </c:numRef>
          </c:val>
        </c:ser>
        <c:ser>
          <c:idx val="7"/>
          <c:order val="8"/>
          <c:tx>
            <c:strRef>
              <c:f>Hourly_Demand!$A$10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Hourly_Demand!$B$10:$Y$10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80704"/>
        <c:axId val="231784624"/>
      </c:areaChart>
      <c:lineChart>
        <c:grouping val="standard"/>
        <c:varyColors val="0"/>
        <c:ser>
          <c:idx val="11"/>
          <c:order val="9"/>
          <c:tx>
            <c:v>Kevin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Report'!$K$8:$K$31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</c:ser>
        <c:ser>
          <c:idx val="8"/>
          <c:order val="10"/>
          <c:tx>
            <c:v>NEPOOL</c:v>
          </c:tx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Report'!$J$8:$J$31</c:f>
            </c:numRef>
          </c:val>
          <c:smooth val="0"/>
        </c:ser>
        <c:ser>
          <c:idx val="10"/>
          <c:order val="11"/>
          <c:tx>
            <c:v>Kevin +3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Report'!$K$221:$K$244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</c:ser>
        <c:ser>
          <c:idx val="12"/>
          <c:order val="12"/>
          <c:tx>
            <c:v>Kevin -3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Report'!$K$259:$K$282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80704"/>
        <c:axId val="231784624"/>
      </c:lineChart>
      <c:catAx>
        <c:axId val="2317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846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3178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80704"/>
        <c:crosses val="autoZero"/>
        <c:crossBetween val="midCat"/>
        <c:majorUnit val="2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591070793133352"/>
          <c:y val="0.18766036373402303"/>
          <c:w val="0.24132405256601969"/>
          <c:h val="0.614834612760154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Philly/DC Aggregate Temps</a:t>
            </a:r>
          </a:p>
        </c:rich>
      </c:tx>
      <c:layout>
        <c:manualLayout>
          <c:xMode val="edge"/>
          <c:yMode val="edge"/>
          <c:x val="0.34818270408260471"/>
          <c:y val="3.05021073789179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364640527634704E-2"/>
          <c:y val="0.14597437102767885"/>
          <c:w val="0.69477553280410154"/>
          <c:h val="0.66451019646928422"/>
        </c:manualLayout>
      </c:layout>
      <c:lineChart>
        <c:grouping val="standard"/>
        <c:varyColors val="0"/>
        <c:ser>
          <c:idx val="0"/>
          <c:order val="0"/>
          <c:tx>
            <c:v>Philly/DC Hi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  <c:pt idx="8">
                  <c:v>41885</c:v>
                </c:pt>
                <c:pt idx="9">
                  <c:v>41886</c:v>
                </c:pt>
                <c:pt idx="10">
                  <c:v>41887</c:v>
                </c:pt>
                <c:pt idx="11">
                  <c:v>41888</c:v>
                </c:pt>
                <c:pt idx="12">
                  <c:v>41889</c:v>
                </c:pt>
                <c:pt idx="13">
                  <c:v>41890</c:v>
                </c:pt>
                <c:pt idx="14">
                  <c:v>41891</c:v>
                </c:pt>
                <c:pt idx="15">
                  <c:v>41892</c:v>
                </c:pt>
                <c:pt idx="16">
                  <c:v>41893</c:v>
                </c:pt>
                <c:pt idx="17">
                  <c:v>41894</c:v>
                </c:pt>
                <c:pt idx="18">
                  <c:v>41895</c:v>
                </c:pt>
                <c:pt idx="19">
                  <c:v>41896</c:v>
                </c:pt>
                <c:pt idx="20">
                  <c:v>41897</c:v>
                </c:pt>
                <c:pt idx="21">
                  <c:v>41898</c:v>
                </c:pt>
              </c:numCache>
            </c:numRef>
          </c:cat>
          <c:val>
            <c:numRef>
              <c:f>'Morning Report'!$B$57:$AB$57</c:f>
              <c:numCache>
                <c:formatCode>0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Philly/DC Lo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  <c:pt idx="8">
                  <c:v>41885</c:v>
                </c:pt>
                <c:pt idx="9">
                  <c:v>41886</c:v>
                </c:pt>
                <c:pt idx="10">
                  <c:v>41887</c:v>
                </c:pt>
                <c:pt idx="11">
                  <c:v>41888</c:v>
                </c:pt>
                <c:pt idx="12">
                  <c:v>41889</c:v>
                </c:pt>
                <c:pt idx="13">
                  <c:v>41890</c:v>
                </c:pt>
                <c:pt idx="14">
                  <c:v>41891</c:v>
                </c:pt>
                <c:pt idx="15">
                  <c:v>41892</c:v>
                </c:pt>
                <c:pt idx="16">
                  <c:v>41893</c:v>
                </c:pt>
                <c:pt idx="17">
                  <c:v>41894</c:v>
                </c:pt>
                <c:pt idx="18">
                  <c:v>41895</c:v>
                </c:pt>
                <c:pt idx="19">
                  <c:v>41896</c:v>
                </c:pt>
                <c:pt idx="20">
                  <c:v>41897</c:v>
                </c:pt>
                <c:pt idx="21">
                  <c:v>41898</c:v>
                </c:pt>
              </c:numCache>
            </c:numRef>
          </c:cat>
          <c:val>
            <c:numRef>
              <c:f>'Morning Report'!$B$58:$AB$58</c:f>
              <c:numCache>
                <c:formatCode>0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69904"/>
        <c:axId val="233270464"/>
      </c:lineChart>
      <c:dateAx>
        <c:axId val="233269904"/>
        <c:scaling>
          <c:orientation val="minMax"/>
        </c:scaling>
        <c:delete val="0"/>
        <c:axPos val="b"/>
        <c:numFmt formatCode="mm\-dd\-dd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704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327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69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811743127610757"/>
          <c:y val="0.42920822526048852"/>
          <c:w val="0.18919516797182628"/>
          <c:h val="9.80424880036648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 Rate - Last Week</a:t>
            </a:r>
          </a:p>
        </c:rich>
      </c:tx>
      <c:layout>
        <c:manualLayout>
          <c:xMode val="edge"/>
          <c:yMode val="edge"/>
          <c:x val="0.37756285624420644"/>
          <c:y val="2.99795153397077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557297165063406E-2"/>
          <c:y val="0.17559430413257404"/>
          <c:w val="0.71770957358132925"/>
          <c:h val="0.59102473098281016"/>
        </c:manualLayout>
      </c:layout>
      <c:lineChart>
        <c:grouping val="standard"/>
        <c:varyColors val="0"/>
        <c:ser>
          <c:idx val="0"/>
          <c:order val="0"/>
          <c:tx>
            <c:strRef>
              <c:f>'Morning Report'!$A$41</c:f>
              <c:strCache>
                <c:ptCount val="1"/>
                <c:pt idx="0">
                  <c:v>DA 16 HR Avg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'Morning Report'!$B$6:$I$6</c:f>
              <c:numCache>
                <c:formatCode>m/d/yyyy</c:formatCode>
                <c:ptCount val="8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</c:numCache>
            </c:numRef>
          </c:cat>
          <c:val>
            <c:numRef>
              <c:f>'Morning Report'!$B$41:$I$41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'Morning Report'!$A$47</c:f>
              <c:strCache>
                <c:ptCount val="1"/>
                <c:pt idx="0">
                  <c:v>Transco Zone 6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'Morning Report'!$B$6:$I$6</c:f>
              <c:numCache>
                <c:formatCode>m/d/yyyy</c:formatCode>
                <c:ptCount val="8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</c:numCache>
            </c:numRef>
          </c:cat>
          <c:val>
            <c:numRef>
              <c:f>'Morning Report'!$B$47:$I$47</c:f>
              <c:numCache>
                <c:formatCode>0.000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74384"/>
        <c:axId val="233274944"/>
      </c:lineChart>
      <c:lineChart>
        <c:grouping val="standard"/>
        <c:varyColors val="0"/>
        <c:ser>
          <c:idx val="2"/>
          <c:order val="2"/>
          <c:tx>
            <c:v>Heat Rate</c:v>
          </c:tx>
          <c:spPr>
            <a:ln w="25400">
              <a:solidFill>
                <a:srgbClr val="008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'Morning Report'!$B$6:$I$6</c:f>
              <c:numCache>
                <c:formatCode>m/d/yyyy</c:formatCode>
                <c:ptCount val="8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</c:numCache>
            </c:numRef>
          </c:cat>
          <c:val>
            <c:numRef>
              <c:f>'Morning Report'!$B$49:$I$49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75504"/>
        <c:axId val="233276064"/>
      </c:lineChart>
      <c:dateAx>
        <c:axId val="233274384"/>
        <c:scaling>
          <c:orientation val="minMax"/>
        </c:scaling>
        <c:delete val="0"/>
        <c:axPos val="b"/>
        <c:numFmt formatCode="mm\-dd\-dd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749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327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74384"/>
        <c:crosses val="autoZero"/>
        <c:crossBetween val="between"/>
      </c:valAx>
      <c:dateAx>
        <c:axId val="2332755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33276064"/>
        <c:crosses val="autoZero"/>
        <c:auto val="1"/>
        <c:lblOffset val="100"/>
        <c:baseTimeUnit val="days"/>
      </c:dateAx>
      <c:valAx>
        <c:axId val="233276064"/>
        <c:scaling>
          <c:orientation val="minMax"/>
        </c:scaling>
        <c:delete val="0"/>
        <c:axPos val="r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7550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8007530673378"/>
          <c:y val="0.39401648732187344"/>
          <c:w val="0.18708069453541759"/>
          <c:h val="0.156321758557047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318331267696902E-2"/>
          <c:y val="6.1730382807244417E-2"/>
          <c:w val="0.58221090743132664"/>
          <c:h val="0.81731026836791609"/>
        </c:manualLayout>
      </c:layout>
      <c:areaChart>
        <c:grouping val="stacked"/>
        <c:varyColors val="0"/>
        <c:ser>
          <c:idx val="9"/>
          <c:order val="0"/>
          <c:tx>
            <c:strRef>
              <c:f>Hourly_Demand!$A$13</c:f>
              <c:strCache>
                <c:ptCount val="1"/>
                <c:pt idx="0">
                  <c:v>Interchange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Hourly_Demand!$B$13:$Y$13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0"/>
          <c:order val="1"/>
          <c:tx>
            <c:strRef>
              <c:f>Hourly_Demand!$A$14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Hourly_Demand!$B$14:$Y$14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Hourly_Demand!$A$16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Hourly_Demand!$B$16:$Y$16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1"/>
          <c:order val="3"/>
          <c:tx>
            <c:strRef>
              <c:f>Hourly_Demand!$A$15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Hourly_Demand!$B$15:$Y$15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5"/>
          <c:order val="4"/>
          <c:tx>
            <c:strRef>
              <c:f>Hourly_Demand!$A$19</c:f>
              <c:strCache>
                <c:ptCount val="1"/>
                <c:pt idx="0">
                  <c:v>Oil-Fo6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Hourly_Demand!$B$19:$Y$19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3"/>
          <c:order val="5"/>
          <c:tx>
            <c:strRef>
              <c:f>Hourly_Demand!$A$17</c:f>
              <c:strCache>
                <c:ptCount val="1"/>
                <c:pt idx="0">
                  <c:v>Gas - ST/CC/CS/CH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Hourly_Demand!$B$17:$Y$17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4"/>
          <c:order val="6"/>
          <c:tx>
            <c:strRef>
              <c:f>Hourly_Demand!$A$18</c:f>
              <c:strCache>
                <c:ptCount val="1"/>
                <c:pt idx="0">
                  <c:v>Gas - GT/CT/IC/JE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Hourly_Demand!$B$18:$Y$18</c:f>
              <c:numCache>
                <c:formatCode>_(* #,##0_);_(* \(#,##0\);_(* "-"??_);_(@_)</c:formatCode>
                <c:ptCount val="24"/>
                <c:pt idx="0">
                  <c:v>5887</c:v>
                </c:pt>
                <c:pt idx="1">
                  <c:v>5887</c:v>
                </c:pt>
                <c:pt idx="2">
                  <c:v>5887</c:v>
                </c:pt>
                <c:pt idx="3">
                  <c:v>5887</c:v>
                </c:pt>
                <c:pt idx="4">
                  <c:v>5887</c:v>
                </c:pt>
                <c:pt idx="5">
                  <c:v>5887</c:v>
                </c:pt>
                <c:pt idx="6">
                  <c:v>5887</c:v>
                </c:pt>
                <c:pt idx="7">
                  <c:v>5887</c:v>
                </c:pt>
                <c:pt idx="8">
                  <c:v>5887</c:v>
                </c:pt>
                <c:pt idx="9">
                  <c:v>5887</c:v>
                </c:pt>
                <c:pt idx="10">
                  <c:v>5887</c:v>
                </c:pt>
                <c:pt idx="11">
                  <c:v>5887</c:v>
                </c:pt>
                <c:pt idx="12">
                  <c:v>5887</c:v>
                </c:pt>
                <c:pt idx="13">
                  <c:v>5887</c:v>
                </c:pt>
                <c:pt idx="14">
                  <c:v>5887</c:v>
                </c:pt>
                <c:pt idx="15">
                  <c:v>5887</c:v>
                </c:pt>
                <c:pt idx="16">
                  <c:v>5887</c:v>
                </c:pt>
                <c:pt idx="17">
                  <c:v>5887</c:v>
                </c:pt>
                <c:pt idx="18">
                  <c:v>5887</c:v>
                </c:pt>
                <c:pt idx="19">
                  <c:v>5887</c:v>
                </c:pt>
                <c:pt idx="20">
                  <c:v>5887</c:v>
                </c:pt>
                <c:pt idx="21">
                  <c:v>5887</c:v>
                </c:pt>
                <c:pt idx="22">
                  <c:v>5887</c:v>
                </c:pt>
                <c:pt idx="23">
                  <c:v>5887</c:v>
                </c:pt>
              </c:numCache>
            </c:numRef>
          </c:val>
        </c:ser>
        <c:ser>
          <c:idx val="6"/>
          <c:order val="7"/>
          <c:tx>
            <c:strRef>
              <c:f>Hourly_Demand!$A$20</c:f>
              <c:strCache>
                <c:ptCount val="1"/>
                <c:pt idx="0">
                  <c:v>Oil-Fo2 &amp; Fo1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Hourly_Demand!$B$20:$Y$20</c:f>
              <c:numCache>
                <c:formatCode>_(* #,##0_);_(* \(#,##0\);_(* "-"??_);_(@_)</c:formatCode>
                <c:ptCount val="24"/>
                <c:pt idx="0">
                  <c:v>5440</c:v>
                </c:pt>
                <c:pt idx="1">
                  <c:v>5440</c:v>
                </c:pt>
                <c:pt idx="2">
                  <c:v>5440</c:v>
                </c:pt>
                <c:pt idx="3">
                  <c:v>5440</c:v>
                </c:pt>
                <c:pt idx="4">
                  <c:v>5440</c:v>
                </c:pt>
                <c:pt idx="5">
                  <c:v>5440</c:v>
                </c:pt>
                <c:pt idx="6">
                  <c:v>5440</c:v>
                </c:pt>
                <c:pt idx="7">
                  <c:v>5440</c:v>
                </c:pt>
                <c:pt idx="8">
                  <c:v>5440</c:v>
                </c:pt>
                <c:pt idx="9">
                  <c:v>5440</c:v>
                </c:pt>
                <c:pt idx="10">
                  <c:v>5440</c:v>
                </c:pt>
                <c:pt idx="11">
                  <c:v>5440</c:v>
                </c:pt>
                <c:pt idx="12">
                  <c:v>5440</c:v>
                </c:pt>
                <c:pt idx="13">
                  <c:v>5440</c:v>
                </c:pt>
                <c:pt idx="14">
                  <c:v>5440</c:v>
                </c:pt>
                <c:pt idx="15">
                  <c:v>5440</c:v>
                </c:pt>
                <c:pt idx="16">
                  <c:v>5440</c:v>
                </c:pt>
                <c:pt idx="17">
                  <c:v>5440</c:v>
                </c:pt>
                <c:pt idx="18">
                  <c:v>5440</c:v>
                </c:pt>
                <c:pt idx="19">
                  <c:v>5440</c:v>
                </c:pt>
                <c:pt idx="20">
                  <c:v>5440</c:v>
                </c:pt>
                <c:pt idx="21">
                  <c:v>5440</c:v>
                </c:pt>
                <c:pt idx="22">
                  <c:v>5440</c:v>
                </c:pt>
                <c:pt idx="23">
                  <c:v>5440</c:v>
                </c:pt>
              </c:numCache>
            </c:numRef>
          </c:val>
        </c:ser>
        <c:ser>
          <c:idx val="7"/>
          <c:order val="8"/>
          <c:tx>
            <c:strRef>
              <c:f>Hourly_Demand!$A$21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Hourly_Demand!$B$21:$Y$21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30880"/>
        <c:axId val="232031440"/>
      </c:areaChart>
      <c:lineChart>
        <c:grouping val="standard"/>
        <c:varyColors val="0"/>
        <c:ser>
          <c:idx val="8"/>
          <c:order val="9"/>
          <c:tx>
            <c:v>Kevin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Report'!$L$8:$L$31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</c:ser>
        <c:ser>
          <c:idx val="10"/>
          <c:order val="10"/>
          <c:tx>
            <c:v>Kevin +3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Report'!$L$221:$L$244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</c:ser>
        <c:ser>
          <c:idx val="11"/>
          <c:order val="11"/>
          <c:tx>
            <c:v>Kevin -3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Report'!$L$259:$L$282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30880"/>
        <c:axId val="232031440"/>
      </c:lineChart>
      <c:catAx>
        <c:axId val="2320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314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3203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30880"/>
        <c:crosses val="autoZero"/>
        <c:crossBetween val="midCat"/>
        <c:majorUnit val="2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23521690924467"/>
          <c:y val="0.17531428717257413"/>
          <c:w val="0.26884444843152439"/>
          <c:h val="0.624711474009313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45793932022404"/>
          <c:y val="6.1730382807244417E-2"/>
          <c:w val="0.5836551469274468"/>
          <c:h val="0.81731026836791609"/>
        </c:manualLayout>
      </c:layout>
      <c:areaChart>
        <c:grouping val="stacked"/>
        <c:varyColors val="0"/>
        <c:ser>
          <c:idx val="9"/>
          <c:order val="0"/>
          <c:tx>
            <c:strRef>
              <c:f>Hourly_Demand!$A$13</c:f>
              <c:strCache>
                <c:ptCount val="1"/>
                <c:pt idx="0">
                  <c:v>Interchange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Hourly_Demand!$B$24:$Y$24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0"/>
          <c:order val="1"/>
          <c:tx>
            <c:strRef>
              <c:f>Hourly_Demand!$A$25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Hourly_Demand!$B$25:$Y$25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Hourly_Demand!$A$27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Hourly_Demand!$B$27:$Y$27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1"/>
          <c:order val="3"/>
          <c:tx>
            <c:strRef>
              <c:f>Hourly_Demand!$A$26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Hourly_Demand!$B$26:$Y$26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5"/>
          <c:order val="4"/>
          <c:tx>
            <c:strRef>
              <c:f>Hourly_Demand!$A$30</c:f>
              <c:strCache>
                <c:ptCount val="1"/>
                <c:pt idx="0">
                  <c:v>Oil-Fo6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Hourly_Demand!$B$30:$Y$30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3"/>
          <c:order val="5"/>
          <c:tx>
            <c:strRef>
              <c:f>Hourly_Demand!$A$28</c:f>
              <c:strCache>
                <c:ptCount val="1"/>
                <c:pt idx="0">
                  <c:v>Gas - ST/CC/CS/CH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Hourly_Demand!$B$28:$Y$28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4"/>
          <c:order val="6"/>
          <c:tx>
            <c:strRef>
              <c:f>Hourly_Demand!$A$29</c:f>
              <c:strCache>
                <c:ptCount val="1"/>
                <c:pt idx="0">
                  <c:v>Gas - GT/CT/IC/JE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Hourly_Demand!$B$29:$Y$29</c:f>
              <c:numCache>
                <c:formatCode>_(* #,##0_);_(* \(#,##0\);_(* "-"??_);_(@_)</c:formatCode>
                <c:ptCount val="24"/>
                <c:pt idx="0">
                  <c:v>5887</c:v>
                </c:pt>
                <c:pt idx="1">
                  <c:v>5887</c:v>
                </c:pt>
                <c:pt idx="2">
                  <c:v>5887</c:v>
                </c:pt>
                <c:pt idx="3">
                  <c:v>5887</c:v>
                </c:pt>
                <c:pt idx="4">
                  <c:v>5887</c:v>
                </c:pt>
                <c:pt idx="5">
                  <c:v>5887</c:v>
                </c:pt>
                <c:pt idx="6">
                  <c:v>5887</c:v>
                </c:pt>
                <c:pt idx="7">
                  <c:v>5887</c:v>
                </c:pt>
                <c:pt idx="8">
                  <c:v>5887</c:v>
                </c:pt>
                <c:pt idx="9">
                  <c:v>5887</c:v>
                </c:pt>
                <c:pt idx="10">
                  <c:v>5887</c:v>
                </c:pt>
                <c:pt idx="11">
                  <c:v>5887</c:v>
                </c:pt>
                <c:pt idx="12">
                  <c:v>5887</c:v>
                </c:pt>
                <c:pt idx="13">
                  <c:v>5887</c:v>
                </c:pt>
                <c:pt idx="14">
                  <c:v>5887</c:v>
                </c:pt>
                <c:pt idx="15">
                  <c:v>5887</c:v>
                </c:pt>
                <c:pt idx="16">
                  <c:v>5887</c:v>
                </c:pt>
                <c:pt idx="17">
                  <c:v>5887</c:v>
                </c:pt>
                <c:pt idx="18">
                  <c:v>5887</c:v>
                </c:pt>
                <c:pt idx="19">
                  <c:v>5887</c:v>
                </c:pt>
                <c:pt idx="20">
                  <c:v>5887</c:v>
                </c:pt>
                <c:pt idx="21">
                  <c:v>5887</c:v>
                </c:pt>
                <c:pt idx="22">
                  <c:v>5887</c:v>
                </c:pt>
                <c:pt idx="23">
                  <c:v>5887</c:v>
                </c:pt>
              </c:numCache>
            </c:numRef>
          </c:val>
        </c:ser>
        <c:ser>
          <c:idx val="6"/>
          <c:order val="7"/>
          <c:tx>
            <c:strRef>
              <c:f>Hourly_Demand!$A$31</c:f>
              <c:strCache>
                <c:ptCount val="1"/>
                <c:pt idx="0">
                  <c:v>Oil-Fo2 &amp; Fo1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Hourly_Demand!$B$31:$Y$31</c:f>
              <c:numCache>
                <c:formatCode>_(* #,##0_);_(* \(#,##0\);_(* "-"??_);_(@_)</c:formatCode>
                <c:ptCount val="24"/>
                <c:pt idx="0">
                  <c:v>5440</c:v>
                </c:pt>
                <c:pt idx="1">
                  <c:v>5440</c:v>
                </c:pt>
                <c:pt idx="2">
                  <c:v>5440</c:v>
                </c:pt>
                <c:pt idx="3">
                  <c:v>5440</c:v>
                </c:pt>
                <c:pt idx="4">
                  <c:v>5440</c:v>
                </c:pt>
                <c:pt idx="5">
                  <c:v>5440</c:v>
                </c:pt>
                <c:pt idx="6">
                  <c:v>5440</c:v>
                </c:pt>
                <c:pt idx="7">
                  <c:v>5440</c:v>
                </c:pt>
                <c:pt idx="8">
                  <c:v>5440</c:v>
                </c:pt>
                <c:pt idx="9">
                  <c:v>5440</c:v>
                </c:pt>
                <c:pt idx="10">
                  <c:v>5440</c:v>
                </c:pt>
                <c:pt idx="11">
                  <c:v>5440</c:v>
                </c:pt>
                <c:pt idx="12">
                  <c:v>5440</c:v>
                </c:pt>
                <c:pt idx="13">
                  <c:v>5440</c:v>
                </c:pt>
                <c:pt idx="14">
                  <c:v>5440</c:v>
                </c:pt>
                <c:pt idx="15">
                  <c:v>5440</c:v>
                </c:pt>
                <c:pt idx="16">
                  <c:v>5440</c:v>
                </c:pt>
                <c:pt idx="17">
                  <c:v>5440</c:v>
                </c:pt>
                <c:pt idx="18">
                  <c:v>5440</c:v>
                </c:pt>
                <c:pt idx="19">
                  <c:v>5440</c:v>
                </c:pt>
                <c:pt idx="20">
                  <c:v>5440</c:v>
                </c:pt>
                <c:pt idx="21">
                  <c:v>5440</c:v>
                </c:pt>
                <c:pt idx="22">
                  <c:v>5440</c:v>
                </c:pt>
                <c:pt idx="23">
                  <c:v>5440</c:v>
                </c:pt>
              </c:numCache>
            </c:numRef>
          </c:val>
        </c:ser>
        <c:ser>
          <c:idx val="7"/>
          <c:order val="8"/>
          <c:tx>
            <c:strRef>
              <c:f>Hourly_Demand!$A$32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Hourly_Demand!$B$32:$Y$32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39280"/>
        <c:axId val="232039840"/>
      </c:areaChart>
      <c:lineChart>
        <c:grouping val="standard"/>
        <c:varyColors val="0"/>
        <c:ser>
          <c:idx val="8"/>
          <c:order val="9"/>
          <c:tx>
            <c:v>Kevin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Report'!$M$8:$M$31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</c:ser>
        <c:ser>
          <c:idx val="10"/>
          <c:order val="10"/>
          <c:tx>
            <c:v>Kevin +3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Report'!$M$221:$M$244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</c:ser>
        <c:ser>
          <c:idx val="11"/>
          <c:order val="11"/>
          <c:tx>
            <c:v>Kevin -3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Report'!$M$259:$M$282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39280"/>
        <c:axId val="232039840"/>
      </c:lineChart>
      <c:catAx>
        <c:axId val="23203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398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3203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39280"/>
        <c:crosses val="autoZero"/>
        <c:crossBetween val="midCat"/>
        <c:majorUnit val="2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27508542422464"/>
          <c:y val="0.10123782780388084"/>
          <c:w val="0.24000772397016507"/>
          <c:h val="0.56545030651435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Philly Hi/Lo and Norms</a:t>
            </a:r>
          </a:p>
        </c:rich>
      </c:tx>
      <c:layout>
        <c:manualLayout>
          <c:xMode val="edge"/>
          <c:yMode val="edge"/>
          <c:x val="0.34493842906292244"/>
          <c:y val="3.05021073789179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320808612208671E-2"/>
          <c:y val="0.16340414667277481"/>
          <c:w val="0.78118408934838313"/>
          <c:h val="0.64272297691291425"/>
        </c:manualLayout>
      </c:layout>
      <c:lineChart>
        <c:grouping val="standard"/>
        <c:varyColors val="0"/>
        <c:ser>
          <c:idx val="0"/>
          <c:order val="0"/>
          <c:tx>
            <c:strRef>
              <c:f>'Morning Report'!$A$53</c:f>
              <c:strCache>
                <c:ptCount val="1"/>
                <c:pt idx="0">
                  <c:v>Philly Hi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  <c:pt idx="8">
                  <c:v>41885</c:v>
                </c:pt>
                <c:pt idx="9">
                  <c:v>41886</c:v>
                </c:pt>
                <c:pt idx="10">
                  <c:v>41887</c:v>
                </c:pt>
                <c:pt idx="11">
                  <c:v>41888</c:v>
                </c:pt>
                <c:pt idx="12">
                  <c:v>41889</c:v>
                </c:pt>
                <c:pt idx="13">
                  <c:v>41890</c:v>
                </c:pt>
                <c:pt idx="14">
                  <c:v>41891</c:v>
                </c:pt>
                <c:pt idx="15">
                  <c:v>41892</c:v>
                </c:pt>
                <c:pt idx="16">
                  <c:v>41893</c:v>
                </c:pt>
                <c:pt idx="17">
                  <c:v>41894</c:v>
                </c:pt>
                <c:pt idx="18">
                  <c:v>41895</c:v>
                </c:pt>
                <c:pt idx="19">
                  <c:v>41896</c:v>
                </c:pt>
                <c:pt idx="20">
                  <c:v>41897</c:v>
                </c:pt>
                <c:pt idx="21">
                  <c:v>41898</c:v>
                </c:pt>
              </c:numCache>
            </c:numRef>
          </c:cat>
          <c:val>
            <c:numRef>
              <c:f>'Morning Report'!$B$53:$AB$53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'Morning Report'!$A$54</c:f>
              <c:strCache>
                <c:ptCount val="1"/>
                <c:pt idx="0">
                  <c:v>Philly Lo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  <c:pt idx="8">
                  <c:v>41885</c:v>
                </c:pt>
                <c:pt idx="9">
                  <c:v>41886</c:v>
                </c:pt>
                <c:pt idx="10">
                  <c:v>41887</c:v>
                </c:pt>
                <c:pt idx="11">
                  <c:v>41888</c:v>
                </c:pt>
                <c:pt idx="12">
                  <c:v>41889</c:v>
                </c:pt>
                <c:pt idx="13">
                  <c:v>41890</c:v>
                </c:pt>
                <c:pt idx="14">
                  <c:v>41891</c:v>
                </c:pt>
                <c:pt idx="15">
                  <c:v>41892</c:v>
                </c:pt>
                <c:pt idx="16">
                  <c:v>41893</c:v>
                </c:pt>
                <c:pt idx="17">
                  <c:v>41894</c:v>
                </c:pt>
                <c:pt idx="18">
                  <c:v>41895</c:v>
                </c:pt>
                <c:pt idx="19">
                  <c:v>41896</c:v>
                </c:pt>
                <c:pt idx="20">
                  <c:v>41897</c:v>
                </c:pt>
                <c:pt idx="21">
                  <c:v>41898</c:v>
                </c:pt>
              </c:numCache>
            </c:numRef>
          </c:cat>
          <c:val>
            <c:numRef>
              <c:f>'Morning Report'!$B$54:$AB$54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v>Norm Hi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'Morning Report'!$B$6:$AB$6</c:f>
              <c:numCache>
                <c:formatCode>m/d/yyyy</c:formatCode>
                <c:ptCount val="22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  <c:pt idx="8">
                  <c:v>41885</c:v>
                </c:pt>
                <c:pt idx="9">
                  <c:v>41886</c:v>
                </c:pt>
                <c:pt idx="10">
                  <c:v>41887</c:v>
                </c:pt>
                <c:pt idx="11">
                  <c:v>41888</c:v>
                </c:pt>
                <c:pt idx="12">
                  <c:v>41889</c:v>
                </c:pt>
                <c:pt idx="13">
                  <c:v>41890</c:v>
                </c:pt>
                <c:pt idx="14">
                  <c:v>41891</c:v>
                </c:pt>
                <c:pt idx="15">
                  <c:v>41892</c:v>
                </c:pt>
                <c:pt idx="16">
                  <c:v>41893</c:v>
                </c:pt>
                <c:pt idx="17">
                  <c:v>41894</c:v>
                </c:pt>
                <c:pt idx="18">
                  <c:v>41895</c:v>
                </c:pt>
                <c:pt idx="19">
                  <c:v>41896</c:v>
                </c:pt>
                <c:pt idx="20">
                  <c:v>41897</c:v>
                </c:pt>
                <c:pt idx="21">
                  <c:v>41898</c:v>
                </c:pt>
              </c:numCache>
            </c:numRef>
          </c:cat>
          <c:val>
            <c:numRef>
              <c:f>'Morning Report'!$B$59:$AB$59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Norm Lo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'Morning Report'!$B$6:$AB$6</c:f>
              <c:numCache>
                <c:formatCode>m/d/yyyy</c:formatCode>
                <c:ptCount val="22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  <c:pt idx="8">
                  <c:v>41885</c:v>
                </c:pt>
                <c:pt idx="9">
                  <c:v>41886</c:v>
                </c:pt>
                <c:pt idx="10">
                  <c:v>41887</c:v>
                </c:pt>
                <c:pt idx="11">
                  <c:v>41888</c:v>
                </c:pt>
                <c:pt idx="12">
                  <c:v>41889</c:v>
                </c:pt>
                <c:pt idx="13">
                  <c:v>41890</c:v>
                </c:pt>
                <c:pt idx="14">
                  <c:v>41891</c:v>
                </c:pt>
                <c:pt idx="15">
                  <c:v>41892</c:v>
                </c:pt>
                <c:pt idx="16">
                  <c:v>41893</c:v>
                </c:pt>
                <c:pt idx="17">
                  <c:v>41894</c:v>
                </c:pt>
                <c:pt idx="18">
                  <c:v>41895</c:v>
                </c:pt>
                <c:pt idx="19">
                  <c:v>41896</c:v>
                </c:pt>
                <c:pt idx="20">
                  <c:v>41897</c:v>
                </c:pt>
                <c:pt idx="21">
                  <c:v>41898</c:v>
                </c:pt>
              </c:numCache>
            </c:numRef>
          </c:cat>
          <c:val>
            <c:numRef>
              <c:f>'Morning Report'!$B$60:$AB$60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44320"/>
        <c:axId val="232402624"/>
      </c:lineChart>
      <c:dateAx>
        <c:axId val="232044320"/>
        <c:scaling>
          <c:orientation val="minMax"/>
        </c:scaling>
        <c:delete val="0"/>
        <c:axPos val="b"/>
        <c:numFmt formatCode="mm\-dd\-dd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026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402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44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38996283195436"/>
          <c:y val="0.40088483983720757"/>
          <c:w val="0.11304704818028551"/>
          <c:h val="0.16776159058404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Outages</a:t>
            </a:r>
          </a:p>
        </c:rich>
      </c:tx>
      <c:layout>
        <c:manualLayout>
          <c:xMode val="edge"/>
          <c:yMode val="edge"/>
          <c:x val="0.4642599926607674"/>
          <c:y val="3.0568642912763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593740221188493E-2"/>
          <c:y val="0.15721016355135517"/>
          <c:w val="0.86722404497023542"/>
          <c:h val="0.6310241286991894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'Morning Report'!$A$87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9999FF"/>
            </a:solidFill>
            <a:ln w="38100">
              <a:solidFill>
                <a:srgbClr val="9999FF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  <c:pt idx="8">
                  <c:v>41885</c:v>
                </c:pt>
                <c:pt idx="9">
                  <c:v>41886</c:v>
                </c:pt>
                <c:pt idx="10">
                  <c:v>41887</c:v>
                </c:pt>
                <c:pt idx="11">
                  <c:v>41888</c:v>
                </c:pt>
                <c:pt idx="12">
                  <c:v>41889</c:v>
                </c:pt>
                <c:pt idx="13">
                  <c:v>41890</c:v>
                </c:pt>
                <c:pt idx="14">
                  <c:v>41891</c:v>
                </c:pt>
                <c:pt idx="15">
                  <c:v>41892</c:v>
                </c:pt>
                <c:pt idx="16">
                  <c:v>41893</c:v>
                </c:pt>
                <c:pt idx="17">
                  <c:v>41894</c:v>
                </c:pt>
                <c:pt idx="18">
                  <c:v>41895</c:v>
                </c:pt>
                <c:pt idx="19">
                  <c:v>41896</c:v>
                </c:pt>
                <c:pt idx="20">
                  <c:v>41897</c:v>
                </c:pt>
                <c:pt idx="21">
                  <c:v>41898</c:v>
                </c:pt>
              </c:numCache>
            </c:numRef>
          </c:cat>
          <c:val>
            <c:numRef>
              <c:f>'Morning Report'!$B$87:$AB$87</c:f>
              <c:numCache>
                <c:formatCode>0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</c:ser>
        <c:ser>
          <c:idx val="0"/>
          <c:order val="1"/>
          <c:tx>
            <c:strRef>
              <c:f>'Morning Report'!$A$85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9900"/>
            </a:solidFill>
            <a:ln w="381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  <c:pt idx="8">
                  <c:v>41885</c:v>
                </c:pt>
                <c:pt idx="9">
                  <c:v>41886</c:v>
                </c:pt>
                <c:pt idx="10">
                  <c:v>41887</c:v>
                </c:pt>
                <c:pt idx="11">
                  <c:v>41888</c:v>
                </c:pt>
                <c:pt idx="12">
                  <c:v>41889</c:v>
                </c:pt>
                <c:pt idx="13">
                  <c:v>41890</c:v>
                </c:pt>
                <c:pt idx="14">
                  <c:v>41891</c:v>
                </c:pt>
                <c:pt idx="15">
                  <c:v>41892</c:v>
                </c:pt>
                <c:pt idx="16">
                  <c:v>41893</c:v>
                </c:pt>
                <c:pt idx="17">
                  <c:v>41894</c:v>
                </c:pt>
                <c:pt idx="18">
                  <c:v>41895</c:v>
                </c:pt>
                <c:pt idx="19">
                  <c:v>41896</c:v>
                </c:pt>
                <c:pt idx="20">
                  <c:v>41897</c:v>
                </c:pt>
                <c:pt idx="21">
                  <c:v>41898</c:v>
                </c:pt>
              </c:numCache>
            </c:numRef>
          </c:cat>
          <c:val>
            <c:numRef>
              <c:f>'Morning Report'!$B$85:$AB$85</c:f>
              <c:numCache>
                <c:formatCode>0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</c:ser>
        <c:ser>
          <c:idx val="4"/>
          <c:order val="2"/>
          <c:tx>
            <c:strRef>
              <c:f>'Morning Report'!$A$88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C0C0C0"/>
            </a:solidFill>
            <a:ln w="38100">
              <a:solidFill>
                <a:srgbClr val="C0C0C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  <c:pt idx="8">
                  <c:v>41885</c:v>
                </c:pt>
                <c:pt idx="9">
                  <c:v>41886</c:v>
                </c:pt>
                <c:pt idx="10">
                  <c:v>41887</c:v>
                </c:pt>
                <c:pt idx="11">
                  <c:v>41888</c:v>
                </c:pt>
                <c:pt idx="12">
                  <c:v>41889</c:v>
                </c:pt>
                <c:pt idx="13">
                  <c:v>41890</c:v>
                </c:pt>
                <c:pt idx="14">
                  <c:v>41891</c:v>
                </c:pt>
                <c:pt idx="15">
                  <c:v>41892</c:v>
                </c:pt>
                <c:pt idx="16">
                  <c:v>41893</c:v>
                </c:pt>
                <c:pt idx="17">
                  <c:v>41894</c:v>
                </c:pt>
                <c:pt idx="18">
                  <c:v>41895</c:v>
                </c:pt>
                <c:pt idx="19">
                  <c:v>41896</c:v>
                </c:pt>
                <c:pt idx="20">
                  <c:v>41897</c:v>
                </c:pt>
                <c:pt idx="21">
                  <c:v>41898</c:v>
                </c:pt>
              </c:numCache>
            </c:numRef>
          </c:cat>
          <c:val>
            <c:numRef>
              <c:f>'Morning Report'!$B$88:$AB$88</c:f>
              <c:numCache>
                <c:formatCode>0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</c:ser>
        <c:ser>
          <c:idx val="1"/>
          <c:order val="3"/>
          <c:tx>
            <c:strRef>
              <c:f>'Morning Report'!$A$86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00FF00"/>
            </a:solidFill>
            <a:ln w="38100">
              <a:solidFill>
                <a:srgbClr val="00FF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  <c:pt idx="8">
                  <c:v>41885</c:v>
                </c:pt>
                <c:pt idx="9">
                  <c:v>41886</c:v>
                </c:pt>
                <c:pt idx="10">
                  <c:v>41887</c:v>
                </c:pt>
                <c:pt idx="11">
                  <c:v>41888</c:v>
                </c:pt>
                <c:pt idx="12">
                  <c:v>41889</c:v>
                </c:pt>
                <c:pt idx="13">
                  <c:v>41890</c:v>
                </c:pt>
                <c:pt idx="14">
                  <c:v>41891</c:v>
                </c:pt>
                <c:pt idx="15">
                  <c:v>41892</c:v>
                </c:pt>
                <c:pt idx="16">
                  <c:v>41893</c:v>
                </c:pt>
                <c:pt idx="17">
                  <c:v>41894</c:v>
                </c:pt>
                <c:pt idx="18">
                  <c:v>41895</c:v>
                </c:pt>
                <c:pt idx="19">
                  <c:v>41896</c:v>
                </c:pt>
                <c:pt idx="20">
                  <c:v>41897</c:v>
                </c:pt>
                <c:pt idx="21">
                  <c:v>41898</c:v>
                </c:pt>
              </c:numCache>
            </c:numRef>
          </c:cat>
          <c:val>
            <c:numRef>
              <c:f>'Morning Report'!$B$86:$AB$86</c:f>
              <c:numCache>
                <c:formatCode>0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</c:ser>
        <c:ser>
          <c:idx val="2"/>
          <c:order val="4"/>
          <c:tx>
            <c:strRef>
              <c:f>'Morning Report'!$A$89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9900"/>
            </a:solidFill>
            <a:ln w="38100">
              <a:solidFill>
                <a:srgbClr val="FF9900"/>
              </a:solidFill>
              <a:prstDash val="solid"/>
            </a:ln>
          </c:spPr>
          <c:invertIfNegative val="0"/>
          <c:cat>
            <c:numRef>
              <c:f>'Morning Report'!$B$6:$AB$6</c:f>
              <c:numCache>
                <c:formatCode>m/d/yyyy</c:formatCode>
                <c:ptCount val="22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  <c:pt idx="8">
                  <c:v>41885</c:v>
                </c:pt>
                <c:pt idx="9">
                  <c:v>41886</c:v>
                </c:pt>
                <c:pt idx="10">
                  <c:v>41887</c:v>
                </c:pt>
                <c:pt idx="11">
                  <c:v>41888</c:v>
                </c:pt>
                <c:pt idx="12">
                  <c:v>41889</c:v>
                </c:pt>
                <c:pt idx="13">
                  <c:v>41890</c:v>
                </c:pt>
                <c:pt idx="14">
                  <c:v>41891</c:v>
                </c:pt>
                <c:pt idx="15">
                  <c:v>41892</c:v>
                </c:pt>
                <c:pt idx="16">
                  <c:v>41893</c:v>
                </c:pt>
                <c:pt idx="17">
                  <c:v>41894</c:v>
                </c:pt>
                <c:pt idx="18">
                  <c:v>41895</c:v>
                </c:pt>
                <c:pt idx="19">
                  <c:v>41896</c:v>
                </c:pt>
                <c:pt idx="20">
                  <c:v>41897</c:v>
                </c:pt>
                <c:pt idx="21">
                  <c:v>41898</c:v>
                </c:pt>
              </c:numCache>
            </c:numRef>
          </c:cat>
          <c:val>
            <c:numRef>
              <c:f>'Morning Report'!$B$89:$AB$89</c:f>
              <c:numCache>
                <c:formatCode>0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2406544"/>
        <c:axId val="232407104"/>
      </c:barChart>
      <c:dateAx>
        <c:axId val="232406544"/>
        <c:scaling>
          <c:orientation val="minMax"/>
        </c:scaling>
        <c:delete val="0"/>
        <c:axPos val="b"/>
        <c:numFmt formatCode="mm\-dd\-dd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071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40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06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19253153410515"/>
          <c:y val="0.36245676596562443"/>
          <c:w val="5.9025720338288276E-2"/>
          <c:h val="0.220530923870650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Prices</a:t>
            </a:r>
          </a:p>
        </c:rich>
      </c:tx>
      <c:layout>
        <c:manualLayout>
          <c:xMode val="edge"/>
          <c:yMode val="edge"/>
          <c:x val="0.42297818715311614"/>
          <c:y val="2.99795153397077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01931434996535E-2"/>
          <c:y val="0.15846315250988388"/>
          <c:w val="0.68606771249577603"/>
          <c:h val="0.65098376166222571"/>
        </c:manualLayout>
      </c:layout>
      <c:lineChart>
        <c:grouping val="standard"/>
        <c:varyColors val="0"/>
        <c:ser>
          <c:idx val="0"/>
          <c:order val="0"/>
          <c:tx>
            <c:strRef>
              <c:f>'Morning Report'!$A$41</c:f>
              <c:strCache>
                <c:ptCount val="1"/>
                <c:pt idx="0">
                  <c:v>DA 16 HR Avg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'Morning Report'!$B$6:$AB$6</c:f>
              <c:numCache>
                <c:formatCode>m/d/yyyy</c:formatCode>
                <c:ptCount val="22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  <c:pt idx="8">
                  <c:v>41885</c:v>
                </c:pt>
                <c:pt idx="9">
                  <c:v>41886</c:v>
                </c:pt>
                <c:pt idx="10">
                  <c:v>41887</c:v>
                </c:pt>
                <c:pt idx="11">
                  <c:v>41888</c:v>
                </c:pt>
                <c:pt idx="12">
                  <c:v>41889</c:v>
                </c:pt>
                <c:pt idx="13">
                  <c:v>41890</c:v>
                </c:pt>
                <c:pt idx="14">
                  <c:v>41891</c:v>
                </c:pt>
                <c:pt idx="15">
                  <c:v>41892</c:v>
                </c:pt>
                <c:pt idx="16">
                  <c:v>41893</c:v>
                </c:pt>
                <c:pt idx="17">
                  <c:v>41894</c:v>
                </c:pt>
                <c:pt idx="18">
                  <c:v>41895</c:v>
                </c:pt>
                <c:pt idx="19">
                  <c:v>41896</c:v>
                </c:pt>
                <c:pt idx="20">
                  <c:v>41897</c:v>
                </c:pt>
                <c:pt idx="21">
                  <c:v>41898</c:v>
                </c:pt>
              </c:numCache>
            </c:numRef>
          </c:cat>
          <c:val>
            <c:numRef>
              <c:f>'Morning Report'!$B$41:$AB$41</c:f>
              <c:numCache>
                <c:formatCode>0.00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'Morning Report'!$A$45</c:f>
              <c:strCache>
                <c:ptCount val="1"/>
                <c:pt idx="0">
                  <c:v>NY - Zone G LMP</c:v>
                </c:pt>
              </c:strCache>
            </c:strRef>
          </c:tx>
          <c:cat>
            <c:numRef>
              <c:f>'Morning Report'!$B$6:$AA$6</c:f>
              <c:numCache>
                <c:formatCode>m/d/yyyy</c:formatCode>
                <c:ptCount val="22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  <c:pt idx="8">
                  <c:v>41885</c:v>
                </c:pt>
                <c:pt idx="9">
                  <c:v>41886</c:v>
                </c:pt>
                <c:pt idx="10">
                  <c:v>41887</c:v>
                </c:pt>
                <c:pt idx="11">
                  <c:v>41888</c:v>
                </c:pt>
                <c:pt idx="12">
                  <c:v>41889</c:v>
                </c:pt>
                <c:pt idx="13">
                  <c:v>41890</c:v>
                </c:pt>
                <c:pt idx="14">
                  <c:v>41891</c:v>
                </c:pt>
                <c:pt idx="15">
                  <c:v>41892</c:v>
                </c:pt>
                <c:pt idx="16">
                  <c:v>41893</c:v>
                </c:pt>
                <c:pt idx="17">
                  <c:v>41894</c:v>
                </c:pt>
                <c:pt idx="18">
                  <c:v>41895</c:v>
                </c:pt>
                <c:pt idx="19">
                  <c:v>41896</c:v>
                </c:pt>
                <c:pt idx="20">
                  <c:v>41897</c:v>
                </c:pt>
                <c:pt idx="21">
                  <c:v>41898</c:v>
                </c:pt>
              </c:numCache>
            </c:numRef>
          </c:cat>
          <c:val>
            <c:numRef>
              <c:f>'Morning Report'!$B$45:$AA$45</c:f>
            </c:numRef>
          </c:val>
          <c:smooth val="0"/>
        </c:ser>
        <c:ser>
          <c:idx val="2"/>
          <c:order val="2"/>
          <c:tx>
            <c:strRef>
              <c:f>'Morning Report'!$A$46</c:f>
              <c:strCache>
                <c:ptCount val="1"/>
                <c:pt idx="0">
                  <c:v>PJM - West Hub LMP</c:v>
                </c:pt>
              </c:strCache>
            </c:strRef>
          </c:tx>
          <c:cat>
            <c:numRef>
              <c:f>'Morning Report'!$B$6:$AA$6</c:f>
              <c:numCache>
                <c:formatCode>m/d/yyyy</c:formatCode>
                <c:ptCount val="22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  <c:pt idx="8">
                  <c:v>41885</c:v>
                </c:pt>
                <c:pt idx="9">
                  <c:v>41886</c:v>
                </c:pt>
                <c:pt idx="10">
                  <c:v>41887</c:v>
                </c:pt>
                <c:pt idx="11">
                  <c:v>41888</c:v>
                </c:pt>
                <c:pt idx="12">
                  <c:v>41889</c:v>
                </c:pt>
                <c:pt idx="13">
                  <c:v>41890</c:v>
                </c:pt>
                <c:pt idx="14">
                  <c:v>41891</c:v>
                </c:pt>
                <c:pt idx="15">
                  <c:v>41892</c:v>
                </c:pt>
                <c:pt idx="16">
                  <c:v>41893</c:v>
                </c:pt>
                <c:pt idx="17">
                  <c:v>41894</c:v>
                </c:pt>
                <c:pt idx="18">
                  <c:v>41895</c:v>
                </c:pt>
                <c:pt idx="19">
                  <c:v>41896</c:v>
                </c:pt>
                <c:pt idx="20">
                  <c:v>41897</c:v>
                </c:pt>
                <c:pt idx="21">
                  <c:v>41898</c:v>
                </c:pt>
              </c:numCache>
            </c:numRef>
          </c:cat>
          <c:val>
            <c:numRef>
              <c:f>'Morning Report'!$B$46:$AA$46</c:f>
            </c:numRef>
          </c:val>
          <c:smooth val="0"/>
        </c:ser>
        <c:ser>
          <c:idx val="3"/>
          <c:order val="3"/>
          <c:tx>
            <c:v>LMP 16 HR Avg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'Morning Report'!$B$42:$H$42</c:f>
              <c:numCache>
                <c:formatCode>0.00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11584"/>
        <c:axId val="232412144"/>
      </c:lineChart>
      <c:dateAx>
        <c:axId val="232411584"/>
        <c:scaling>
          <c:orientation val="minMax"/>
        </c:scaling>
        <c:delete val="0"/>
        <c:axPos val="b"/>
        <c:numFmt formatCode="mm\-dd\-dd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1214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241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11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054737629286375"/>
          <c:y val="0.43470297242576256"/>
          <c:w val="0.20785526035359314"/>
          <c:h val="0.100645515783304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Load Statistics</a:t>
            </a:r>
          </a:p>
        </c:rich>
      </c:tx>
      <c:layout>
        <c:manualLayout>
          <c:xMode val="edge"/>
          <c:yMode val="edge"/>
          <c:x val="0.35931183161035918"/>
          <c:y val="2.99795153397077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65077672197602"/>
          <c:y val="0.15632175855704761"/>
          <c:w val="0.54373737349886209"/>
          <c:h val="0.65740794352073451"/>
        </c:manualLayout>
      </c:layout>
      <c:lineChart>
        <c:grouping val="standard"/>
        <c:varyColors val="0"/>
        <c:ser>
          <c:idx val="3"/>
          <c:order val="0"/>
          <c:tx>
            <c:strRef>
              <c:f>'Morning Report'!$A$36</c:f>
              <c:strCache>
                <c:ptCount val="1"/>
                <c:pt idx="0">
                  <c:v>Max Peak Load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'Morning Report'!$B$6:$I$6</c:f>
              <c:numCache>
                <c:formatCode>m/d/yyyy</c:formatCode>
                <c:ptCount val="8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</c:numCache>
            </c:numRef>
          </c:cat>
          <c:val>
            <c:numRef>
              <c:f>'Morning Report'!$B$36:$I$36</c:f>
              <c:numCache>
                <c:formatCode>_(* #,##0_);_(* \(#,##0\);_(* "-"??_);_(@_)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'Morning Report'!$A$34</c:f>
              <c:strCache>
                <c:ptCount val="1"/>
                <c:pt idx="0">
                  <c:v>16 HR Avg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'Morning Report'!$B$6:$I$6</c:f>
              <c:numCache>
                <c:formatCode>m/d/yyyy</c:formatCode>
                <c:ptCount val="8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</c:numCache>
            </c:numRef>
          </c:cat>
          <c:val>
            <c:numRef>
              <c:f>'Morning Report'!$B$34:$I$34</c:f>
              <c:numCache>
                <c:formatCode>_(* #,##0_);_(* \(#,##0\);_(* "-"??_);_(@_)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'Morning Report'!$A$33</c:f>
              <c:strCache>
                <c:ptCount val="1"/>
                <c:pt idx="0">
                  <c:v>24 HR Avg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'Morning Report'!$B$6:$I$6</c:f>
              <c:numCache>
                <c:formatCode>m/d/yyyy</c:formatCode>
                <c:ptCount val="8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</c:numCache>
            </c:numRef>
          </c:cat>
          <c:val>
            <c:numRef>
              <c:f>'Morning Report'!$B$33:$I$33</c:f>
              <c:numCache>
                <c:formatCode>_(* #,##0_);_(* \(#,##0\);_(* "-"??_);_(@_)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'Morning Report'!$A$35</c:f>
              <c:strCache>
                <c:ptCount val="1"/>
                <c:pt idx="0">
                  <c:v>8 HR Avg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3"/>
            <c:bubble3D val="0"/>
            <c:spPr>
              <a:ln w="38100">
                <a:solidFill>
                  <a:srgbClr val="333399"/>
                </a:solidFill>
                <a:prstDash val="solid"/>
              </a:ln>
            </c:spPr>
          </c:dPt>
          <c:cat>
            <c:numRef>
              <c:f>'Morning Report'!$B$6:$I$6</c:f>
              <c:numCache>
                <c:formatCode>m/d/yyyy</c:formatCode>
                <c:ptCount val="8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</c:numCache>
            </c:numRef>
          </c:cat>
          <c:val>
            <c:numRef>
              <c:f>'Morning Report'!$B$35:$I$35</c:f>
              <c:numCache>
                <c:formatCode>_(* #,##0_);_(* \(#,##0\);_(* "-"??_);_(@_)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16624"/>
        <c:axId val="232417184"/>
      </c:lineChart>
      <c:dateAx>
        <c:axId val="232416624"/>
        <c:scaling>
          <c:orientation val="minMax"/>
        </c:scaling>
        <c:delete val="0"/>
        <c:axPos val="b"/>
        <c:numFmt formatCode="mm\-dd\-dd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171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417184"/>
        <c:scaling>
          <c:orientation val="minMax"/>
          <c:min val="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16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88191827622729"/>
          <c:y val="0.37474394174634701"/>
          <c:w val="0.25279018241613765"/>
          <c:h val="0.190584061802427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25" t="1" header="0.5" footer="0.2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Interchange</a:t>
            </a:r>
          </a:p>
        </c:rich>
      </c:tx>
      <c:layout>
        <c:manualLayout>
          <c:xMode val="edge"/>
          <c:yMode val="edge"/>
          <c:x val="0.44509386121670574"/>
          <c:y val="3.1863766758839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7163002360541354E-2"/>
          <c:y val="0.14706353888694934"/>
          <c:w val="0.87988992101708663"/>
          <c:h val="0.81865369980401803"/>
        </c:manualLayout>
      </c:layout>
      <c:lineChart>
        <c:grouping val="standard"/>
        <c:varyColors val="0"/>
        <c:ser>
          <c:idx val="3"/>
          <c:order val="0"/>
          <c:tx>
            <c:strRef>
              <c:f>'Morning Report'!$A$78</c:f>
              <c:strCache>
                <c:ptCount val="1"/>
                <c:pt idx="0">
                  <c:v>New York</c:v>
                </c:pt>
              </c:strCache>
            </c:strRef>
          </c:tx>
          <c:cat>
            <c:numRef>
              <c:f>'Morning Report'!$B$92:$J$92</c:f>
              <c:numCache>
                <c:formatCode>m/d/yyyy</c:formatCode>
                <c:ptCount val="8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</c:numCache>
            </c:numRef>
          </c:cat>
          <c:val>
            <c:numRef>
              <c:f>'Morning Report'!$B$78:$J$78</c:f>
            </c:numRef>
          </c:val>
          <c:smooth val="0"/>
        </c:ser>
        <c:ser>
          <c:idx val="1"/>
          <c:order val="1"/>
          <c:tx>
            <c:strRef>
              <c:f>'Morning Report'!$A$79</c:f>
              <c:strCache>
                <c:ptCount val="1"/>
                <c:pt idx="0">
                  <c:v>New Bruswick</c:v>
                </c:pt>
              </c:strCache>
            </c:strRef>
          </c:tx>
          <c:cat>
            <c:numRef>
              <c:f>'Morning Report'!$B$92:$J$92</c:f>
              <c:numCache>
                <c:formatCode>m/d/yyyy</c:formatCode>
                <c:ptCount val="8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</c:numCache>
            </c:numRef>
          </c:cat>
          <c:val>
            <c:numRef>
              <c:f>'Morning Report'!$B$79:$J$79</c:f>
            </c:numRef>
          </c:val>
          <c:smooth val="0"/>
        </c:ser>
        <c:ser>
          <c:idx val="2"/>
          <c:order val="2"/>
          <c:tx>
            <c:strRef>
              <c:f>'Morning Report'!$A$80</c:f>
              <c:strCache>
                <c:ptCount val="1"/>
                <c:pt idx="0">
                  <c:v>Highgate</c:v>
                </c:pt>
              </c:strCache>
            </c:strRef>
          </c:tx>
          <c:cat>
            <c:numRef>
              <c:f>'Morning Report'!$B$92:$J$92</c:f>
              <c:numCache>
                <c:formatCode>m/d/yyyy</c:formatCode>
                <c:ptCount val="8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</c:numCache>
            </c:numRef>
          </c:cat>
          <c:val>
            <c:numRef>
              <c:f>'Morning Report'!$B$80:$J$80</c:f>
            </c:numRef>
          </c:val>
          <c:smooth val="0"/>
        </c:ser>
        <c:ser>
          <c:idx val="0"/>
          <c:order val="3"/>
          <c:tx>
            <c:strRef>
              <c:f>'Morning Report'!$A$81</c:f>
              <c:strCache>
                <c:ptCount val="1"/>
                <c:pt idx="0">
                  <c:v>HQ</c:v>
                </c:pt>
              </c:strCache>
            </c:strRef>
          </c:tx>
          <c:cat>
            <c:numRef>
              <c:f>'Morning Report'!$B$92:$J$92</c:f>
              <c:numCache>
                <c:formatCode>m/d/yyyy</c:formatCode>
                <c:ptCount val="8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</c:numCache>
            </c:numRef>
          </c:cat>
          <c:val>
            <c:numRef>
              <c:f>'Morning Report'!$B$81:$J$81</c:f>
            </c:numRef>
          </c:val>
          <c:smooth val="0"/>
        </c:ser>
        <c:ser>
          <c:idx val="4"/>
          <c:order val="4"/>
          <c:tx>
            <c:strRef>
              <c:f>'Morning Report'!$A$82</c:f>
              <c:strCache>
                <c:ptCount val="1"/>
                <c:pt idx="0">
                  <c:v>NET_IC</c:v>
                </c:pt>
              </c:strCache>
            </c:strRef>
          </c:tx>
          <c:cat>
            <c:numRef>
              <c:f>'Morning Report'!$B$92:$J$92</c:f>
              <c:numCache>
                <c:formatCode>m/d/yyyy</c:formatCode>
                <c:ptCount val="8"/>
                <c:pt idx="0">
                  <c:v>41877</c:v>
                </c:pt>
                <c:pt idx="1">
                  <c:v>41878</c:v>
                </c:pt>
                <c:pt idx="2">
                  <c:v>41879</c:v>
                </c:pt>
                <c:pt idx="3">
                  <c:v>41880</c:v>
                </c:pt>
                <c:pt idx="4">
                  <c:v>41881</c:v>
                </c:pt>
                <c:pt idx="5">
                  <c:v>41882</c:v>
                </c:pt>
                <c:pt idx="6">
                  <c:v>41883</c:v>
                </c:pt>
                <c:pt idx="7">
                  <c:v>41884</c:v>
                </c:pt>
              </c:numCache>
            </c:numRef>
          </c:cat>
          <c:val>
            <c:numRef>
              <c:f>'Morning Report'!$B$82:$J$82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46976"/>
        <c:axId val="232947536"/>
      </c:lineChart>
      <c:catAx>
        <c:axId val="232946976"/>
        <c:scaling>
          <c:orientation val="minMax"/>
        </c:scaling>
        <c:delete val="0"/>
        <c:axPos val="b"/>
        <c:numFmt formatCode="mm\-dd\-dd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47536"/>
        <c:crosses val="autoZero"/>
        <c:auto val="1"/>
        <c:lblAlgn val="ctr"/>
        <c:lblOffset val="100"/>
        <c:tickMarkSkip val="1"/>
        <c:noMultiLvlLbl val="0"/>
      </c:catAx>
      <c:valAx>
        <c:axId val="23294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46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63912510869172"/>
          <c:y val="0.47795650138258539"/>
          <c:w val="8.1238211173229075E-2"/>
          <c:h val="0.156867774812745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16685353996553"/>
          <c:y val="6.4199598119534199E-2"/>
          <c:w val="0.53552586896083976"/>
          <c:h val="0.81237183774333654"/>
        </c:manualLayout>
      </c:layout>
      <c:areaChart>
        <c:grouping val="stacked"/>
        <c:varyColors val="0"/>
        <c:ser>
          <c:idx val="9"/>
          <c:order val="0"/>
          <c:tx>
            <c:strRef>
              <c:f>Hourly_Demand!$A$35</c:f>
              <c:strCache>
                <c:ptCount val="1"/>
                <c:pt idx="0">
                  <c:v>Interchange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Hourly_Demand!$B$35:$Y$35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0"/>
          <c:order val="1"/>
          <c:tx>
            <c:strRef>
              <c:f>Hourly_Demand!$A$36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Hourly_Demand!$B$36:$Y$36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1"/>
          <c:order val="2"/>
          <c:tx>
            <c:strRef>
              <c:f>Hourly_Demand!$A$38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Hourly_Demand!$B$38:$Y$38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2"/>
          <c:order val="3"/>
          <c:tx>
            <c:strRef>
              <c:f>Hourly_Demand!$A$37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Hourly_Demand!$B$37:$Y$37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5"/>
          <c:order val="4"/>
          <c:tx>
            <c:strRef>
              <c:f>Hourly_Demand!$A$39</c:f>
              <c:strCache>
                <c:ptCount val="1"/>
                <c:pt idx="0">
                  <c:v>Gas - ST/CC/CS/CH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Hourly_Demand!$B$39:$Y$39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4"/>
          <c:order val="5"/>
          <c:tx>
            <c:strRef>
              <c:f>Hourly_Demand!$A$41</c:f>
              <c:strCache>
                <c:ptCount val="1"/>
                <c:pt idx="0">
                  <c:v>Oil-Fo6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Hourly_Demand!$B$41:$Y$41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3"/>
          <c:order val="6"/>
          <c:tx>
            <c:strRef>
              <c:f>Hourly_Demand!$A$40</c:f>
              <c:strCache>
                <c:ptCount val="1"/>
                <c:pt idx="0">
                  <c:v>Gas - GT/CT/IC/JE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Hourly_Demand!$B$40:$Y$40</c:f>
              <c:numCache>
                <c:formatCode>_(* #,##0_);_(* \(#,##0\);_(* "-"??_);_(@_)</c:formatCode>
                <c:ptCount val="24"/>
                <c:pt idx="0">
                  <c:v>5887</c:v>
                </c:pt>
                <c:pt idx="1">
                  <c:v>5887</c:v>
                </c:pt>
                <c:pt idx="2">
                  <c:v>5887</c:v>
                </c:pt>
                <c:pt idx="3">
                  <c:v>5887</c:v>
                </c:pt>
                <c:pt idx="4">
                  <c:v>5887</c:v>
                </c:pt>
                <c:pt idx="5">
                  <c:v>5887</c:v>
                </c:pt>
                <c:pt idx="6">
                  <c:v>5887</c:v>
                </c:pt>
                <c:pt idx="7">
                  <c:v>5887</c:v>
                </c:pt>
                <c:pt idx="8">
                  <c:v>5887</c:v>
                </c:pt>
                <c:pt idx="9">
                  <c:v>5887</c:v>
                </c:pt>
                <c:pt idx="10">
                  <c:v>5887</c:v>
                </c:pt>
                <c:pt idx="11">
                  <c:v>5887</c:v>
                </c:pt>
                <c:pt idx="12">
                  <c:v>5887</c:v>
                </c:pt>
                <c:pt idx="13">
                  <c:v>5887</c:v>
                </c:pt>
                <c:pt idx="14">
                  <c:v>5887</c:v>
                </c:pt>
                <c:pt idx="15">
                  <c:v>5887</c:v>
                </c:pt>
                <c:pt idx="16">
                  <c:v>5887</c:v>
                </c:pt>
                <c:pt idx="17">
                  <c:v>5887</c:v>
                </c:pt>
                <c:pt idx="18">
                  <c:v>5887</c:v>
                </c:pt>
                <c:pt idx="19">
                  <c:v>5887</c:v>
                </c:pt>
                <c:pt idx="20">
                  <c:v>5887</c:v>
                </c:pt>
                <c:pt idx="21">
                  <c:v>5887</c:v>
                </c:pt>
                <c:pt idx="22">
                  <c:v>5887</c:v>
                </c:pt>
                <c:pt idx="23">
                  <c:v>5887</c:v>
                </c:pt>
              </c:numCache>
            </c:numRef>
          </c:val>
        </c:ser>
        <c:ser>
          <c:idx val="6"/>
          <c:order val="7"/>
          <c:tx>
            <c:strRef>
              <c:f>Hourly_Demand!$A$42</c:f>
              <c:strCache>
                <c:ptCount val="1"/>
                <c:pt idx="0">
                  <c:v>Oil-Fo2 &amp; Fo1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Hourly_Demand!$B$42:$Y$42</c:f>
              <c:numCache>
                <c:formatCode>_(* #,##0_);_(* \(#,##0\);_(* "-"??_);_(@_)</c:formatCode>
                <c:ptCount val="24"/>
                <c:pt idx="0">
                  <c:v>5440</c:v>
                </c:pt>
                <c:pt idx="1">
                  <c:v>5440</c:v>
                </c:pt>
                <c:pt idx="2">
                  <c:v>5440</c:v>
                </c:pt>
                <c:pt idx="3">
                  <c:v>5440</c:v>
                </c:pt>
                <c:pt idx="4">
                  <c:v>5440</c:v>
                </c:pt>
                <c:pt idx="5">
                  <c:v>5440</c:v>
                </c:pt>
                <c:pt idx="6">
                  <c:v>5440</c:v>
                </c:pt>
                <c:pt idx="7">
                  <c:v>5440</c:v>
                </c:pt>
                <c:pt idx="8">
                  <c:v>5440</c:v>
                </c:pt>
                <c:pt idx="9">
                  <c:v>5440</c:v>
                </c:pt>
                <c:pt idx="10">
                  <c:v>5440</c:v>
                </c:pt>
                <c:pt idx="11">
                  <c:v>5440</c:v>
                </c:pt>
                <c:pt idx="12">
                  <c:v>5440</c:v>
                </c:pt>
                <c:pt idx="13">
                  <c:v>5440</c:v>
                </c:pt>
                <c:pt idx="14">
                  <c:v>5440</c:v>
                </c:pt>
                <c:pt idx="15">
                  <c:v>5440</c:v>
                </c:pt>
                <c:pt idx="16">
                  <c:v>5440</c:v>
                </c:pt>
                <c:pt idx="17">
                  <c:v>5440</c:v>
                </c:pt>
                <c:pt idx="18">
                  <c:v>5440</c:v>
                </c:pt>
                <c:pt idx="19">
                  <c:v>5440</c:v>
                </c:pt>
                <c:pt idx="20">
                  <c:v>5440</c:v>
                </c:pt>
                <c:pt idx="21">
                  <c:v>5440</c:v>
                </c:pt>
                <c:pt idx="22">
                  <c:v>5440</c:v>
                </c:pt>
                <c:pt idx="23">
                  <c:v>5440</c:v>
                </c:pt>
              </c:numCache>
            </c:numRef>
          </c:val>
        </c:ser>
        <c:ser>
          <c:idx val="7"/>
          <c:order val="8"/>
          <c:tx>
            <c:strRef>
              <c:f>Hourly_Demand!$A$43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Hourly_Demand!$B$43:$Y$43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57056"/>
        <c:axId val="232957616"/>
      </c:areaChart>
      <c:lineChart>
        <c:grouping val="standard"/>
        <c:varyColors val="0"/>
        <c:ser>
          <c:idx val="8"/>
          <c:order val="9"/>
          <c:tx>
            <c:v>Kevin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Report'!$N$8:$N$31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</c:ser>
        <c:ser>
          <c:idx val="10"/>
          <c:order val="10"/>
          <c:tx>
            <c:v>Kevin +3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Report'!$N$221:$N$244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</c:ser>
        <c:ser>
          <c:idx val="11"/>
          <c:order val="11"/>
          <c:tx>
            <c:v>Kevin -3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Report'!$N$259:$N$282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57056"/>
        <c:axId val="232957616"/>
      </c:lineChart>
      <c:catAx>
        <c:axId val="23295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576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3295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57056"/>
        <c:crosses val="autoZero"/>
        <c:crossBetween val="midCat"/>
        <c:majorUnit val="2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898731021477881"/>
          <c:y val="0.20988330154463103"/>
          <c:w val="0.25336707778792417"/>
          <c:h val="0.604957751510995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105</xdr:row>
      <xdr:rowOff>28575</xdr:rowOff>
    </xdr:from>
    <xdr:to>
      <xdr:col>4</xdr:col>
      <xdr:colOff>695325</xdr:colOff>
      <xdr:row>129</xdr:row>
      <xdr:rowOff>0</xdr:rowOff>
    </xdr:to>
    <xdr:graphicFrame macro="">
      <xdr:nvGraphicFramePr>
        <xdr:cNvPr id="2091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105</xdr:row>
      <xdr:rowOff>28575</xdr:rowOff>
    </xdr:from>
    <xdr:to>
      <xdr:col>12</xdr:col>
      <xdr:colOff>76200</xdr:colOff>
      <xdr:row>129</xdr:row>
      <xdr:rowOff>0</xdr:rowOff>
    </xdr:to>
    <xdr:graphicFrame macro="">
      <xdr:nvGraphicFramePr>
        <xdr:cNvPr id="2092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105</xdr:row>
      <xdr:rowOff>28575</xdr:rowOff>
    </xdr:from>
    <xdr:to>
      <xdr:col>18</xdr:col>
      <xdr:colOff>123825</xdr:colOff>
      <xdr:row>129</xdr:row>
      <xdr:rowOff>0</xdr:rowOff>
    </xdr:to>
    <xdr:graphicFrame macro="">
      <xdr:nvGraphicFramePr>
        <xdr:cNvPr id="2093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647700</xdr:colOff>
      <xdr:row>130</xdr:row>
      <xdr:rowOff>114300</xdr:rowOff>
    </xdr:from>
    <xdr:to>
      <xdr:col>16</xdr:col>
      <xdr:colOff>742950</xdr:colOff>
      <xdr:row>157</xdr:row>
      <xdr:rowOff>114300</xdr:rowOff>
    </xdr:to>
    <xdr:graphicFrame macro="">
      <xdr:nvGraphicFramePr>
        <xdr:cNvPr id="2094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123825</xdr:colOff>
      <xdr:row>130</xdr:row>
      <xdr:rowOff>114300</xdr:rowOff>
    </xdr:from>
    <xdr:to>
      <xdr:col>8</xdr:col>
      <xdr:colOff>438150</xdr:colOff>
      <xdr:row>157</xdr:row>
      <xdr:rowOff>104775</xdr:rowOff>
    </xdr:to>
    <xdr:graphicFrame macro="">
      <xdr:nvGraphicFramePr>
        <xdr:cNvPr id="2095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666750</xdr:colOff>
      <xdr:row>159</xdr:row>
      <xdr:rowOff>66675</xdr:rowOff>
    </xdr:from>
    <xdr:to>
      <xdr:col>16</xdr:col>
      <xdr:colOff>742950</xdr:colOff>
      <xdr:row>186</xdr:row>
      <xdr:rowOff>142875</xdr:rowOff>
    </xdr:to>
    <xdr:graphicFrame macro="">
      <xdr:nvGraphicFramePr>
        <xdr:cNvPr id="2096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76200</xdr:colOff>
      <xdr:row>159</xdr:row>
      <xdr:rowOff>66675</xdr:rowOff>
    </xdr:from>
    <xdr:to>
      <xdr:col>27</xdr:col>
      <xdr:colOff>447675</xdr:colOff>
      <xdr:row>186</xdr:row>
      <xdr:rowOff>142875</xdr:rowOff>
    </xdr:to>
    <xdr:graphicFrame macro="">
      <xdr:nvGraphicFramePr>
        <xdr:cNvPr id="2097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542925</xdr:colOff>
      <xdr:row>289</xdr:row>
      <xdr:rowOff>0</xdr:rowOff>
    </xdr:from>
    <xdr:to>
      <xdr:col>12</xdr:col>
      <xdr:colOff>28575</xdr:colOff>
      <xdr:row>313</xdr:row>
      <xdr:rowOff>0</xdr:rowOff>
    </xdr:to>
    <xdr:graphicFrame macro="">
      <xdr:nvGraphicFramePr>
        <xdr:cNvPr id="2098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238125</xdr:colOff>
      <xdr:row>105</xdr:row>
      <xdr:rowOff>28575</xdr:rowOff>
    </xdr:from>
    <xdr:to>
      <xdr:col>28</xdr:col>
      <xdr:colOff>0</xdr:colOff>
      <xdr:row>129</xdr:row>
      <xdr:rowOff>0</xdr:rowOff>
    </xdr:to>
    <xdr:graphicFrame macro="">
      <xdr:nvGraphicFramePr>
        <xdr:cNvPr id="2099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76200</xdr:colOff>
      <xdr:row>130</xdr:row>
      <xdr:rowOff>114300</xdr:rowOff>
    </xdr:from>
    <xdr:to>
      <xdr:col>27</xdr:col>
      <xdr:colOff>447675</xdr:colOff>
      <xdr:row>157</xdr:row>
      <xdr:rowOff>114300</xdr:rowOff>
    </xdr:to>
    <xdr:graphicFrame macro="">
      <xdr:nvGraphicFramePr>
        <xdr:cNvPr id="2104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123825</xdr:colOff>
      <xdr:row>159</xdr:row>
      <xdr:rowOff>66675</xdr:rowOff>
    </xdr:from>
    <xdr:to>
      <xdr:col>8</xdr:col>
      <xdr:colOff>447675</xdr:colOff>
      <xdr:row>186</xdr:row>
      <xdr:rowOff>142875</xdr:rowOff>
    </xdr:to>
    <xdr:graphicFrame macro="">
      <xdr:nvGraphicFramePr>
        <xdr:cNvPr id="2106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ric/MetrixND/Daily%20Forecasts/First%20Forecast/PJM%20Loa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ric/MetrixND/PJM/Historical%20Weath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ric/MetrixND/NYPP/Historical%20Weath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JM_Forecast_+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JM_Forecast_-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Region/R1E_04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icted_Load"/>
    </sheetNames>
    <sheetDataSet>
      <sheetData sheetId="0">
        <row r="2">
          <cell r="A2">
            <v>2001</v>
          </cell>
          <cell r="B2">
            <v>6</v>
          </cell>
          <cell r="C2">
            <v>4</v>
          </cell>
          <cell r="D2">
            <v>22538.042929847401</v>
          </cell>
          <cell r="E2">
            <v>21454.4907067569</v>
          </cell>
          <cell r="F2">
            <v>20889.6864724111</v>
          </cell>
          <cell r="G2">
            <v>20775.985453872101</v>
          </cell>
          <cell r="H2">
            <v>20923.9279976131</v>
          </cell>
          <cell r="I2">
            <v>22481.368468725399</v>
          </cell>
          <cell r="J2">
            <v>25372.038193395801</v>
          </cell>
          <cell r="K2">
            <v>28403.758361961402</v>
          </cell>
          <cell r="L2">
            <v>29913.829034173901</v>
          </cell>
          <cell r="M2">
            <v>30868.808636722901</v>
          </cell>
          <cell r="N2">
            <v>31762.960445188299</v>
          </cell>
          <cell r="O2">
            <v>32190.983013691701</v>
          </cell>
          <cell r="P2">
            <v>32305.922714043601</v>
          </cell>
          <cell r="Q2">
            <v>32550.7936770161</v>
          </cell>
          <cell r="R2">
            <v>32542.929199333201</v>
          </cell>
          <cell r="S2">
            <v>32463.2290254154</v>
          </cell>
          <cell r="T2">
            <v>32406.831688431201</v>
          </cell>
          <cell r="U2">
            <v>32147.829589202</v>
          </cell>
          <cell r="V2">
            <v>31644.7393404832</v>
          </cell>
          <cell r="W2">
            <v>31034.223254315399</v>
          </cell>
          <cell r="X2">
            <v>31309.2147723995</v>
          </cell>
          <cell r="Y2">
            <v>31290.517051409999</v>
          </cell>
          <cell r="Z2">
            <v>28778.683619173102</v>
          </cell>
          <cell r="AA2">
            <v>25984.318258060499</v>
          </cell>
        </row>
        <row r="3">
          <cell r="A3">
            <v>2001</v>
          </cell>
          <cell r="B3">
            <v>6</v>
          </cell>
          <cell r="C3">
            <v>5</v>
          </cell>
          <cell r="D3">
            <v>24071.707853284599</v>
          </cell>
          <cell r="E3">
            <v>22799.033487168701</v>
          </cell>
          <cell r="F3">
            <v>22133.906213404502</v>
          </cell>
          <cell r="G3">
            <v>21777.206442970801</v>
          </cell>
          <cell r="H3">
            <v>21783.3284909998</v>
          </cell>
          <cell r="I3">
            <v>23183.597433695599</v>
          </cell>
          <cell r="J3">
            <v>26082.336470255599</v>
          </cell>
          <cell r="K3">
            <v>29230.425459612099</v>
          </cell>
          <cell r="L3">
            <v>30921.252284779599</v>
          </cell>
          <cell r="M3">
            <v>31976.578709719801</v>
          </cell>
          <cell r="N3">
            <v>33080.240104437398</v>
          </cell>
          <cell r="O3">
            <v>33792.591033918499</v>
          </cell>
          <cell r="P3">
            <v>34195.692017376503</v>
          </cell>
          <cell r="Q3">
            <v>34701.370078274798</v>
          </cell>
          <cell r="R3">
            <v>35034.688718109297</v>
          </cell>
          <cell r="S3">
            <v>35267.971158502398</v>
          </cell>
          <cell r="T3">
            <v>35448.722032494203</v>
          </cell>
          <cell r="U3">
            <v>35334.730288425097</v>
          </cell>
          <cell r="V3">
            <v>34635.595077932303</v>
          </cell>
          <cell r="W3">
            <v>33827.8040181939</v>
          </cell>
          <cell r="X3">
            <v>33881.660361817798</v>
          </cell>
          <cell r="Y3">
            <v>33729.2808823702</v>
          </cell>
          <cell r="Z3">
            <v>31081.778618722001</v>
          </cell>
          <cell r="AA3">
            <v>27952.962136375201</v>
          </cell>
        </row>
        <row r="4">
          <cell r="A4">
            <v>2001</v>
          </cell>
          <cell r="B4">
            <v>6</v>
          </cell>
          <cell r="C4">
            <v>6</v>
          </cell>
          <cell r="D4">
            <v>24770.212485644999</v>
          </cell>
          <cell r="E4">
            <v>23409.464506074801</v>
          </cell>
          <cell r="F4">
            <v>22648.665957806101</v>
          </cell>
          <cell r="G4">
            <v>22247.8712497138</v>
          </cell>
          <cell r="H4">
            <v>22193.564964201101</v>
          </cell>
          <cell r="I4">
            <v>23613.408004994999</v>
          </cell>
          <cell r="J4">
            <v>26493.320141298002</v>
          </cell>
          <cell r="K4">
            <v>29621.643463171102</v>
          </cell>
          <cell r="L4">
            <v>31438.695487230201</v>
          </cell>
          <cell r="M4">
            <v>32576.201881930199</v>
          </cell>
          <cell r="N4">
            <v>33719.372366233903</v>
          </cell>
          <cell r="O4">
            <v>34420.998909217298</v>
          </cell>
          <cell r="P4">
            <v>34824.970784868899</v>
          </cell>
          <cell r="Q4">
            <v>35290.427446529502</v>
          </cell>
          <cell r="R4">
            <v>35512.719979179703</v>
          </cell>
          <cell r="S4">
            <v>35687.495018785601</v>
          </cell>
          <cell r="T4">
            <v>35771.383947559501</v>
          </cell>
          <cell r="U4">
            <v>35550.889424547102</v>
          </cell>
          <cell r="V4">
            <v>34770.615632104797</v>
          </cell>
          <cell r="W4">
            <v>33884.6147614656</v>
          </cell>
          <cell r="X4">
            <v>33983.834483710103</v>
          </cell>
          <cell r="Y4">
            <v>33974.115946078004</v>
          </cell>
          <cell r="Z4">
            <v>31370.781319523801</v>
          </cell>
          <cell r="AA4">
            <v>28227.412187943199</v>
          </cell>
        </row>
        <row r="5">
          <cell r="A5">
            <v>2001</v>
          </cell>
          <cell r="B5">
            <v>6</v>
          </cell>
          <cell r="C5">
            <v>7</v>
          </cell>
          <cell r="D5">
            <v>24461.854574852299</v>
          </cell>
          <cell r="E5">
            <v>23126.301287763101</v>
          </cell>
          <cell r="F5">
            <v>22356.4148087594</v>
          </cell>
          <cell r="G5">
            <v>22009.205107689701</v>
          </cell>
          <cell r="H5">
            <v>21988.499589646501</v>
          </cell>
          <cell r="I5">
            <v>23428.809540202201</v>
          </cell>
          <cell r="J5">
            <v>26226.195535776402</v>
          </cell>
          <cell r="K5">
            <v>29293.203250146998</v>
          </cell>
          <cell r="L5">
            <v>30970.278657324299</v>
          </cell>
          <cell r="M5">
            <v>32011.914100403701</v>
          </cell>
          <cell r="N5">
            <v>33076.471741750298</v>
          </cell>
          <cell r="O5">
            <v>33740.2636016455</v>
          </cell>
          <cell r="P5">
            <v>34075.719809168397</v>
          </cell>
          <cell r="Q5">
            <v>34482.252023825196</v>
          </cell>
          <cell r="R5">
            <v>34753.985980093799</v>
          </cell>
          <cell r="S5">
            <v>34886.816721670599</v>
          </cell>
          <cell r="T5">
            <v>34968.131683996799</v>
          </cell>
          <cell r="U5">
            <v>34764.821315641202</v>
          </cell>
          <cell r="V5">
            <v>34035.553020838597</v>
          </cell>
          <cell r="W5">
            <v>33251.360460542099</v>
          </cell>
          <cell r="X5">
            <v>33412.310310351597</v>
          </cell>
          <cell r="Y5">
            <v>33476.129862966998</v>
          </cell>
          <cell r="Z5">
            <v>30992.265130856402</v>
          </cell>
          <cell r="AA5">
            <v>28037.441570904499</v>
          </cell>
        </row>
        <row r="6">
          <cell r="A6">
            <v>2001</v>
          </cell>
          <cell r="B6">
            <v>6</v>
          </cell>
          <cell r="C6">
            <v>8</v>
          </cell>
          <cell r="D6">
            <v>24726.861647777099</v>
          </cell>
          <cell r="E6">
            <v>23361.3191410824</v>
          </cell>
          <cell r="F6">
            <v>22564.5700005373</v>
          </cell>
          <cell r="G6">
            <v>22206.4884538517</v>
          </cell>
          <cell r="H6">
            <v>22173.097359378698</v>
          </cell>
          <cell r="I6">
            <v>23482.337393138601</v>
          </cell>
          <cell r="J6">
            <v>26108.569734973298</v>
          </cell>
          <cell r="K6">
            <v>29187.893874135101</v>
          </cell>
          <cell r="L6">
            <v>30929.818370882898</v>
          </cell>
          <cell r="M6">
            <v>31986.400056995601</v>
          </cell>
          <cell r="N6">
            <v>32999.727729155602</v>
          </cell>
          <cell r="O6">
            <v>33634.152989920301</v>
          </cell>
          <cell r="P6">
            <v>33933.044369862102</v>
          </cell>
          <cell r="Q6">
            <v>34276.7550485705</v>
          </cell>
          <cell r="R6">
            <v>34492.394081979503</v>
          </cell>
          <cell r="S6">
            <v>34535.5323456486</v>
          </cell>
          <cell r="T6">
            <v>34421.700820928898</v>
          </cell>
          <cell r="U6">
            <v>34010.916436911299</v>
          </cell>
          <cell r="V6">
            <v>33210.830061813002</v>
          </cell>
          <cell r="W6">
            <v>32177.582516826202</v>
          </cell>
          <cell r="X6">
            <v>32008.204603533199</v>
          </cell>
          <cell r="Y6">
            <v>32302.063414872599</v>
          </cell>
          <cell r="Z6">
            <v>30350.1082955319</v>
          </cell>
          <cell r="AA6">
            <v>27691.3625663692</v>
          </cell>
        </row>
        <row r="7">
          <cell r="A7">
            <v>2001</v>
          </cell>
          <cell r="B7">
            <v>6</v>
          </cell>
          <cell r="C7">
            <v>9</v>
          </cell>
          <cell r="D7">
            <v>24332.5912065798</v>
          </cell>
          <cell r="E7">
            <v>22813.5482139499</v>
          </cell>
          <cell r="F7">
            <v>21929.322977941301</v>
          </cell>
          <cell r="G7">
            <v>21381.3819201716</v>
          </cell>
          <cell r="H7">
            <v>20984.4434247176</v>
          </cell>
          <cell r="I7">
            <v>21166.9678351121</v>
          </cell>
          <cell r="J7">
            <v>21647.642335805202</v>
          </cell>
          <cell r="K7">
            <v>23514.631721071899</v>
          </cell>
          <cell r="L7">
            <v>25949.440120597799</v>
          </cell>
          <cell r="M7">
            <v>27881.457437731799</v>
          </cell>
          <cell r="N7">
            <v>29221.9387634823</v>
          </cell>
          <cell r="O7">
            <v>29869.5421203771</v>
          </cell>
          <cell r="P7">
            <v>30029.056064021999</v>
          </cell>
          <cell r="Q7">
            <v>30076.958622782298</v>
          </cell>
          <cell r="R7">
            <v>30069.320450359701</v>
          </cell>
          <cell r="S7">
            <v>30122.007823468899</v>
          </cell>
          <cell r="T7">
            <v>30246.592572923601</v>
          </cell>
          <cell r="U7">
            <v>30226.782261778299</v>
          </cell>
          <cell r="V7">
            <v>29942.200782780001</v>
          </cell>
          <cell r="W7">
            <v>29338.388647022901</v>
          </cell>
          <cell r="X7">
            <v>29529.6919813563</v>
          </cell>
          <cell r="Y7">
            <v>30112.090996848601</v>
          </cell>
          <cell r="Z7">
            <v>28656.212611017101</v>
          </cell>
          <cell r="AA7">
            <v>26475.466816524</v>
          </cell>
        </row>
        <row r="8">
          <cell r="A8">
            <v>2001</v>
          </cell>
          <cell r="B8">
            <v>6</v>
          </cell>
          <cell r="C8">
            <v>10</v>
          </cell>
          <cell r="D8">
            <v>23840.296893025701</v>
          </cell>
          <cell r="E8">
            <v>22411.742455944499</v>
          </cell>
          <cell r="F8">
            <v>21520.648614505699</v>
          </cell>
          <cell r="G8">
            <v>20937.6304993698</v>
          </cell>
          <cell r="H8">
            <v>20443.6493253304</v>
          </cell>
          <cell r="I8">
            <v>20364.296650512701</v>
          </cell>
          <cell r="J8">
            <v>20385.215775357701</v>
          </cell>
          <cell r="K8">
            <v>21869.949268656899</v>
          </cell>
          <cell r="L8">
            <v>24102.473111564901</v>
          </cell>
          <cell r="M8">
            <v>26100.5448093103</v>
          </cell>
          <cell r="N8">
            <v>27646.036256126699</v>
          </cell>
          <cell r="O8">
            <v>28699.604726686299</v>
          </cell>
          <cell r="P8">
            <v>29418.554095953499</v>
          </cell>
          <cell r="Q8">
            <v>29776.0215536467</v>
          </cell>
          <cell r="R8">
            <v>29970.166425604599</v>
          </cell>
          <cell r="S8">
            <v>30205.417955733101</v>
          </cell>
          <cell r="T8">
            <v>30513.9645733084</v>
          </cell>
          <cell r="U8">
            <v>30800.6753485804</v>
          </cell>
          <cell r="V8">
            <v>30626.5203676366</v>
          </cell>
          <cell r="W8">
            <v>30239.435311741101</v>
          </cell>
          <cell r="X8">
            <v>30628.799219757901</v>
          </cell>
          <cell r="Y8">
            <v>31104.907199935002</v>
          </cell>
          <cell r="Z8">
            <v>29380.2259876875</v>
          </cell>
          <cell r="AA8">
            <v>26907.585862047901</v>
          </cell>
        </row>
        <row r="9">
          <cell r="A9">
            <v>2001</v>
          </cell>
          <cell r="B9">
            <v>6</v>
          </cell>
          <cell r="C9">
            <v>11</v>
          </cell>
          <cell r="D9">
            <v>26623.586254340498</v>
          </cell>
          <cell r="E9">
            <v>25180.968922330601</v>
          </cell>
          <cell r="F9">
            <v>24376.561925996899</v>
          </cell>
          <cell r="G9">
            <v>23996.029506889499</v>
          </cell>
          <cell r="H9">
            <v>23894.355009336501</v>
          </cell>
          <cell r="I9">
            <v>25195.043752121001</v>
          </cell>
          <cell r="J9">
            <v>27807.808733427701</v>
          </cell>
          <cell r="K9">
            <v>31226.453116061301</v>
          </cell>
          <cell r="L9">
            <v>33637.228073668099</v>
          </cell>
          <cell r="M9">
            <v>35375.645178873099</v>
          </cell>
          <cell r="N9">
            <v>37005.300050948397</v>
          </cell>
          <cell r="O9">
            <v>38155.2142608906</v>
          </cell>
          <cell r="P9">
            <v>38891.182353011798</v>
          </cell>
          <cell r="Q9">
            <v>39628.337246048803</v>
          </cell>
          <cell r="R9">
            <v>40085.5051593975</v>
          </cell>
          <cell r="S9">
            <v>40406.702379525399</v>
          </cell>
          <cell r="T9">
            <v>40496.702951886997</v>
          </cell>
          <cell r="U9">
            <v>40263.1170262304</v>
          </cell>
          <cell r="V9">
            <v>39418.393396704501</v>
          </cell>
          <cell r="W9">
            <v>38340.062670644103</v>
          </cell>
          <cell r="X9">
            <v>37842.685511846103</v>
          </cell>
          <cell r="Y9">
            <v>37549.143320070201</v>
          </cell>
          <cell r="Z9">
            <v>34688.585348007</v>
          </cell>
          <cell r="AA9">
            <v>31312.476922997899</v>
          </cell>
        </row>
        <row r="10">
          <cell r="A10">
            <v>2001</v>
          </cell>
          <cell r="B10">
            <v>6</v>
          </cell>
          <cell r="C10">
            <v>12</v>
          </cell>
          <cell r="D10">
            <v>29076.461091943798</v>
          </cell>
          <cell r="E10">
            <v>27367.3200638911</v>
          </cell>
          <cell r="F10">
            <v>26386.250795630502</v>
          </cell>
          <cell r="G10">
            <v>25724.1943280948</v>
          </cell>
          <cell r="H10">
            <v>25487.8178202036</v>
          </cell>
          <cell r="I10">
            <v>26607.360559032099</v>
          </cell>
          <cell r="J10">
            <v>29221.970384325701</v>
          </cell>
          <cell r="K10">
            <v>32632.450616558301</v>
          </cell>
          <cell r="L10">
            <v>35093.762434167496</v>
          </cell>
          <cell r="M10">
            <v>36789.274030868299</v>
          </cell>
          <cell r="N10">
            <v>38515.023996608899</v>
          </cell>
          <cell r="O10">
            <v>39806.867422932803</v>
          </cell>
          <cell r="P10">
            <v>40666.504371794203</v>
          </cell>
          <cell r="Q10">
            <v>41386.415948260699</v>
          </cell>
          <cell r="R10">
            <v>41922.196059613598</v>
          </cell>
          <cell r="S10">
            <v>42305.258889083299</v>
          </cell>
          <cell r="T10">
            <v>42450.120061073598</v>
          </cell>
          <cell r="U10">
            <v>42169.968048464601</v>
          </cell>
          <cell r="V10">
            <v>41225.925267492901</v>
          </cell>
          <cell r="W10">
            <v>40037.617180961999</v>
          </cell>
          <cell r="X10">
            <v>39366.538187415099</v>
          </cell>
          <cell r="Y10">
            <v>39067.444144275301</v>
          </cell>
          <cell r="Z10">
            <v>36146.916041840603</v>
          </cell>
          <cell r="AA10">
            <v>32650.916434044499</v>
          </cell>
        </row>
        <row r="11">
          <cell r="A11">
            <v>2001</v>
          </cell>
          <cell r="B11">
            <v>6</v>
          </cell>
          <cell r="C11">
            <v>13</v>
          </cell>
          <cell r="D11">
            <v>31978.459813559199</v>
          </cell>
          <cell r="E11">
            <v>30051.7484057945</v>
          </cell>
          <cell r="F11">
            <v>28889.238184399401</v>
          </cell>
          <cell r="G11">
            <v>28100.101332168801</v>
          </cell>
          <cell r="H11">
            <v>27730.5924318791</v>
          </cell>
          <cell r="I11">
            <v>28773.930547019099</v>
          </cell>
          <cell r="J11">
            <v>31258.5798614661</v>
          </cell>
          <cell r="K11">
            <v>34758.0070542596</v>
          </cell>
          <cell r="L11">
            <v>37474.422409005099</v>
          </cell>
          <cell r="M11">
            <v>39350.780767498203</v>
          </cell>
          <cell r="N11">
            <v>41258.538962112601</v>
          </cell>
          <cell r="O11">
            <v>42723.199572497397</v>
          </cell>
          <cell r="P11">
            <v>43726.913200432398</v>
          </cell>
          <cell r="Q11">
            <v>44689.241633496596</v>
          </cell>
          <cell r="R11">
            <v>45325.114275735803</v>
          </cell>
          <cell r="S11">
            <v>45865.256938728598</v>
          </cell>
          <cell r="T11">
            <v>46080.392319879204</v>
          </cell>
          <cell r="U11">
            <v>45785.358447181599</v>
          </cell>
          <cell r="V11">
            <v>44612.874760329898</v>
          </cell>
          <cell r="W11">
            <v>43224.3269306168</v>
          </cell>
          <cell r="X11">
            <v>42335.312091160798</v>
          </cell>
          <cell r="Y11">
            <v>41782.820245372401</v>
          </cell>
          <cell r="Z11">
            <v>38859.687315917203</v>
          </cell>
          <cell r="AA11">
            <v>34906.279824374498</v>
          </cell>
        </row>
        <row r="12">
          <cell r="A12">
            <v>2001</v>
          </cell>
          <cell r="B12">
            <v>6</v>
          </cell>
          <cell r="C12">
            <v>14</v>
          </cell>
          <cell r="D12">
            <v>31011.2658961669</v>
          </cell>
          <cell r="E12">
            <v>29126.859636950499</v>
          </cell>
          <cell r="F12">
            <v>27960.678055280001</v>
          </cell>
          <cell r="G12">
            <v>27236.151793397301</v>
          </cell>
          <cell r="H12">
            <v>26883.184267332999</v>
          </cell>
          <cell r="I12">
            <v>27974.879932768901</v>
          </cell>
          <cell r="J12">
            <v>30470.6490248968</v>
          </cell>
          <cell r="K12">
            <v>33914.208131853004</v>
          </cell>
          <cell r="L12">
            <v>36549.1733100411</v>
          </cell>
          <cell r="M12">
            <v>38406.838534869101</v>
          </cell>
          <cell r="N12">
            <v>40252.850384148704</v>
          </cell>
          <cell r="O12">
            <v>41617.382666915197</v>
          </cell>
          <cell r="P12">
            <v>42488.569377412801</v>
          </cell>
          <cell r="Q12">
            <v>43365.622587737598</v>
          </cell>
          <cell r="R12">
            <v>43902.229898399797</v>
          </cell>
          <cell r="S12">
            <v>44295.062264041298</v>
          </cell>
          <cell r="T12">
            <v>44428.696442324799</v>
          </cell>
          <cell r="U12">
            <v>44084.884146153701</v>
          </cell>
          <cell r="V12">
            <v>42942.640362927203</v>
          </cell>
          <cell r="W12">
            <v>41608.298259349198</v>
          </cell>
          <cell r="X12">
            <v>40634.691120046999</v>
          </cell>
          <cell r="Y12">
            <v>40182.269393011004</v>
          </cell>
          <cell r="Z12">
            <v>37337.129186088998</v>
          </cell>
          <cell r="AA12">
            <v>33911.319229846296</v>
          </cell>
        </row>
        <row r="13">
          <cell r="A13">
            <v>2001</v>
          </cell>
          <cell r="B13">
            <v>6</v>
          </cell>
          <cell r="C13">
            <v>15</v>
          </cell>
          <cell r="D13">
            <v>30218.002624666398</v>
          </cell>
          <cell r="E13">
            <v>28381.701672436699</v>
          </cell>
          <cell r="F13">
            <v>27222.043780209398</v>
          </cell>
          <cell r="G13">
            <v>26534.3473289209</v>
          </cell>
          <cell r="H13">
            <v>26215.198229420399</v>
          </cell>
          <cell r="I13">
            <v>27247.425542506</v>
          </cell>
          <cell r="J13">
            <v>29625.341512268598</v>
          </cell>
          <cell r="K13">
            <v>33058.503600174401</v>
          </cell>
          <cell r="L13">
            <v>35703.430422654201</v>
          </cell>
          <cell r="M13">
            <v>37521.580123669599</v>
          </cell>
          <cell r="N13">
            <v>39273.929641972398</v>
          </cell>
          <cell r="O13">
            <v>40536.961892991698</v>
          </cell>
          <cell r="P13">
            <v>41312.6951744861</v>
          </cell>
          <cell r="Q13">
            <v>42054.121162443298</v>
          </cell>
          <cell r="R13">
            <v>42468.582175697396</v>
          </cell>
          <cell r="S13">
            <v>42667.568335582801</v>
          </cell>
          <cell r="T13">
            <v>42603.879113481598</v>
          </cell>
          <cell r="U13">
            <v>42028.642020140098</v>
          </cell>
          <cell r="V13">
            <v>40824.563404587097</v>
          </cell>
          <cell r="W13">
            <v>39325.562453755003</v>
          </cell>
          <cell r="X13">
            <v>38236.117063272897</v>
          </cell>
          <cell r="Y13">
            <v>38014.554831379501</v>
          </cell>
          <cell r="Z13">
            <v>35726.107147462899</v>
          </cell>
          <cell r="AA13">
            <v>32748.2644509395</v>
          </cell>
        </row>
        <row r="14">
          <cell r="A14">
            <v>2001</v>
          </cell>
          <cell r="B14">
            <v>6</v>
          </cell>
          <cell r="C14">
            <v>16</v>
          </cell>
          <cell r="D14">
            <v>30981.455701430601</v>
          </cell>
          <cell r="E14">
            <v>28962.883318912802</v>
          </cell>
          <cell r="F14">
            <v>27662.263633401501</v>
          </cell>
          <cell r="G14">
            <v>26752.6897712153</v>
          </cell>
          <cell r="H14">
            <v>26067.019114246199</v>
          </cell>
          <cell r="I14">
            <v>26019.0460209308</v>
          </cell>
          <cell r="J14">
            <v>26445.587063578001</v>
          </cell>
          <cell r="K14">
            <v>28537.743004654902</v>
          </cell>
          <cell r="L14">
            <v>31510.270231683098</v>
          </cell>
          <cell r="M14">
            <v>34095.5628630383</v>
          </cell>
          <cell r="N14">
            <v>36306.569107717201</v>
          </cell>
          <cell r="O14">
            <v>37744.332980102001</v>
          </cell>
          <cell r="P14">
            <v>38468.980665824703</v>
          </cell>
          <cell r="Q14">
            <v>38825.978668309697</v>
          </cell>
          <cell r="R14">
            <v>39009.315419858001</v>
          </cell>
          <cell r="S14">
            <v>39195.554327587197</v>
          </cell>
          <cell r="T14">
            <v>39293.918053168403</v>
          </cell>
          <cell r="U14">
            <v>39087.901361744</v>
          </cell>
          <cell r="V14">
            <v>38453.2711467552</v>
          </cell>
          <cell r="W14">
            <v>37375.421450379399</v>
          </cell>
          <cell r="X14">
            <v>36519.766747947302</v>
          </cell>
          <cell r="Y14">
            <v>36695.328594719504</v>
          </cell>
          <cell r="Z14">
            <v>34888.104894439603</v>
          </cell>
          <cell r="AA14">
            <v>32389.8362665762</v>
          </cell>
        </row>
        <row r="15">
          <cell r="A15">
            <v>2001</v>
          </cell>
          <cell r="B15">
            <v>6</v>
          </cell>
          <cell r="C15">
            <v>17</v>
          </cell>
          <cell r="D15">
            <v>28680.714455960901</v>
          </cell>
          <cell r="E15">
            <v>26871.8302122409</v>
          </cell>
          <cell r="F15">
            <v>25656.531461956201</v>
          </cell>
          <cell r="G15">
            <v>24781.106751405201</v>
          </cell>
          <cell r="H15">
            <v>24118.071514176499</v>
          </cell>
          <cell r="I15">
            <v>23855.506115095799</v>
          </cell>
          <cell r="J15">
            <v>23828.7162644932</v>
          </cell>
          <cell r="K15">
            <v>25465.564976897</v>
          </cell>
          <cell r="L15">
            <v>28077.640335865799</v>
          </cell>
          <cell r="M15">
            <v>30525.219780255298</v>
          </cell>
          <cell r="N15">
            <v>32692.5952729903</v>
          </cell>
          <cell r="O15">
            <v>34312.730948812299</v>
          </cell>
          <cell r="P15">
            <v>35426.964624190499</v>
          </cell>
          <cell r="Q15">
            <v>36032.544222349701</v>
          </cell>
          <cell r="R15">
            <v>36367.825872484798</v>
          </cell>
          <cell r="S15">
            <v>36699.570812013102</v>
          </cell>
          <cell r="T15">
            <v>36998.524435809202</v>
          </cell>
          <cell r="U15">
            <v>37127.549119398798</v>
          </cell>
          <cell r="V15">
            <v>36738.942526043698</v>
          </cell>
          <cell r="W15">
            <v>35971.119421727999</v>
          </cell>
          <cell r="X15">
            <v>35606.142430666398</v>
          </cell>
          <cell r="Y15">
            <v>35847.310121439099</v>
          </cell>
          <cell r="Z15">
            <v>33859.923929946002</v>
          </cell>
          <cell r="AA15">
            <v>31193.613197267699</v>
          </cell>
        </row>
        <row r="16">
          <cell r="A16">
            <v>2001</v>
          </cell>
          <cell r="B16">
            <v>6</v>
          </cell>
          <cell r="C16">
            <v>18</v>
          </cell>
          <cell r="D16">
            <v>26830.1481986691</v>
          </cell>
          <cell r="E16">
            <v>25333.245123629698</v>
          </cell>
          <cell r="F16">
            <v>24460.443789777099</v>
          </cell>
          <cell r="G16">
            <v>24030.0197991188</v>
          </cell>
          <cell r="H16">
            <v>23970.2513050749</v>
          </cell>
          <cell r="I16">
            <v>25232.178543283899</v>
          </cell>
          <cell r="J16">
            <v>27806.186611959802</v>
          </cell>
          <cell r="K16">
            <v>31146.747485100299</v>
          </cell>
          <cell r="L16">
            <v>33498.709176914999</v>
          </cell>
          <cell r="M16">
            <v>35148.5092533887</v>
          </cell>
          <cell r="N16">
            <v>36707.0707472625</v>
          </cell>
          <cell r="O16">
            <v>37744.125855316401</v>
          </cell>
          <cell r="P16">
            <v>38350.578307902397</v>
          </cell>
          <cell r="Q16">
            <v>38970.322898659797</v>
          </cell>
          <cell r="R16">
            <v>39281.787126507501</v>
          </cell>
          <cell r="S16">
            <v>39478.0324777438</v>
          </cell>
          <cell r="T16">
            <v>39534.643483227199</v>
          </cell>
          <cell r="U16">
            <v>39246.0252530137</v>
          </cell>
          <cell r="V16">
            <v>38451.768068510297</v>
          </cell>
          <cell r="W16">
            <v>37418.667897731197</v>
          </cell>
          <cell r="X16">
            <v>36820.425770755603</v>
          </cell>
          <cell r="Y16">
            <v>36594.917523189797</v>
          </cell>
          <cell r="Z16">
            <v>33874.511898780598</v>
          </cell>
          <cell r="AA16">
            <v>30625.743951545701</v>
          </cell>
        </row>
        <row r="17">
          <cell r="A17">
            <v>2001</v>
          </cell>
          <cell r="B17">
            <v>6</v>
          </cell>
          <cell r="C17">
            <v>19</v>
          </cell>
          <cell r="D17">
            <v>26465.3988635651</v>
          </cell>
          <cell r="E17">
            <v>24967.2643027868</v>
          </cell>
          <cell r="F17">
            <v>24125.2395886714</v>
          </cell>
          <cell r="G17">
            <v>23667.983444289101</v>
          </cell>
          <cell r="H17">
            <v>23561.086690050099</v>
          </cell>
          <cell r="I17">
            <v>24825.6723714131</v>
          </cell>
          <cell r="J17">
            <v>27484.820042156301</v>
          </cell>
          <cell r="K17">
            <v>30595.523115133801</v>
          </cell>
          <cell r="L17">
            <v>32443.179180279199</v>
          </cell>
          <cell r="M17">
            <v>33658.486512373798</v>
          </cell>
          <cell r="N17">
            <v>34896.116670776799</v>
          </cell>
          <cell r="O17">
            <v>35707.994073853602</v>
          </cell>
          <cell r="P17">
            <v>36156.829328284701</v>
          </cell>
          <cell r="Q17">
            <v>36636.207959586704</v>
          </cell>
          <cell r="R17">
            <v>36919.763664945203</v>
          </cell>
          <cell r="S17">
            <v>37078.4760945093</v>
          </cell>
          <cell r="T17">
            <v>37124.682019572603</v>
          </cell>
          <cell r="U17">
            <v>36923.510605277799</v>
          </cell>
          <cell r="V17">
            <v>36215.313029266901</v>
          </cell>
          <cell r="W17">
            <v>35296.661471289197</v>
          </cell>
          <cell r="X17">
            <v>34934.069923259201</v>
          </cell>
          <cell r="Y17">
            <v>34856.542335791397</v>
          </cell>
          <cell r="Z17">
            <v>32273.817286448</v>
          </cell>
          <cell r="AA17">
            <v>29147.6441465387</v>
          </cell>
        </row>
        <row r="18">
          <cell r="A18">
            <v>2001</v>
          </cell>
          <cell r="B18">
            <v>6</v>
          </cell>
          <cell r="C18">
            <v>20</v>
          </cell>
          <cell r="D18">
            <v>27194.5897360897</v>
          </cell>
          <cell r="E18">
            <v>25665.372480962898</v>
          </cell>
          <cell r="F18">
            <v>24799.547739441801</v>
          </cell>
          <cell r="G18">
            <v>24328.049880420702</v>
          </cell>
          <cell r="H18">
            <v>24177.7295390463</v>
          </cell>
          <cell r="I18">
            <v>25436.1301667269</v>
          </cell>
          <cell r="J18">
            <v>28076.927081769099</v>
          </cell>
          <cell r="K18">
            <v>31171.010799846499</v>
          </cell>
          <cell r="L18">
            <v>33133.036903622</v>
          </cell>
          <cell r="M18">
            <v>34435.104908043897</v>
          </cell>
          <cell r="N18">
            <v>35716.913389183501</v>
          </cell>
          <cell r="O18">
            <v>36581.914669005302</v>
          </cell>
          <cell r="P18">
            <v>37119.831534098499</v>
          </cell>
          <cell r="Q18">
            <v>37714.175567970597</v>
          </cell>
          <cell r="R18">
            <v>38039.9187541133</v>
          </cell>
          <cell r="S18">
            <v>38272.629459489297</v>
          </cell>
          <cell r="T18">
            <v>38328.838569107</v>
          </cell>
          <cell r="U18">
            <v>38103.381582321897</v>
          </cell>
          <cell r="V18">
            <v>37318.170005732703</v>
          </cell>
          <cell r="W18">
            <v>36316.674066349697</v>
          </cell>
          <cell r="X18">
            <v>35910.216042869797</v>
          </cell>
          <cell r="Y18">
            <v>35821.069563893703</v>
          </cell>
          <cell r="Z18">
            <v>33203.623331410497</v>
          </cell>
          <cell r="AA18">
            <v>29980.1754764137</v>
          </cell>
        </row>
        <row r="19">
          <cell r="A19">
            <v>2001</v>
          </cell>
          <cell r="B19">
            <v>6</v>
          </cell>
          <cell r="C19">
            <v>21</v>
          </cell>
          <cell r="D19">
            <v>27836.2705111863</v>
          </cell>
          <cell r="E19">
            <v>26245.130082569998</v>
          </cell>
          <cell r="F19">
            <v>25316.235726835301</v>
          </cell>
          <cell r="G19">
            <v>24807.3406030726</v>
          </cell>
          <cell r="H19">
            <v>24630.385507184201</v>
          </cell>
          <cell r="I19">
            <v>25863.9584121113</v>
          </cell>
          <cell r="J19">
            <v>28436.440791479399</v>
          </cell>
          <cell r="K19">
            <v>31626.591984426999</v>
          </cell>
          <cell r="L19">
            <v>33781.090461050902</v>
          </cell>
          <cell r="M19">
            <v>35258.281019770599</v>
          </cell>
          <cell r="N19">
            <v>36700.789032703797</v>
          </cell>
          <cell r="O19">
            <v>37733.870976739898</v>
          </cell>
          <cell r="P19">
            <v>38371.903074567999</v>
          </cell>
          <cell r="Q19">
            <v>39117.229140616197</v>
          </cell>
          <cell r="R19">
            <v>39594.638008059497</v>
          </cell>
          <cell r="S19">
            <v>39926.522016797499</v>
          </cell>
          <cell r="T19">
            <v>40050.294350078402</v>
          </cell>
          <cell r="U19">
            <v>39833.415348502698</v>
          </cell>
          <cell r="V19">
            <v>38982.530962517303</v>
          </cell>
          <cell r="W19">
            <v>37865.762499280398</v>
          </cell>
          <cell r="X19">
            <v>37321.3376350955</v>
          </cell>
          <cell r="Y19">
            <v>37201.502941479099</v>
          </cell>
          <cell r="Z19">
            <v>34561.570759558897</v>
          </cell>
          <cell r="AA19">
            <v>31285.051353377501</v>
          </cell>
        </row>
        <row r="20">
          <cell r="A20">
            <v>2001</v>
          </cell>
          <cell r="B20">
            <v>6</v>
          </cell>
          <cell r="C20">
            <v>22</v>
          </cell>
          <cell r="D20">
            <v>28366.822203276399</v>
          </cell>
          <cell r="E20">
            <v>26695.129329766602</v>
          </cell>
          <cell r="F20">
            <v>25681.254466190701</v>
          </cell>
          <cell r="G20">
            <v>25114.442172012401</v>
          </cell>
          <cell r="H20">
            <v>24895.852985866401</v>
          </cell>
          <cell r="I20">
            <v>26002.897212187501</v>
          </cell>
          <cell r="J20">
            <v>28440.545282898802</v>
          </cell>
          <cell r="K20">
            <v>31716.731361603201</v>
          </cell>
          <cell r="L20">
            <v>34076.592199225197</v>
          </cell>
          <cell r="M20">
            <v>35688.717016619201</v>
          </cell>
          <cell r="N20">
            <v>37193.501813800103</v>
          </cell>
          <cell r="O20">
            <v>38245.156078720298</v>
          </cell>
          <cell r="P20">
            <v>38869.874709823598</v>
          </cell>
          <cell r="Q20">
            <v>39504.876674117302</v>
          </cell>
          <cell r="R20">
            <v>39845.114898109001</v>
          </cell>
          <cell r="S20">
            <v>39979.612502216798</v>
          </cell>
          <cell r="T20">
            <v>39882.808838667101</v>
          </cell>
          <cell r="U20">
            <v>39367.258089639603</v>
          </cell>
          <cell r="V20">
            <v>38361.158675922299</v>
          </cell>
          <cell r="W20">
            <v>36997.915576694802</v>
          </cell>
          <cell r="X20">
            <v>36120.0373206117</v>
          </cell>
          <cell r="Y20">
            <v>36073.584137305101</v>
          </cell>
          <cell r="Z20">
            <v>33946.8275461269</v>
          </cell>
          <cell r="AA20">
            <v>31066.296072133799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ladelphiaPA"/>
      <sheetName val="WashingtonD.C."/>
      <sheetName val="Allentown"/>
      <sheetName val="PJM_West"/>
      <sheetName val="PJMTotal"/>
    </sheetNames>
    <sheetDataSet>
      <sheetData sheetId="0">
        <row r="1463">
          <cell r="A1463">
            <v>2001</v>
          </cell>
          <cell r="B1463">
            <v>1</v>
          </cell>
          <cell r="C1463">
            <v>1</v>
          </cell>
          <cell r="E1463">
            <v>35</v>
          </cell>
          <cell r="F1463">
            <v>19</v>
          </cell>
        </row>
        <row r="1464">
          <cell r="A1464">
            <v>2001</v>
          </cell>
          <cell r="B1464">
            <v>1</v>
          </cell>
          <cell r="C1464">
            <v>2</v>
          </cell>
          <cell r="E1464">
            <v>29</v>
          </cell>
          <cell r="F1464">
            <v>18</v>
          </cell>
        </row>
        <row r="1465">
          <cell r="A1465">
            <v>2001</v>
          </cell>
          <cell r="B1465">
            <v>1</v>
          </cell>
          <cell r="C1465">
            <v>3</v>
          </cell>
          <cell r="E1465">
            <v>31</v>
          </cell>
          <cell r="F1465">
            <v>15</v>
          </cell>
        </row>
        <row r="1466">
          <cell r="A1466">
            <v>2001</v>
          </cell>
          <cell r="B1466">
            <v>1</v>
          </cell>
          <cell r="C1466">
            <v>4</v>
          </cell>
          <cell r="E1466">
            <v>35</v>
          </cell>
          <cell r="F1466">
            <v>22</v>
          </cell>
        </row>
        <row r="1467">
          <cell r="A1467">
            <v>2001</v>
          </cell>
          <cell r="B1467">
            <v>1</v>
          </cell>
          <cell r="C1467">
            <v>5</v>
          </cell>
          <cell r="E1467">
            <v>32</v>
          </cell>
          <cell r="F1467">
            <v>19</v>
          </cell>
        </row>
        <row r="1468">
          <cell r="A1468">
            <v>2001</v>
          </cell>
          <cell r="B1468">
            <v>1</v>
          </cell>
          <cell r="C1468">
            <v>6</v>
          </cell>
          <cell r="E1468">
            <v>38</v>
          </cell>
          <cell r="F1468">
            <v>23</v>
          </cell>
        </row>
        <row r="1469">
          <cell r="A1469">
            <v>2001</v>
          </cell>
          <cell r="B1469">
            <v>1</v>
          </cell>
          <cell r="C1469">
            <v>7</v>
          </cell>
          <cell r="E1469">
            <v>42</v>
          </cell>
          <cell r="F1469">
            <v>23</v>
          </cell>
        </row>
        <row r="1470">
          <cell r="A1470">
            <v>2001</v>
          </cell>
          <cell r="B1470">
            <v>1</v>
          </cell>
          <cell r="C1470">
            <v>8</v>
          </cell>
          <cell r="E1470">
            <v>40</v>
          </cell>
          <cell r="F1470">
            <v>32</v>
          </cell>
        </row>
        <row r="1471">
          <cell r="A1471">
            <v>2001</v>
          </cell>
          <cell r="B1471">
            <v>1</v>
          </cell>
          <cell r="C1471">
            <v>9</v>
          </cell>
          <cell r="E1471">
            <v>32</v>
          </cell>
          <cell r="F1471">
            <v>25</v>
          </cell>
        </row>
        <row r="1472">
          <cell r="A1472">
            <v>2001</v>
          </cell>
          <cell r="B1472">
            <v>1</v>
          </cell>
          <cell r="C1472">
            <v>10</v>
          </cell>
          <cell r="E1472">
            <v>36</v>
          </cell>
          <cell r="F1472">
            <v>25</v>
          </cell>
        </row>
        <row r="1473">
          <cell r="A1473">
            <v>2001</v>
          </cell>
          <cell r="B1473">
            <v>1</v>
          </cell>
          <cell r="C1473">
            <v>11</v>
          </cell>
          <cell r="E1473">
            <v>50</v>
          </cell>
          <cell r="F1473">
            <v>26</v>
          </cell>
        </row>
        <row r="1474">
          <cell r="A1474">
            <v>2001</v>
          </cell>
          <cell r="B1474">
            <v>1</v>
          </cell>
          <cell r="C1474">
            <v>12</v>
          </cell>
          <cell r="E1474">
            <v>41</v>
          </cell>
          <cell r="F1474">
            <v>28</v>
          </cell>
        </row>
        <row r="1475">
          <cell r="A1475">
            <v>2001</v>
          </cell>
          <cell r="B1475">
            <v>1</v>
          </cell>
          <cell r="C1475">
            <v>13</v>
          </cell>
          <cell r="E1475">
            <v>41</v>
          </cell>
          <cell r="F1475">
            <v>22</v>
          </cell>
        </row>
        <row r="1476">
          <cell r="A1476">
            <v>2001</v>
          </cell>
          <cell r="B1476">
            <v>1</v>
          </cell>
          <cell r="C1476">
            <v>14</v>
          </cell>
          <cell r="E1476">
            <v>44</v>
          </cell>
          <cell r="F1476">
            <v>27</v>
          </cell>
        </row>
        <row r="1477">
          <cell r="A1477">
            <v>2001</v>
          </cell>
          <cell r="B1477">
            <v>1</v>
          </cell>
          <cell r="C1477">
            <v>15</v>
          </cell>
          <cell r="E1477">
            <v>39</v>
          </cell>
          <cell r="F1477">
            <v>36</v>
          </cell>
        </row>
        <row r="1478">
          <cell r="A1478">
            <v>2001</v>
          </cell>
          <cell r="B1478">
            <v>1</v>
          </cell>
          <cell r="C1478">
            <v>16</v>
          </cell>
          <cell r="E1478">
            <v>45</v>
          </cell>
          <cell r="F1478">
            <v>33</v>
          </cell>
        </row>
        <row r="1479">
          <cell r="A1479">
            <v>2001</v>
          </cell>
          <cell r="B1479">
            <v>1</v>
          </cell>
          <cell r="C1479">
            <v>17</v>
          </cell>
          <cell r="E1479">
            <v>43</v>
          </cell>
          <cell r="F1479">
            <v>30</v>
          </cell>
        </row>
        <row r="1480">
          <cell r="A1480">
            <v>2001</v>
          </cell>
          <cell r="B1480">
            <v>1</v>
          </cell>
          <cell r="C1480">
            <v>18</v>
          </cell>
          <cell r="E1480">
            <v>36</v>
          </cell>
          <cell r="F1480">
            <v>30</v>
          </cell>
        </row>
        <row r="1481">
          <cell r="A1481">
            <v>2001</v>
          </cell>
          <cell r="B1481">
            <v>1</v>
          </cell>
          <cell r="C1481">
            <v>19</v>
          </cell>
          <cell r="E1481">
            <v>42</v>
          </cell>
          <cell r="F1481">
            <v>35</v>
          </cell>
        </row>
        <row r="1482">
          <cell r="A1482">
            <v>2001</v>
          </cell>
          <cell r="B1482">
            <v>1</v>
          </cell>
          <cell r="C1482">
            <v>20</v>
          </cell>
          <cell r="E1482">
            <v>39</v>
          </cell>
          <cell r="F1482">
            <v>31</v>
          </cell>
        </row>
        <row r="1483">
          <cell r="A1483">
            <v>2001</v>
          </cell>
          <cell r="B1483">
            <v>1</v>
          </cell>
          <cell r="C1483">
            <v>21</v>
          </cell>
          <cell r="E1483">
            <v>31</v>
          </cell>
          <cell r="F1483">
            <v>21</v>
          </cell>
        </row>
        <row r="1484">
          <cell r="A1484">
            <v>2001</v>
          </cell>
          <cell r="B1484">
            <v>1</v>
          </cell>
          <cell r="C1484">
            <v>22</v>
          </cell>
          <cell r="E1484">
            <v>34</v>
          </cell>
          <cell r="F1484">
            <v>18</v>
          </cell>
        </row>
        <row r="1485">
          <cell r="A1485">
            <v>2001</v>
          </cell>
          <cell r="B1485">
            <v>1</v>
          </cell>
          <cell r="C1485">
            <v>23</v>
          </cell>
          <cell r="E1485">
            <v>37</v>
          </cell>
          <cell r="F1485">
            <v>17</v>
          </cell>
        </row>
        <row r="1486">
          <cell r="A1486">
            <v>2001</v>
          </cell>
          <cell r="B1486">
            <v>1</v>
          </cell>
          <cell r="C1486">
            <v>24</v>
          </cell>
          <cell r="E1486">
            <v>41</v>
          </cell>
          <cell r="F1486">
            <v>24</v>
          </cell>
        </row>
        <row r="1487">
          <cell r="A1487">
            <v>2001</v>
          </cell>
          <cell r="B1487">
            <v>1</v>
          </cell>
          <cell r="C1487">
            <v>25</v>
          </cell>
          <cell r="E1487">
            <v>39</v>
          </cell>
          <cell r="F1487">
            <v>26</v>
          </cell>
        </row>
        <row r="1488">
          <cell r="A1488">
            <v>2001</v>
          </cell>
          <cell r="B1488">
            <v>1</v>
          </cell>
          <cell r="C1488">
            <v>26</v>
          </cell>
          <cell r="E1488">
            <v>34</v>
          </cell>
          <cell r="F1488">
            <v>23</v>
          </cell>
        </row>
        <row r="1489">
          <cell r="A1489">
            <v>2001</v>
          </cell>
          <cell r="B1489">
            <v>1</v>
          </cell>
          <cell r="C1489">
            <v>27</v>
          </cell>
          <cell r="E1489">
            <v>42</v>
          </cell>
          <cell r="F1489">
            <v>29</v>
          </cell>
        </row>
        <row r="1490">
          <cell r="A1490">
            <v>2001</v>
          </cell>
          <cell r="B1490">
            <v>1</v>
          </cell>
          <cell r="C1490">
            <v>28</v>
          </cell>
          <cell r="E1490">
            <v>38</v>
          </cell>
          <cell r="F1490">
            <v>29</v>
          </cell>
        </row>
        <row r="1491">
          <cell r="A1491">
            <v>2001</v>
          </cell>
          <cell r="B1491">
            <v>1</v>
          </cell>
          <cell r="C1491">
            <v>29</v>
          </cell>
          <cell r="E1491">
            <v>38</v>
          </cell>
          <cell r="F1491">
            <v>24</v>
          </cell>
        </row>
        <row r="1492">
          <cell r="A1492">
            <v>2001</v>
          </cell>
          <cell r="B1492">
            <v>1</v>
          </cell>
          <cell r="C1492">
            <v>30</v>
          </cell>
          <cell r="E1492">
            <v>58</v>
          </cell>
          <cell r="F1492">
            <v>33</v>
          </cell>
        </row>
        <row r="1493">
          <cell r="A1493">
            <v>2001</v>
          </cell>
          <cell r="B1493">
            <v>1</v>
          </cell>
          <cell r="C1493">
            <v>31</v>
          </cell>
          <cell r="E1493">
            <v>52</v>
          </cell>
          <cell r="F1493">
            <v>31</v>
          </cell>
        </row>
        <row r="1494">
          <cell r="A1494">
            <v>2001</v>
          </cell>
          <cell r="B1494">
            <v>2</v>
          </cell>
          <cell r="C1494">
            <v>1</v>
          </cell>
          <cell r="E1494">
            <v>49</v>
          </cell>
          <cell r="F1494">
            <v>34</v>
          </cell>
        </row>
        <row r="1495">
          <cell r="A1495">
            <v>2001</v>
          </cell>
          <cell r="B1495">
            <v>2</v>
          </cell>
          <cell r="C1495">
            <v>2</v>
          </cell>
          <cell r="E1495">
            <v>48</v>
          </cell>
          <cell r="F1495">
            <v>29</v>
          </cell>
        </row>
        <row r="1496">
          <cell r="A1496">
            <v>2001</v>
          </cell>
          <cell r="B1496">
            <v>2</v>
          </cell>
          <cell r="C1496">
            <v>3</v>
          </cell>
          <cell r="E1496">
            <v>33</v>
          </cell>
          <cell r="F1496">
            <v>26</v>
          </cell>
        </row>
        <row r="1497">
          <cell r="A1497">
            <v>2001</v>
          </cell>
          <cell r="B1497">
            <v>2</v>
          </cell>
          <cell r="C1497">
            <v>4</v>
          </cell>
          <cell r="E1497">
            <v>43</v>
          </cell>
          <cell r="F1497">
            <v>25</v>
          </cell>
        </row>
        <row r="1498">
          <cell r="A1498">
            <v>2001</v>
          </cell>
          <cell r="B1498">
            <v>2</v>
          </cell>
          <cell r="C1498">
            <v>5</v>
          </cell>
          <cell r="E1498">
            <v>37</v>
          </cell>
          <cell r="F1498">
            <v>33</v>
          </cell>
        </row>
        <row r="1499">
          <cell r="A1499">
            <v>2001</v>
          </cell>
          <cell r="B1499">
            <v>2</v>
          </cell>
          <cell r="C1499">
            <v>6</v>
          </cell>
          <cell r="E1499">
            <v>42</v>
          </cell>
          <cell r="F1499">
            <v>33</v>
          </cell>
        </row>
        <row r="1500">
          <cell r="A1500">
            <v>2001</v>
          </cell>
          <cell r="B1500">
            <v>2</v>
          </cell>
          <cell r="C1500">
            <v>7</v>
          </cell>
          <cell r="E1500">
            <v>46</v>
          </cell>
          <cell r="F1500">
            <v>32</v>
          </cell>
        </row>
        <row r="1501">
          <cell r="A1501">
            <v>2001</v>
          </cell>
          <cell r="B1501">
            <v>2</v>
          </cell>
          <cell r="C1501">
            <v>8</v>
          </cell>
          <cell r="E1501">
            <v>47</v>
          </cell>
          <cell r="F1501">
            <v>29</v>
          </cell>
        </row>
        <row r="1502">
          <cell r="A1502">
            <v>2001</v>
          </cell>
          <cell r="B1502">
            <v>2</v>
          </cell>
          <cell r="C1502">
            <v>9</v>
          </cell>
          <cell r="E1502">
            <v>60</v>
          </cell>
          <cell r="F1502">
            <v>34</v>
          </cell>
        </row>
        <row r="1503">
          <cell r="A1503">
            <v>2001</v>
          </cell>
          <cell r="B1503">
            <v>2</v>
          </cell>
          <cell r="C1503">
            <v>10</v>
          </cell>
          <cell r="E1503">
            <v>61</v>
          </cell>
          <cell r="F1503">
            <v>27</v>
          </cell>
        </row>
        <row r="1504">
          <cell r="A1504">
            <v>2001</v>
          </cell>
          <cell r="B1504">
            <v>2</v>
          </cell>
          <cell r="C1504">
            <v>11</v>
          </cell>
          <cell r="E1504">
            <v>39</v>
          </cell>
          <cell r="F1504">
            <v>24</v>
          </cell>
        </row>
        <row r="1505">
          <cell r="A1505">
            <v>2001</v>
          </cell>
          <cell r="B1505">
            <v>2</v>
          </cell>
          <cell r="C1505">
            <v>12</v>
          </cell>
          <cell r="E1505">
            <v>37</v>
          </cell>
          <cell r="F1505">
            <v>20</v>
          </cell>
        </row>
        <row r="1506">
          <cell r="A1506">
            <v>2001</v>
          </cell>
          <cell r="B1506">
            <v>2</v>
          </cell>
          <cell r="C1506">
            <v>13</v>
          </cell>
          <cell r="E1506">
            <v>52</v>
          </cell>
          <cell r="F1506">
            <v>33</v>
          </cell>
        </row>
        <row r="1507">
          <cell r="A1507">
            <v>2001</v>
          </cell>
          <cell r="B1507">
            <v>2</v>
          </cell>
          <cell r="C1507">
            <v>14</v>
          </cell>
          <cell r="E1507">
            <v>47</v>
          </cell>
          <cell r="F1507">
            <v>36</v>
          </cell>
        </row>
        <row r="1508">
          <cell r="A1508">
            <v>2001</v>
          </cell>
          <cell r="B1508">
            <v>2</v>
          </cell>
          <cell r="C1508">
            <v>15</v>
          </cell>
          <cell r="E1508">
            <v>50</v>
          </cell>
          <cell r="F1508">
            <v>40</v>
          </cell>
        </row>
        <row r="1509">
          <cell r="A1509">
            <v>2001</v>
          </cell>
          <cell r="B1509">
            <v>2</v>
          </cell>
          <cell r="C1509">
            <v>16</v>
          </cell>
          <cell r="E1509">
            <v>42</v>
          </cell>
          <cell r="F1509">
            <v>39</v>
          </cell>
        </row>
        <row r="1510">
          <cell r="A1510">
            <v>2001</v>
          </cell>
          <cell r="B1510">
            <v>2</v>
          </cell>
          <cell r="C1510">
            <v>17</v>
          </cell>
          <cell r="E1510">
            <v>41</v>
          </cell>
          <cell r="F1510">
            <v>25</v>
          </cell>
        </row>
        <row r="1511">
          <cell r="A1511">
            <v>2001</v>
          </cell>
          <cell r="B1511">
            <v>2</v>
          </cell>
          <cell r="C1511">
            <v>18</v>
          </cell>
          <cell r="E1511">
            <v>33</v>
          </cell>
          <cell r="F1511">
            <v>20</v>
          </cell>
        </row>
        <row r="1512">
          <cell r="A1512">
            <v>2001</v>
          </cell>
          <cell r="B1512">
            <v>2</v>
          </cell>
          <cell r="C1512">
            <v>19</v>
          </cell>
          <cell r="E1512">
            <v>44</v>
          </cell>
          <cell r="F1512">
            <v>22</v>
          </cell>
        </row>
        <row r="1513">
          <cell r="A1513">
            <v>2001</v>
          </cell>
          <cell r="B1513">
            <v>2</v>
          </cell>
          <cell r="C1513">
            <v>20</v>
          </cell>
          <cell r="E1513">
            <v>60</v>
          </cell>
          <cell r="F1513">
            <v>37</v>
          </cell>
        </row>
        <row r="1514">
          <cell r="A1514">
            <v>2001</v>
          </cell>
          <cell r="B1514">
            <v>2</v>
          </cell>
          <cell r="C1514">
            <v>21</v>
          </cell>
          <cell r="E1514">
            <v>50</v>
          </cell>
          <cell r="F1514">
            <v>25</v>
          </cell>
        </row>
        <row r="1515">
          <cell r="A1515">
            <v>2001</v>
          </cell>
          <cell r="B1515">
            <v>2</v>
          </cell>
          <cell r="C1515">
            <v>22</v>
          </cell>
          <cell r="E1515">
            <v>25</v>
          </cell>
          <cell r="F1515">
            <v>19</v>
          </cell>
        </row>
        <row r="1516">
          <cell r="A1516">
            <v>2001</v>
          </cell>
          <cell r="B1516">
            <v>2</v>
          </cell>
          <cell r="C1516">
            <v>23</v>
          </cell>
          <cell r="E1516">
            <v>40</v>
          </cell>
          <cell r="F1516">
            <v>23</v>
          </cell>
        </row>
        <row r="1517">
          <cell r="A1517">
            <v>2001</v>
          </cell>
          <cell r="B1517">
            <v>2</v>
          </cell>
          <cell r="C1517">
            <v>24</v>
          </cell>
          <cell r="E1517">
            <v>36</v>
          </cell>
          <cell r="F1517">
            <v>26</v>
          </cell>
        </row>
        <row r="1518">
          <cell r="A1518">
            <v>2001</v>
          </cell>
          <cell r="B1518">
            <v>2</v>
          </cell>
          <cell r="C1518">
            <v>25</v>
          </cell>
          <cell r="E1518">
            <v>57</v>
          </cell>
          <cell r="F1518">
            <v>31</v>
          </cell>
        </row>
        <row r="1519">
          <cell r="A1519">
            <v>2001</v>
          </cell>
          <cell r="B1519">
            <v>2</v>
          </cell>
          <cell r="C1519">
            <v>26</v>
          </cell>
          <cell r="E1519">
            <v>54</v>
          </cell>
          <cell r="F1519">
            <v>38</v>
          </cell>
        </row>
        <row r="1520">
          <cell r="A1520">
            <v>2001</v>
          </cell>
          <cell r="B1520">
            <v>2</v>
          </cell>
          <cell r="C1520">
            <v>27</v>
          </cell>
          <cell r="E1520">
            <v>52</v>
          </cell>
          <cell r="F1520">
            <v>34</v>
          </cell>
        </row>
        <row r="1521">
          <cell r="A1521">
            <v>2001</v>
          </cell>
          <cell r="B1521">
            <v>2</v>
          </cell>
          <cell r="C1521">
            <v>28</v>
          </cell>
          <cell r="E1521">
            <v>42</v>
          </cell>
          <cell r="F1521">
            <v>31</v>
          </cell>
        </row>
        <row r="1522">
          <cell r="A1522">
            <v>2001</v>
          </cell>
          <cell r="B1522">
            <v>3</v>
          </cell>
          <cell r="C1522">
            <v>1</v>
          </cell>
          <cell r="E1522">
            <v>41</v>
          </cell>
          <cell r="F1522">
            <v>25</v>
          </cell>
        </row>
        <row r="1523">
          <cell r="A1523">
            <v>2001</v>
          </cell>
          <cell r="B1523">
            <v>3</v>
          </cell>
          <cell r="C1523">
            <v>2</v>
          </cell>
          <cell r="E1523">
            <v>50</v>
          </cell>
          <cell r="F1523">
            <v>33</v>
          </cell>
        </row>
        <row r="1524">
          <cell r="A1524">
            <v>2001</v>
          </cell>
          <cell r="B1524">
            <v>3</v>
          </cell>
          <cell r="C1524">
            <v>3</v>
          </cell>
          <cell r="E1524">
            <v>52</v>
          </cell>
          <cell r="F1524">
            <v>39</v>
          </cell>
        </row>
        <row r="1525">
          <cell r="A1525">
            <v>2001</v>
          </cell>
          <cell r="B1525">
            <v>3</v>
          </cell>
          <cell r="C1525">
            <v>4</v>
          </cell>
          <cell r="E1525">
            <v>41</v>
          </cell>
          <cell r="F1525">
            <v>32</v>
          </cell>
        </row>
        <row r="1526">
          <cell r="A1526">
            <v>2001</v>
          </cell>
          <cell r="B1526">
            <v>3</v>
          </cell>
          <cell r="C1526">
            <v>5</v>
          </cell>
          <cell r="E1526">
            <v>34</v>
          </cell>
          <cell r="F1526">
            <v>29</v>
          </cell>
        </row>
        <row r="1527">
          <cell r="A1527">
            <v>2001</v>
          </cell>
          <cell r="B1527">
            <v>3</v>
          </cell>
          <cell r="C1527">
            <v>6</v>
          </cell>
          <cell r="E1527">
            <v>38</v>
          </cell>
          <cell r="F1527">
            <v>23</v>
          </cell>
        </row>
        <row r="1528">
          <cell r="A1528">
            <v>2001</v>
          </cell>
          <cell r="B1528">
            <v>3</v>
          </cell>
          <cell r="C1528">
            <v>7</v>
          </cell>
          <cell r="E1528">
            <v>48</v>
          </cell>
          <cell r="F1528">
            <v>32</v>
          </cell>
        </row>
        <row r="1529">
          <cell r="A1529">
            <v>2001</v>
          </cell>
          <cell r="B1529">
            <v>3</v>
          </cell>
          <cell r="C1529">
            <v>8</v>
          </cell>
          <cell r="E1529">
            <v>47</v>
          </cell>
          <cell r="F1529">
            <v>29</v>
          </cell>
        </row>
        <row r="1530">
          <cell r="A1530">
            <v>2001</v>
          </cell>
          <cell r="B1530">
            <v>3</v>
          </cell>
          <cell r="C1530">
            <v>9</v>
          </cell>
          <cell r="E1530">
            <v>44</v>
          </cell>
          <cell r="F1530">
            <v>35</v>
          </cell>
        </row>
        <row r="1531">
          <cell r="A1531">
            <v>2001</v>
          </cell>
          <cell r="B1531">
            <v>3</v>
          </cell>
          <cell r="C1531">
            <v>10</v>
          </cell>
          <cell r="E1531">
            <v>45</v>
          </cell>
          <cell r="F1531">
            <v>32</v>
          </cell>
        </row>
        <row r="1532">
          <cell r="A1532">
            <v>2001</v>
          </cell>
          <cell r="B1532">
            <v>3</v>
          </cell>
          <cell r="C1532">
            <v>11</v>
          </cell>
          <cell r="E1532">
            <v>57</v>
          </cell>
          <cell r="F1532">
            <v>29</v>
          </cell>
        </row>
        <row r="1533">
          <cell r="A1533">
            <v>2001</v>
          </cell>
          <cell r="B1533">
            <v>3</v>
          </cell>
          <cell r="C1533">
            <v>12</v>
          </cell>
          <cell r="E1533">
            <v>55</v>
          </cell>
          <cell r="F1533">
            <v>31</v>
          </cell>
        </row>
        <row r="1534">
          <cell r="A1534">
            <v>2001</v>
          </cell>
          <cell r="B1534">
            <v>3</v>
          </cell>
          <cell r="C1534">
            <v>13</v>
          </cell>
          <cell r="E1534">
            <v>54</v>
          </cell>
          <cell r="F1534">
            <v>38</v>
          </cell>
        </row>
        <row r="1535">
          <cell r="A1535">
            <v>2001</v>
          </cell>
          <cell r="B1535">
            <v>3</v>
          </cell>
          <cell r="C1535">
            <v>14</v>
          </cell>
          <cell r="E1535">
            <v>52</v>
          </cell>
          <cell r="F1535">
            <v>41</v>
          </cell>
        </row>
        <row r="1536">
          <cell r="A1536">
            <v>2001</v>
          </cell>
          <cell r="B1536">
            <v>3</v>
          </cell>
          <cell r="C1536">
            <v>15</v>
          </cell>
          <cell r="E1536">
            <v>55</v>
          </cell>
          <cell r="F1536">
            <v>33</v>
          </cell>
        </row>
        <row r="1537">
          <cell r="A1537">
            <v>2001</v>
          </cell>
          <cell r="B1537">
            <v>3</v>
          </cell>
          <cell r="C1537">
            <v>16</v>
          </cell>
          <cell r="E1537">
            <v>48</v>
          </cell>
          <cell r="F1537">
            <v>40</v>
          </cell>
        </row>
        <row r="1538">
          <cell r="A1538">
            <v>2001</v>
          </cell>
          <cell r="B1538">
            <v>3</v>
          </cell>
          <cell r="C1538">
            <v>17</v>
          </cell>
          <cell r="E1538">
            <v>45</v>
          </cell>
          <cell r="F1538">
            <v>35</v>
          </cell>
        </row>
        <row r="1539">
          <cell r="A1539">
            <v>2001</v>
          </cell>
          <cell r="B1539">
            <v>3</v>
          </cell>
          <cell r="C1539">
            <v>18</v>
          </cell>
          <cell r="E1539">
            <v>46</v>
          </cell>
          <cell r="F1539">
            <v>32</v>
          </cell>
        </row>
        <row r="1540">
          <cell r="A1540">
            <v>2001</v>
          </cell>
          <cell r="B1540">
            <v>3</v>
          </cell>
          <cell r="C1540">
            <v>19</v>
          </cell>
          <cell r="E1540">
            <v>54</v>
          </cell>
          <cell r="F1540">
            <v>35</v>
          </cell>
        </row>
        <row r="1541">
          <cell r="A1541">
            <v>2001</v>
          </cell>
          <cell r="B1541">
            <v>3</v>
          </cell>
          <cell r="C1541">
            <v>20</v>
          </cell>
          <cell r="E1541">
            <v>56</v>
          </cell>
          <cell r="F1541">
            <v>35</v>
          </cell>
        </row>
        <row r="1542">
          <cell r="A1542">
            <v>2001</v>
          </cell>
          <cell r="B1542">
            <v>3</v>
          </cell>
          <cell r="C1542">
            <v>21</v>
          </cell>
          <cell r="E1542">
            <v>46</v>
          </cell>
          <cell r="F1542">
            <v>43</v>
          </cell>
        </row>
        <row r="1543">
          <cell r="A1543">
            <v>2001</v>
          </cell>
          <cell r="B1543">
            <v>3</v>
          </cell>
          <cell r="C1543">
            <v>22</v>
          </cell>
          <cell r="E1543">
            <v>48</v>
          </cell>
          <cell r="F1543">
            <v>42</v>
          </cell>
        </row>
        <row r="1544">
          <cell r="A1544">
            <v>2001</v>
          </cell>
          <cell r="B1544">
            <v>3</v>
          </cell>
          <cell r="C1544">
            <v>23</v>
          </cell>
          <cell r="E1544">
            <v>58</v>
          </cell>
          <cell r="F1544">
            <v>42</v>
          </cell>
        </row>
        <row r="1545">
          <cell r="A1545">
            <v>2001</v>
          </cell>
          <cell r="B1545">
            <v>3</v>
          </cell>
          <cell r="C1545">
            <v>24</v>
          </cell>
          <cell r="E1545">
            <v>53</v>
          </cell>
          <cell r="F1545">
            <v>35</v>
          </cell>
        </row>
        <row r="1546">
          <cell r="A1546">
            <v>2001</v>
          </cell>
          <cell r="B1546">
            <v>3</v>
          </cell>
          <cell r="C1546">
            <v>25</v>
          </cell>
          <cell r="E1546">
            <v>45</v>
          </cell>
          <cell r="F1546">
            <v>30</v>
          </cell>
        </row>
        <row r="1547">
          <cell r="A1547">
            <v>2001</v>
          </cell>
          <cell r="B1547">
            <v>3</v>
          </cell>
          <cell r="C1547">
            <v>26</v>
          </cell>
          <cell r="E1547">
            <v>39</v>
          </cell>
          <cell r="F1547">
            <v>29</v>
          </cell>
        </row>
        <row r="1548">
          <cell r="A1548">
            <v>2001</v>
          </cell>
          <cell r="B1548">
            <v>3</v>
          </cell>
          <cell r="C1548">
            <v>27</v>
          </cell>
          <cell r="E1548">
            <v>42</v>
          </cell>
          <cell r="F1548">
            <v>25</v>
          </cell>
        </row>
        <row r="1549">
          <cell r="A1549">
            <v>2001</v>
          </cell>
          <cell r="B1549">
            <v>3</v>
          </cell>
          <cell r="C1549">
            <v>28</v>
          </cell>
          <cell r="E1549">
            <v>48</v>
          </cell>
          <cell r="F1549">
            <v>26</v>
          </cell>
        </row>
        <row r="1550">
          <cell r="A1550">
            <v>2001</v>
          </cell>
          <cell r="B1550">
            <v>3</v>
          </cell>
          <cell r="C1550">
            <v>29</v>
          </cell>
          <cell r="E1550">
            <v>49</v>
          </cell>
          <cell r="F1550">
            <v>33</v>
          </cell>
        </row>
        <row r="1551">
          <cell r="A1551">
            <v>2001</v>
          </cell>
          <cell r="B1551">
            <v>3</v>
          </cell>
          <cell r="C1551">
            <v>30</v>
          </cell>
          <cell r="E1551">
            <v>47</v>
          </cell>
          <cell r="F1551">
            <v>41</v>
          </cell>
        </row>
        <row r="1552">
          <cell r="A1552">
            <v>2001</v>
          </cell>
          <cell r="B1552">
            <v>3</v>
          </cell>
          <cell r="C1552">
            <v>31</v>
          </cell>
          <cell r="E1552">
            <v>48</v>
          </cell>
          <cell r="F1552">
            <v>37</v>
          </cell>
        </row>
        <row r="1553">
          <cell r="A1553">
            <v>2001</v>
          </cell>
          <cell r="B1553">
            <v>4</v>
          </cell>
          <cell r="C1553">
            <v>1</v>
          </cell>
          <cell r="E1553">
            <v>51</v>
          </cell>
          <cell r="F1553">
            <v>40</v>
          </cell>
        </row>
        <row r="1554">
          <cell r="A1554">
            <v>2001</v>
          </cell>
          <cell r="B1554">
            <v>4</v>
          </cell>
          <cell r="C1554">
            <v>2</v>
          </cell>
          <cell r="E1554">
            <v>50</v>
          </cell>
          <cell r="F1554">
            <v>40</v>
          </cell>
        </row>
        <row r="1555">
          <cell r="A1555">
            <v>2001</v>
          </cell>
          <cell r="B1555">
            <v>4</v>
          </cell>
          <cell r="C1555">
            <v>3</v>
          </cell>
          <cell r="E1555">
            <v>59</v>
          </cell>
          <cell r="F1555">
            <v>34</v>
          </cell>
        </row>
        <row r="1556">
          <cell r="A1556">
            <v>2001</v>
          </cell>
          <cell r="B1556">
            <v>4</v>
          </cell>
          <cell r="C1556">
            <v>4</v>
          </cell>
          <cell r="E1556">
            <v>58</v>
          </cell>
          <cell r="F1556">
            <v>41</v>
          </cell>
        </row>
        <row r="1557">
          <cell r="A1557">
            <v>2001</v>
          </cell>
          <cell r="B1557">
            <v>4</v>
          </cell>
          <cell r="C1557">
            <v>5</v>
          </cell>
          <cell r="E1557">
            <v>63</v>
          </cell>
          <cell r="F1557">
            <v>36</v>
          </cell>
        </row>
        <row r="1558">
          <cell r="A1558">
            <v>2001</v>
          </cell>
          <cell r="B1558">
            <v>4</v>
          </cell>
          <cell r="C1558">
            <v>6</v>
          </cell>
          <cell r="E1558">
            <v>58</v>
          </cell>
          <cell r="F1558">
            <v>46</v>
          </cell>
        </row>
        <row r="1559">
          <cell r="A1559">
            <v>2001</v>
          </cell>
          <cell r="B1559">
            <v>4</v>
          </cell>
          <cell r="C1559">
            <v>7</v>
          </cell>
          <cell r="E1559">
            <v>58</v>
          </cell>
          <cell r="F1559">
            <v>44</v>
          </cell>
        </row>
        <row r="1560">
          <cell r="A1560">
            <v>2001</v>
          </cell>
          <cell r="B1560">
            <v>4</v>
          </cell>
          <cell r="C1560">
            <v>8</v>
          </cell>
          <cell r="E1560">
            <v>52</v>
          </cell>
          <cell r="F1560">
            <v>43</v>
          </cell>
        </row>
        <row r="1561">
          <cell r="A1561">
            <v>2001</v>
          </cell>
          <cell r="B1561">
            <v>4</v>
          </cell>
          <cell r="C1561">
            <v>9</v>
          </cell>
          <cell r="E1561">
            <v>83</v>
          </cell>
          <cell r="F1561">
            <v>46</v>
          </cell>
        </row>
        <row r="1562">
          <cell r="A1562">
            <v>2001</v>
          </cell>
          <cell r="B1562">
            <v>4</v>
          </cell>
          <cell r="C1562">
            <v>10</v>
          </cell>
          <cell r="E1562">
            <v>64</v>
          </cell>
          <cell r="F1562">
            <v>50</v>
          </cell>
        </row>
        <row r="1563">
          <cell r="A1563">
            <v>2001</v>
          </cell>
          <cell r="B1563">
            <v>4</v>
          </cell>
          <cell r="C1563">
            <v>11</v>
          </cell>
          <cell r="E1563">
            <v>52</v>
          </cell>
          <cell r="F1563">
            <v>48</v>
          </cell>
        </row>
        <row r="1564">
          <cell r="A1564">
            <v>2001</v>
          </cell>
          <cell r="B1564">
            <v>4</v>
          </cell>
          <cell r="C1564">
            <v>12</v>
          </cell>
          <cell r="E1564">
            <v>65</v>
          </cell>
          <cell r="F1564">
            <v>50</v>
          </cell>
        </row>
        <row r="1565">
          <cell r="A1565">
            <v>2001</v>
          </cell>
          <cell r="B1565">
            <v>4</v>
          </cell>
          <cell r="C1565">
            <v>13</v>
          </cell>
          <cell r="E1565">
            <v>74</v>
          </cell>
          <cell r="F1565">
            <v>56</v>
          </cell>
        </row>
        <row r="1566">
          <cell r="A1566">
            <v>2001</v>
          </cell>
          <cell r="B1566">
            <v>4</v>
          </cell>
          <cell r="C1566">
            <v>14</v>
          </cell>
          <cell r="E1566">
            <v>67</v>
          </cell>
          <cell r="F1566">
            <v>48</v>
          </cell>
        </row>
        <row r="1567">
          <cell r="A1567">
            <v>2001</v>
          </cell>
          <cell r="B1567">
            <v>4</v>
          </cell>
          <cell r="C1567">
            <v>15</v>
          </cell>
          <cell r="E1567">
            <v>68</v>
          </cell>
          <cell r="F1567">
            <v>46</v>
          </cell>
        </row>
        <row r="1568">
          <cell r="A1568">
            <v>2001</v>
          </cell>
          <cell r="B1568">
            <v>4</v>
          </cell>
          <cell r="C1568">
            <v>16</v>
          </cell>
          <cell r="E1568">
            <v>57</v>
          </cell>
          <cell r="F1568">
            <v>46</v>
          </cell>
        </row>
        <row r="1569">
          <cell r="A1569">
            <v>2001</v>
          </cell>
          <cell r="B1569">
            <v>4</v>
          </cell>
          <cell r="C1569">
            <v>17</v>
          </cell>
          <cell r="E1569">
            <v>51</v>
          </cell>
          <cell r="F1569">
            <v>39</v>
          </cell>
        </row>
        <row r="1570">
          <cell r="A1570">
            <v>2001</v>
          </cell>
          <cell r="B1570">
            <v>4</v>
          </cell>
          <cell r="C1570">
            <v>18</v>
          </cell>
          <cell r="E1570">
            <v>51</v>
          </cell>
          <cell r="F1570">
            <v>35</v>
          </cell>
        </row>
        <row r="1571">
          <cell r="A1571">
            <v>2001</v>
          </cell>
          <cell r="B1571">
            <v>4</v>
          </cell>
          <cell r="C1571">
            <v>19</v>
          </cell>
          <cell r="E1571">
            <v>57</v>
          </cell>
          <cell r="F1571">
            <v>33</v>
          </cell>
        </row>
        <row r="1572">
          <cell r="A1572">
            <v>2001</v>
          </cell>
          <cell r="B1572">
            <v>4</v>
          </cell>
          <cell r="C1572">
            <v>20</v>
          </cell>
          <cell r="E1572">
            <v>66</v>
          </cell>
          <cell r="F1572">
            <v>41</v>
          </cell>
        </row>
        <row r="1573">
          <cell r="A1573">
            <v>2001</v>
          </cell>
          <cell r="B1573">
            <v>4</v>
          </cell>
          <cell r="C1573">
            <v>21</v>
          </cell>
          <cell r="E1573">
            <v>72</v>
          </cell>
          <cell r="F1573">
            <v>54</v>
          </cell>
        </row>
        <row r="1574">
          <cell r="A1574">
            <v>2001</v>
          </cell>
          <cell r="B1574">
            <v>4</v>
          </cell>
          <cell r="C1574">
            <v>22</v>
          </cell>
          <cell r="E1574">
            <v>85</v>
          </cell>
          <cell r="F1574">
            <v>61</v>
          </cell>
        </row>
        <row r="1575">
          <cell r="A1575">
            <v>2001</v>
          </cell>
          <cell r="B1575">
            <v>4</v>
          </cell>
          <cell r="C1575">
            <v>23</v>
          </cell>
          <cell r="E1575">
            <v>88</v>
          </cell>
          <cell r="F1575">
            <v>58</v>
          </cell>
        </row>
        <row r="1576">
          <cell r="A1576">
            <v>2001</v>
          </cell>
          <cell r="B1576">
            <v>4</v>
          </cell>
          <cell r="C1576">
            <v>24</v>
          </cell>
          <cell r="E1576">
            <v>86</v>
          </cell>
          <cell r="F1576">
            <v>55</v>
          </cell>
        </row>
        <row r="1577">
          <cell r="A1577">
            <v>2001</v>
          </cell>
          <cell r="B1577">
            <v>4</v>
          </cell>
          <cell r="C1577">
            <v>25</v>
          </cell>
          <cell r="E1577">
            <v>56</v>
          </cell>
          <cell r="F1577">
            <v>45</v>
          </cell>
        </row>
        <row r="1578">
          <cell r="A1578">
            <v>2001</v>
          </cell>
          <cell r="B1578">
            <v>4</v>
          </cell>
          <cell r="C1578">
            <v>26</v>
          </cell>
          <cell r="E1578">
            <v>64</v>
          </cell>
          <cell r="F1578">
            <v>43</v>
          </cell>
        </row>
        <row r="1579">
          <cell r="A1579">
            <v>2001</v>
          </cell>
          <cell r="B1579">
            <v>4</v>
          </cell>
          <cell r="C1579">
            <v>27</v>
          </cell>
          <cell r="E1579">
            <v>75</v>
          </cell>
          <cell r="F1579">
            <v>41</v>
          </cell>
        </row>
        <row r="1580">
          <cell r="A1580">
            <v>2001</v>
          </cell>
          <cell r="B1580">
            <v>4</v>
          </cell>
          <cell r="C1580">
            <v>28</v>
          </cell>
          <cell r="E1580">
            <v>65</v>
          </cell>
          <cell r="F1580">
            <v>50</v>
          </cell>
        </row>
        <row r="1581">
          <cell r="A1581">
            <v>2001</v>
          </cell>
          <cell r="B1581">
            <v>4</v>
          </cell>
          <cell r="C1581">
            <v>29</v>
          </cell>
          <cell r="E1581">
            <v>65</v>
          </cell>
          <cell r="F1581">
            <v>43</v>
          </cell>
        </row>
        <row r="1582">
          <cell r="A1582">
            <v>2001</v>
          </cell>
          <cell r="B1582">
            <v>4</v>
          </cell>
          <cell r="C1582">
            <v>30</v>
          </cell>
          <cell r="E1582">
            <v>74</v>
          </cell>
          <cell r="F1582">
            <v>44</v>
          </cell>
        </row>
        <row r="1583">
          <cell r="A1583">
            <v>2001</v>
          </cell>
          <cell r="B1583">
            <v>5</v>
          </cell>
          <cell r="C1583">
            <v>1</v>
          </cell>
          <cell r="E1583">
            <v>84</v>
          </cell>
          <cell r="F1583">
            <v>50</v>
          </cell>
        </row>
        <row r="1584">
          <cell r="A1584">
            <v>2001</v>
          </cell>
          <cell r="B1584">
            <v>5</v>
          </cell>
          <cell r="C1584">
            <v>2</v>
          </cell>
          <cell r="E1584">
            <v>87</v>
          </cell>
          <cell r="F1584">
            <v>56</v>
          </cell>
        </row>
        <row r="1585">
          <cell r="A1585">
            <v>2001</v>
          </cell>
          <cell r="B1585">
            <v>5</v>
          </cell>
          <cell r="C1585">
            <v>3</v>
          </cell>
          <cell r="E1585">
            <v>90</v>
          </cell>
          <cell r="F1585">
            <v>60</v>
          </cell>
        </row>
        <row r="1586">
          <cell r="A1586">
            <v>2001</v>
          </cell>
          <cell r="B1586">
            <v>5</v>
          </cell>
          <cell r="C1586">
            <v>4</v>
          </cell>
          <cell r="E1586">
            <v>91</v>
          </cell>
          <cell r="F1586">
            <v>62</v>
          </cell>
        </row>
        <row r="1587">
          <cell r="A1587">
            <v>2001</v>
          </cell>
          <cell r="B1587">
            <v>5</v>
          </cell>
          <cell r="C1587">
            <v>5</v>
          </cell>
          <cell r="E1587">
            <v>77</v>
          </cell>
          <cell r="F1587">
            <v>56</v>
          </cell>
        </row>
        <row r="1588">
          <cell r="A1588">
            <v>2001</v>
          </cell>
          <cell r="B1588">
            <v>5</v>
          </cell>
          <cell r="C1588">
            <v>6</v>
          </cell>
          <cell r="E1588">
            <v>67</v>
          </cell>
          <cell r="F1588">
            <v>48</v>
          </cell>
        </row>
        <row r="1589">
          <cell r="A1589">
            <v>2001</v>
          </cell>
          <cell r="B1589">
            <v>5</v>
          </cell>
          <cell r="C1589">
            <v>7</v>
          </cell>
          <cell r="E1589">
            <v>69</v>
          </cell>
          <cell r="F1589">
            <v>45</v>
          </cell>
        </row>
        <row r="1590">
          <cell r="A1590">
            <v>2001</v>
          </cell>
          <cell r="B1590">
            <v>5</v>
          </cell>
          <cell r="C1590">
            <v>8</v>
          </cell>
          <cell r="E1590">
            <v>71</v>
          </cell>
          <cell r="F1590">
            <v>46</v>
          </cell>
        </row>
        <row r="1591">
          <cell r="A1591">
            <v>2001</v>
          </cell>
          <cell r="B1591">
            <v>5</v>
          </cell>
          <cell r="C1591">
            <v>9</v>
          </cell>
          <cell r="E1591">
            <v>76</v>
          </cell>
          <cell r="F1591">
            <v>51</v>
          </cell>
        </row>
        <row r="1592">
          <cell r="A1592">
            <v>2001</v>
          </cell>
          <cell r="B1592">
            <v>5</v>
          </cell>
          <cell r="C1592">
            <v>10</v>
          </cell>
          <cell r="E1592">
            <v>83</v>
          </cell>
          <cell r="F1592">
            <v>56</v>
          </cell>
        </row>
        <row r="1593">
          <cell r="A1593">
            <v>2001</v>
          </cell>
          <cell r="B1593">
            <v>5</v>
          </cell>
          <cell r="C1593">
            <v>11</v>
          </cell>
          <cell r="E1593">
            <v>87</v>
          </cell>
          <cell r="F1593">
            <v>58</v>
          </cell>
        </row>
        <row r="1594">
          <cell r="A1594">
            <v>2001</v>
          </cell>
          <cell r="B1594">
            <v>5</v>
          </cell>
          <cell r="C1594">
            <v>12</v>
          </cell>
          <cell r="E1594">
            <v>85</v>
          </cell>
          <cell r="F1594">
            <v>60</v>
          </cell>
        </row>
        <row r="1595">
          <cell r="A1595">
            <v>2001</v>
          </cell>
          <cell r="B1595">
            <v>5</v>
          </cell>
          <cell r="C1595">
            <v>13</v>
          </cell>
          <cell r="E1595">
            <v>72</v>
          </cell>
          <cell r="F1595">
            <v>55</v>
          </cell>
        </row>
        <row r="1596">
          <cell r="A1596">
            <v>2001</v>
          </cell>
          <cell r="B1596">
            <v>5</v>
          </cell>
          <cell r="C1596">
            <v>14</v>
          </cell>
          <cell r="E1596">
            <v>70</v>
          </cell>
          <cell r="F1596">
            <v>50</v>
          </cell>
        </row>
        <row r="1597">
          <cell r="A1597">
            <v>2001</v>
          </cell>
          <cell r="B1597">
            <v>5</v>
          </cell>
          <cell r="C1597">
            <v>15</v>
          </cell>
          <cell r="E1597">
            <v>74</v>
          </cell>
          <cell r="F1597">
            <v>50</v>
          </cell>
        </row>
        <row r="1598">
          <cell r="A1598">
            <v>2001</v>
          </cell>
          <cell r="B1598">
            <v>5</v>
          </cell>
          <cell r="C1598">
            <v>16</v>
          </cell>
          <cell r="E1598">
            <v>70</v>
          </cell>
          <cell r="F1598">
            <v>52</v>
          </cell>
        </row>
        <row r="1599">
          <cell r="A1599">
            <v>2001</v>
          </cell>
          <cell r="B1599">
            <v>5</v>
          </cell>
          <cell r="C1599">
            <v>17</v>
          </cell>
          <cell r="E1599">
            <v>67</v>
          </cell>
          <cell r="F1599">
            <v>53</v>
          </cell>
        </row>
        <row r="1600">
          <cell r="A1600">
            <v>2001</v>
          </cell>
          <cell r="B1600">
            <v>5</v>
          </cell>
          <cell r="C1600">
            <v>18</v>
          </cell>
          <cell r="E1600">
            <v>62</v>
          </cell>
          <cell r="F1600">
            <v>56</v>
          </cell>
        </row>
        <row r="1601">
          <cell r="A1601">
            <v>2001</v>
          </cell>
          <cell r="B1601">
            <v>5</v>
          </cell>
          <cell r="C1601">
            <v>19</v>
          </cell>
          <cell r="E1601">
            <v>79</v>
          </cell>
          <cell r="F1601">
            <v>60</v>
          </cell>
        </row>
        <row r="1602">
          <cell r="A1602">
            <v>2001</v>
          </cell>
          <cell r="B1602">
            <v>5</v>
          </cell>
          <cell r="C1602">
            <v>20</v>
          </cell>
          <cell r="E1602">
            <v>69</v>
          </cell>
          <cell r="F1602">
            <v>53</v>
          </cell>
        </row>
        <row r="1603">
          <cell r="A1603">
            <v>2001</v>
          </cell>
          <cell r="B1603">
            <v>5</v>
          </cell>
          <cell r="C1603">
            <v>21</v>
          </cell>
          <cell r="E1603">
            <v>60</v>
          </cell>
          <cell r="F1603">
            <v>53</v>
          </cell>
        </row>
        <row r="1604">
          <cell r="A1604">
            <v>2001</v>
          </cell>
          <cell r="B1604">
            <v>5</v>
          </cell>
          <cell r="C1604">
            <v>22</v>
          </cell>
          <cell r="E1604">
            <v>74</v>
          </cell>
          <cell r="F1604">
            <v>59</v>
          </cell>
        </row>
        <row r="1605">
          <cell r="A1605">
            <v>2001</v>
          </cell>
          <cell r="B1605">
            <v>5</v>
          </cell>
          <cell r="C1605">
            <v>23</v>
          </cell>
          <cell r="E1605">
            <v>74</v>
          </cell>
          <cell r="F1605">
            <v>59</v>
          </cell>
        </row>
        <row r="1606">
          <cell r="A1606">
            <v>2001</v>
          </cell>
          <cell r="B1606">
            <v>5</v>
          </cell>
          <cell r="C1606">
            <v>24</v>
          </cell>
          <cell r="E1606">
            <v>78</v>
          </cell>
          <cell r="F1606">
            <v>61</v>
          </cell>
        </row>
        <row r="1607">
          <cell r="A1607">
            <v>2001</v>
          </cell>
          <cell r="B1607">
            <v>5</v>
          </cell>
          <cell r="C1607">
            <v>25</v>
          </cell>
          <cell r="E1607">
            <v>68</v>
          </cell>
          <cell r="F1607">
            <v>59</v>
          </cell>
        </row>
        <row r="1608">
          <cell r="A1608">
            <v>2001</v>
          </cell>
          <cell r="B1608">
            <v>5</v>
          </cell>
          <cell r="C1608">
            <v>26</v>
          </cell>
          <cell r="E1608">
            <v>62</v>
          </cell>
          <cell r="F1608">
            <v>58</v>
          </cell>
        </row>
        <row r="1609">
          <cell r="A1609">
            <v>2001</v>
          </cell>
          <cell r="B1609">
            <v>5</v>
          </cell>
          <cell r="C1609">
            <v>27</v>
          </cell>
          <cell r="E1609">
            <v>74</v>
          </cell>
          <cell r="F1609">
            <v>60</v>
          </cell>
        </row>
        <row r="1610">
          <cell r="A1610">
            <v>2001</v>
          </cell>
          <cell r="B1610">
            <v>5</v>
          </cell>
          <cell r="C1610">
            <v>28</v>
          </cell>
          <cell r="E1610">
            <v>76</v>
          </cell>
          <cell r="F1610">
            <v>58</v>
          </cell>
        </row>
        <row r="1611">
          <cell r="A1611">
            <v>2001</v>
          </cell>
          <cell r="B1611">
            <v>5</v>
          </cell>
          <cell r="C1611">
            <v>29</v>
          </cell>
          <cell r="E1611">
            <v>75</v>
          </cell>
          <cell r="F1611">
            <v>55</v>
          </cell>
        </row>
        <row r="1612">
          <cell r="A1612">
            <v>2001</v>
          </cell>
          <cell r="B1612">
            <v>5</v>
          </cell>
          <cell r="C1612">
            <v>30</v>
          </cell>
          <cell r="E1612">
            <v>69</v>
          </cell>
          <cell r="F1612">
            <v>57</v>
          </cell>
        </row>
        <row r="1613">
          <cell r="A1613">
            <v>2001</v>
          </cell>
          <cell r="B1613">
            <v>5</v>
          </cell>
          <cell r="C1613">
            <v>31</v>
          </cell>
          <cell r="E1613">
            <v>70</v>
          </cell>
          <cell r="F1613">
            <v>50</v>
          </cell>
        </row>
        <row r="1614">
          <cell r="A1614">
            <v>2001</v>
          </cell>
          <cell r="B1614">
            <v>6</v>
          </cell>
          <cell r="C1614">
            <v>1</v>
          </cell>
          <cell r="E1614">
            <v>70</v>
          </cell>
          <cell r="F1614">
            <v>52</v>
          </cell>
        </row>
        <row r="1615">
          <cell r="A1615">
            <v>2001</v>
          </cell>
          <cell r="B1615">
            <v>6</v>
          </cell>
          <cell r="C1615">
            <v>2</v>
          </cell>
          <cell r="E1615">
            <v>74</v>
          </cell>
          <cell r="F1615">
            <v>63</v>
          </cell>
        </row>
        <row r="1616">
          <cell r="A1616">
            <v>2001</v>
          </cell>
          <cell r="B1616">
            <v>6</v>
          </cell>
          <cell r="C1616">
            <v>3</v>
          </cell>
          <cell r="E1616">
            <v>72</v>
          </cell>
          <cell r="F1616">
            <v>58</v>
          </cell>
        </row>
        <row r="1617">
          <cell r="A1617">
            <v>2001</v>
          </cell>
          <cell r="B1617">
            <v>6</v>
          </cell>
          <cell r="C1617">
            <v>4</v>
          </cell>
          <cell r="E1617">
            <v>75</v>
          </cell>
          <cell r="F1617">
            <v>55</v>
          </cell>
        </row>
        <row r="1618">
          <cell r="A1618">
            <v>2001</v>
          </cell>
          <cell r="B1618">
            <v>6</v>
          </cell>
          <cell r="C1618">
            <v>5</v>
          </cell>
          <cell r="E1618">
            <v>80</v>
          </cell>
          <cell r="F1618">
            <v>63</v>
          </cell>
        </row>
        <row r="1619">
          <cell r="A1619">
            <v>2001</v>
          </cell>
          <cell r="B1619">
            <v>6</v>
          </cell>
          <cell r="C1619">
            <v>6</v>
          </cell>
          <cell r="E1619">
            <v>75</v>
          </cell>
          <cell r="F1619">
            <v>67</v>
          </cell>
        </row>
        <row r="1620">
          <cell r="A1620">
            <v>2001</v>
          </cell>
          <cell r="B1620">
            <v>6</v>
          </cell>
          <cell r="C1620">
            <v>7</v>
          </cell>
          <cell r="E1620">
            <v>79</v>
          </cell>
          <cell r="F1620">
            <v>65</v>
          </cell>
        </row>
        <row r="1621">
          <cell r="A1621">
            <v>2001</v>
          </cell>
          <cell r="B1621">
            <v>6</v>
          </cell>
          <cell r="C1621">
            <v>8</v>
          </cell>
          <cell r="E1621">
            <v>81</v>
          </cell>
          <cell r="F1621">
            <v>60</v>
          </cell>
        </row>
        <row r="1622">
          <cell r="A1622">
            <v>2001</v>
          </cell>
          <cell r="B1622">
            <v>6</v>
          </cell>
          <cell r="C1622">
            <v>9</v>
          </cell>
          <cell r="E1622">
            <v>82</v>
          </cell>
          <cell r="F1622">
            <v>60</v>
          </cell>
        </row>
        <row r="1623">
          <cell r="A1623">
            <v>2001</v>
          </cell>
          <cell r="B1623">
            <v>6</v>
          </cell>
          <cell r="C1623">
            <v>10</v>
          </cell>
          <cell r="E1623">
            <v>83</v>
          </cell>
          <cell r="F1623">
            <v>60</v>
          </cell>
        </row>
        <row r="1624">
          <cell r="A1624">
            <v>2001</v>
          </cell>
          <cell r="B1624">
            <v>6</v>
          </cell>
          <cell r="C1624">
            <v>11</v>
          </cell>
          <cell r="E1624">
            <v>87</v>
          </cell>
          <cell r="F1624">
            <v>65</v>
          </cell>
        </row>
        <row r="1625">
          <cell r="A1625">
            <v>2001</v>
          </cell>
          <cell r="B1625">
            <v>6</v>
          </cell>
          <cell r="C1625">
            <v>12</v>
          </cell>
          <cell r="E1625">
            <v>86</v>
          </cell>
          <cell r="F1625">
            <v>67</v>
          </cell>
        </row>
        <row r="1626">
          <cell r="A1626">
            <v>2001</v>
          </cell>
          <cell r="B1626">
            <v>6</v>
          </cell>
          <cell r="C1626">
            <v>13</v>
          </cell>
          <cell r="E1626">
            <v>89</v>
          </cell>
          <cell r="F1626">
            <v>71</v>
          </cell>
        </row>
        <row r="1627">
          <cell r="A1627">
            <v>2001</v>
          </cell>
          <cell r="B1627">
            <v>6</v>
          </cell>
          <cell r="C1627">
            <v>14</v>
          </cell>
          <cell r="E1627">
            <v>84</v>
          </cell>
          <cell r="F1627">
            <v>71</v>
          </cell>
        </row>
        <row r="1628">
          <cell r="A1628">
            <v>2001</v>
          </cell>
          <cell r="B1628">
            <v>6</v>
          </cell>
          <cell r="C1628">
            <v>15</v>
          </cell>
          <cell r="E1628">
            <v>83</v>
          </cell>
          <cell r="F1628">
            <v>70</v>
          </cell>
        </row>
        <row r="1629">
          <cell r="A1629">
            <v>2001</v>
          </cell>
          <cell r="B1629">
            <v>6</v>
          </cell>
          <cell r="C1629">
            <v>16</v>
          </cell>
          <cell r="E1629">
            <v>87</v>
          </cell>
          <cell r="F1629">
            <v>70</v>
          </cell>
        </row>
        <row r="1630">
          <cell r="A1630">
            <v>2001</v>
          </cell>
          <cell r="B1630">
            <v>6</v>
          </cell>
          <cell r="C1630">
            <v>17</v>
          </cell>
          <cell r="E1630">
            <v>86</v>
          </cell>
          <cell r="F1630">
            <v>68</v>
          </cell>
        </row>
        <row r="1631">
          <cell r="A1631">
            <v>2001</v>
          </cell>
          <cell r="B1631">
            <v>6</v>
          </cell>
          <cell r="C1631">
            <v>18</v>
          </cell>
          <cell r="E1631">
            <v>81</v>
          </cell>
          <cell r="F1631">
            <v>63</v>
          </cell>
        </row>
        <row r="1632">
          <cell r="A1632">
            <v>2001</v>
          </cell>
          <cell r="B1632">
            <v>6</v>
          </cell>
          <cell r="C1632">
            <v>19</v>
          </cell>
          <cell r="E1632">
            <v>79</v>
          </cell>
          <cell r="F1632">
            <v>59</v>
          </cell>
        </row>
        <row r="1633">
          <cell r="A1633">
            <v>2001</v>
          </cell>
          <cell r="B1633">
            <v>6</v>
          </cell>
          <cell r="C1633">
            <v>20</v>
          </cell>
          <cell r="E1633">
            <v>82</v>
          </cell>
          <cell r="F1633">
            <v>61</v>
          </cell>
        </row>
        <row r="1634">
          <cell r="A1634">
            <v>2001</v>
          </cell>
          <cell r="B1634">
            <v>6</v>
          </cell>
          <cell r="C1634">
            <v>21</v>
          </cell>
          <cell r="E1634">
            <v>84</v>
          </cell>
          <cell r="F1634">
            <v>64</v>
          </cell>
        </row>
        <row r="1635">
          <cell r="A1635">
            <v>2001</v>
          </cell>
          <cell r="B1635">
            <v>6</v>
          </cell>
          <cell r="C1635">
            <v>22</v>
          </cell>
          <cell r="E1635">
            <v>82</v>
          </cell>
          <cell r="F1635">
            <v>64</v>
          </cell>
        </row>
        <row r="1636">
          <cell r="A1636">
            <v>2001</v>
          </cell>
          <cell r="B1636">
            <v>6</v>
          </cell>
          <cell r="C1636">
            <v>23</v>
          </cell>
          <cell r="E1636">
            <v>80</v>
          </cell>
          <cell r="F1636">
            <v>62</v>
          </cell>
        </row>
        <row r="1637">
          <cell r="A1637">
            <v>2001</v>
          </cell>
          <cell r="B1637">
            <v>6</v>
          </cell>
          <cell r="C1637">
            <v>24</v>
          </cell>
          <cell r="E1637">
            <v>80</v>
          </cell>
          <cell r="F1637">
            <v>60</v>
          </cell>
        </row>
        <row r="1638">
          <cell r="A1638">
            <v>2001</v>
          </cell>
          <cell r="B1638">
            <v>6</v>
          </cell>
          <cell r="C1638">
            <v>25</v>
          </cell>
          <cell r="E1638">
            <v>86</v>
          </cell>
          <cell r="F1638">
            <v>66</v>
          </cell>
        </row>
        <row r="1639">
          <cell r="A1639">
            <v>2001</v>
          </cell>
          <cell r="B1639">
            <v>6</v>
          </cell>
          <cell r="C1639">
            <v>26</v>
          </cell>
          <cell r="E1639">
            <v>85</v>
          </cell>
          <cell r="F1639">
            <v>67</v>
          </cell>
        </row>
        <row r="1640">
          <cell r="A1640">
            <v>2001</v>
          </cell>
          <cell r="B1640">
            <v>6</v>
          </cell>
          <cell r="C1640">
            <v>27</v>
          </cell>
          <cell r="E1640">
            <v>82</v>
          </cell>
          <cell r="F1640">
            <v>65</v>
          </cell>
        </row>
        <row r="1641">
          <cell r="A1641">
            <v>2001</v>
          </cell>
          <cell r="B1641">
            <v>6</v>
          </cell>
          <cell r="C1641">
            <v>28</v>
          </cell>
          <cell r="E1641">
            <v>84</v>
          </cell>
          <cell r="F1641">
            <v>62</v>
          </cell>
        </row>
        <row r="1642">
          <cell r="A1642">
            <v>2001</v>
          </cell>
          <cell r="B1642">
            <v>6</v>
          </cell>
          <cell r="C1642">
            <v>29</v>
          </cell>
          <cell r="E1642">
            <v>84</v>
          </cell>
          <cell r="F1642">
            <v>64</v>
          </cell>
        </row>
        <row r="1643">
          <cell r="A1643">
            <v>2001</v>
          </cell>
          <cell r="B1643">
            <v>6</v>
          </cell>
          <cell r="C1643">
            <v>30</v>
          </cell>
        </row>
        <row r="1644">
          <cell r="A1644">
            <v>2001</v>
          </cell>
          <cell r="B1644">
            <v>7</v>
          </cell>
          <cell r="C1644">
            <v>1</v>
          </cell>
        </row>
        <row r="1645">
          <cell r="A1645">
            <v>2001</v>
          </cell>
          <cell r="B1645">
            <v>7</v>
          </cell>
          <cell r="C1645">
            <v>2</v>
          </cell>
        </row>
        <row r="1646">
          <cell r="A1646">
            <v>2001</v>
          </cell>
          <cell r="B1646">
            <v>7</v>
          </cell>
          <cell r="C1646">
            <v>3</v>
          </cell>
        </row>
        <row r="1647">
          <cell r="A1647">
            <v>2001</v>
          </cell>
          <cell r="B1647">
            <v>7</v>
          </cell>
          <cell r="C1647">
            <v>4</v>
          </cell>
        </row>
        <row r="1648">
          <cell r="A1648">
            <v>2001</v>
          </cell>
          <cell r="B1648">
            <v>7</v>
          </cell>
          <cell r="C1648">
            <v>5</v>
          </cell>
        </row>
        <row r="1649">
          <cell r="A1649">
            <v>2001</v>
          </cell>
          <cell r="B1649">
            <v>7</v>
          </cell>
          <cell r="C1649">
            <v>6</v>
          </cell>
        </row>
        <row r="1650">
          <cell r="A1650">
            <v>2001</v>
          </cell>
          <cell r="B1650">
            <v>7</v>
          </cell>
          <cell r="C1650">
            <v>7</v>
          </cell>
        </row>
        <row r="1651">
          <cell r="A1651">
            <v>2001</v>
          </cell>
          <cell r="B1651">
            <v>7</v>
          </cell>
          <cell r="C1651">
            <v>8</v>
          </cell>
        </row>
        <row r="1652">
          <cell r="A1652">
            <v>2001</v>
          </cell>
          <cell r="B1652">
            <v>7</v>
          </cell>
          <cell r="C1652">
            <v>9</v>
          </cell>
        </row>
        <row r="1653">
          <cell r="A1653">
            <v>2001</v>
          </cell>
          <cell r="B1653">
            <v>7</v>
          </cell>
          <cell r="C1653">
            <v>10</v>
          </cell>
        </row>
        <row r="1654">
          <cell r="A1654">
            <v>2001</v>
          </cell>
          <cell r="B1654">
            <v>7</v>
          </cell>
          <cell r="C1654">
            <v>11</v>
          </cell>
        </row>
        <row r="1655">
          <cell r="A1655">
            <v>2001</v>
          </cell>
          <cell r="B1655">
            <v>7</v>
          </cell>
          <cell r="C1655">
            <v>12</v>
          </cell>
        </row>
        <row r="1656">
          <cell r="A1656">
            <v>2001</v>
          </cell>
          <cell r="B1656">
            <v>7</v>
          </cell>
          <cell r="C1656">
            <v>13</v>
          </cell>
        </row>
        <row r="1657">
          <cell r="A1657">
            <v>2001</v>
          </cell>
          <cell r="B1657">
            <v>7</v>
          </cell>
          <cell r="C1657">
            <v>14</v>
          </cell>
        </row>
        <row r="1658">
          <cell r="A1658">
            <v>2001</v>
          </cell>
          <cell r="B1658">
            <v>7</v>
          </cell>
          <cell r="C1658">
            <v>15</v>
          </cell>
        </row>
        <row r="1659">
          <cell r="A1659">
            <v>2001</v>
          </cell>
          <cell r="B1659">
            <v>7</v>
          </cell>
          <cell r="C1659">
            <v>16</v>
          </cell>
        </row>
        <row r="1660">
          <cell r="A1660">
            <v>2001</v>
          </cell>
          <cell r="B1660">
            <v>7</v>
          </cell>
          <cell r="C1660">
            <v>17</v>
          </cell>
        </row>
        <row r="1661">
          <cell r="A1661">
            <v>2001</v>
          </cell>
          <cell r="B1661">
            <v>7</v>
          </cell>
          <cell r="C1661">
            <v>18</v>
          </cell>
        </row>
        <row r="1662">
          <cell r="A1662">
            <v>2001</v>
          </cell>
          <cell r="B1662">
            <v>7</v>
          </cell>
          <cell r="C1662">
            <v>19</v>
          </cell>
        </row>
        <row r="1663">
          <cell r="A1663">
            <v>2001</v>
          </cell>
          <cell r="B1663">
            <v>7</v>
          </cell>
          <cell r="C1663">
            <v>20</v>
          </cell>
        </row>
        <row r="1664">
          <cell r="A1664">
            <v>2001</v>
          </cell>
          <cell r="B1664">
            <v>7</v>
          </cell>
          <cell r="C1664">
            <v>21</v>
          </cell>
        </row>
        <row r="1665">
          <cell r="A1665">
            <v>2001</v>
          </cell>
          <cell r="B1665">
            <v>7</v>
          </cell>
          <cell r="C1665">
            <v>22</v>
          </cell>
        </row>
        <row r="1666">
          <cell r="A1666">
            <v>2001</v>
          </cell>
          <cell r="B1666">
            <v>7</v>
          </cell>
          <cell r="C1666">
            <v>23</v>
          </cell>
        </row>
        <row r="1667">
          <cell r="A1667">
            <v>2001</v>
          </cell>
          <cell r="B1667">
            <v>7</v>
          </cell>
          <cell r="C1667">
            <v>24</v>
          </cell>
        </row>
        <row r="1668">
          <cell r="A1668">
            <v>2001</v>
          </cell>
          <cell r="B1668">
            <v>7</v>
          </cell>
          <cell r="C1668">
            <v>25</v>
          </cell>
        </row>
        <row r="1669">
          <cell r="A1669">
            <v>2001</v>
          </cell>
          <cell r="B1669">
            <v>7</v>
          </cell>
          <cell r="C1669">
            <v>26</v>
          </cell>
        </row>
        <row r="1670">
          <cell r="A1670">
            <v>2001</v>
          </cell>
          <cell r="B1670">
            <v>7</v>
          </cell>
          <cell r="C1670">
            <v>27</v>
          </cell>
        </row>
        <row r="1671">
          <cell r="A1671">
            <v>2001</v>
          </cell>
          <cell r="B1671">
            <v>7</v>
          </cell>
          <cell r="C1671">
            <v>28</v>
          </cell>
        </row>
        <row r="1672">
          <cell r="A1672">
            <v>2001</v>
          </cell>
          <cell r="B1672">
            <v>7</v>
          </cell>
          <cell r="C1672">
            <v>29</v>
          </cell>
        </row>
        <row r="1673">
          <cell r="A1673">
            <v>2001</v>
          </cell>
          <cell r="B1673">
            <v>7</v>
          </cell>
          <cell r="C1673">
            <v>30</v>
          </cell>
        </row>
        <row r="1674">
          <cell r="A1674">
            <v>2001</v>
          </cell>
          <cell r="B1674">
            <v>7</v>
          </cell>
          <cell r="C1674">
            <v>31</v>
          </cell>
        </row>
        <row r="1675">
          <cell r="A1675">
            <v>2001</v>
          </cell>
          <cell r="B1675">
            <v>8</v>
          </cell>
          <cell r="C1675">
            <v>1</v>
          </cell>
        </row>
        <row r="1676">
          <cell r="A1676">
            <v>2001</v>
          </cell>
          <cell r="B1676">
            <v>8</v>
          </cell>
          <cell r="C1676">
            <v>2</v>
          </cell>
        </row>
        <row r="1677">
          <cell r="A1677">
            <v>2001</v>
          </cell>
          <cell r="B1677">
            <v>8</v>
          </cell>
          <cell r="C1677">
            <v>3</v>
          </cell>
        </row>
        <row r="1678">
          <cell r="A1678">
            <v>2001</v>
          </cell>
          <cell r="B1678">
            <v>8</v>
          </cell>
          <cell r="C1678">
            <v>4</v>
          </cell>
        </row>
        <row r="1679">
          <cell r="A1679">
            <v>2001</v>
          </cell>
          <cell r="B1679">
            <v>8</v>
          </cell>
          <cell r="C1679">
            <v>5</v>
          </cell>
        </row>
        <row r="1680">
          <cell r="A1680">
            <v>2001</v>
          </cell>
          <cell r="B1680">
            <v>8</v>
          </cell>
          <cell r="C1680">
            <v>6</v>
          </cell>
        </row>
        <row r="1681">
          <cell r="A1681">
            <v>2001</v>
          </cell>
          <cell r="B1681">
            <v>8</v>
          </cell>
          <cell r="C1681">
            <v>7</v>
          </cell>
        </row>
        <row r="1682">
          <cell r="A1682">
            <v>2001</v>
          </cell>
          <cell r="B1682">
            <v>8</v>
          </cell>
          <cell r="C1682">
            <v>8</v>
          </cell>
        </row>
        <row r="1683">
          <cell r="A1683">
            <v>2001</v>
          </cell>
          <cell r="B1683">
            <v>8</v>
          </cell>
          <cell r="C1683">
            <v>9</v>
          </cell>
        </row>
        <row r="1684">
          <cell r="A1684">
            <v>2001</v>
          </cell>
          <cell r="B1684">
            <v>8</v>
          </cell>
          <cell r="C1684">
            <v>10</v>
          </cell>
        </row>
        <row r="1685">
          <cell r="A1685">
            <v>2001</v>
          </cell>
          <cell r="B1685">
            <v>8</v>
          </cell>
          <cell r="C1685">
            <v>11</v>
          </cell>
        </row>
        <row r="1686">
          <cell r="A1686">
            <v>2001</v>
          </cell>
          <cell r="B1686">
            <v>8</v>
          </cell>
          <cell r="C1686">
            <v>12</v>
          </cell>
        </row>
        <row r="1687">
          <cell r="A1687">
            <v>2001</v>
          </cell>
          <cell r="B1687">
            <v>8</v>
          </cell>
          <cell r="C1687">
            <v>13</v>
          </cell>
        </row>
        <row r="1688">
          <cell r="A1688">
            <v>2001</v>
          </cell>
          <cell r="B1688">
            <v>8</v>
          </cell>
          <cell r="C1688">
            <v>14</v>
          </cell>
        </row>
        <row r="1689">
          <cell r="A1689">
            <v>2001</v>
          </cell>
          <cell r="B1689">
            <v>8</v>
          </cell>
          <cell r="C1689">
            <v>15</v>
          </cell>
        </row>
        <row r="1690">
          <cell r="A1690">
            <v>2001</v>
          </cell>
          <cell r="B1690">
            <v>8</v>
          </cell>
          <cell r="C1690">
            <v>16</v>
          </cell>
        </row>
        <row r="1691">
          <cell r="A1691">
            <v>2001</v>
          </cell>
          <cell r="B1691">
            <v>8</v>
          </cell>
          <cell r="C1691">
            <v>17</v>
          </cell>
        </row>
        <row r="1692">
          <cell r="A1692">
            <v>2001</v>
          </cell>
          <cell r="B1692">
            <v>8</v>
          </cell>
          <cell r="C1692">
            <v>18</v>
          </cell>
        </row>
        <row r="1693">
          <cell r="A1693">
            <v>2001</v>
          </cell>
          <cell r="B1693">
            <v>8</v>
          </cell>
          <cell r="C1693">
            <v>19</v>
          </cell>
        </row>
        <row r="1694">
          <cell r="A1694">
            <v>2001</v>
          </cell>
          <cell r="B1694">
            <v>8</v>
          </cell>
          <cell r="C1694">
            <v>20</v>
          </cell>
        </row>
        <row r="1695">
          <cell r="A1695">
            <v>2001</v>
          </cell>
          <cell r="B1695">
            <v>8</v>
          </cell>
          <cell r="C1695">
            <v>21</v>
          </cell>
        </row>
        <row r="1696">
          <cell r="A1696">
            <v>2001</v>
          </cell>
          <cell r="B1696">
            <v>8</v>
          </cell>
          <cell r="C1696">
            <v>22</v>
          </cell>
        </row>
        <row r="1697">
          <cell r="A1697">
            <v>2001</v>
          </cell>
          <cell r="B1697">
            <v>8</v>
          </cell>
          <cell r="C1697">
            <v>23</v>
          </cell>
        </row>
        <row r="1698">
          <cell r="A1698">
            <v>2001</v>
          </cell>
          <cell r="B1698">
            <v>8</v>
          </cell>
          <cell r="C1698">
            <v>24</v>
          </cell>
        </row>
        <row r="1699">
          <cell r="A1699">
            <v>2001</v>
          </cell>
          <cell r="B1699">
            <v>8</v>
          </cell>
          <cell r="C1699">
            <v>25</v>
          </cell>
        </row>
        <row r="1700">
          <cell r="A1700">
            <v>2001</v>
          </cell>
          <cell r="B1700">
            <v>8</v>
          </cell>
          <cell r="C1700">
            <v>26</v>
          </cell>
        </row>
        <row r="1701">
          <cell r="A1701">
            <v>2001</v>
          </cell>
          <cell r="B1701">
            <v>8</v>
          </cell>
          <cell r="C1701">
            <v>27</v>
          </cell>
        </row>
        <row r="1702">
          <cell r="A1702">
            <v>2001</v>
          </cell>
          <cell r="B1702">
            <v>8</v>
          </cell>
          <cell r="C1702">
            <v>28</v>
          </cell>
        </row>
        <row r="1703">
          <cell r="A1703">
            <v>2001</v>
          </cell>
          <cell r="B1703">
            <v>8</v>
          </cell>
          <cell r="C1703">
            <v>29</v>
          </cell>
        </row>
        <row r="1704">
          <cell r="A1704">
            <v>2001</v>
          </cell>
          <cell r="B1704">
            <v>8</v>
          </cell>
          <cell r="C1704">
            <v>30</v>
          </cell>
        </row>
        <row r="1705">
          <cell r="A1705">
            <v>2001</v>
          </cell>
          <cell r="B1705">
            <v>8</v>
          </cell>
          <cell r="C1705">
            <v>31</v>
          </cell>
        </row>
        <row r="1706">
          <cell r="A1706">
            <v>2001</v>
          </cell>
          <cell r="B1706">
            <v>9</v>
          </cell>
          <cell r="C1706">
            <v>1</v>
          </cell>
        </row>
        <row r="1707">
          <cell r="A1707">
            <v>2001</v>
          </cell>
          <cell r="B1707">
            <v>9</v>
          </cell>
          <cell r="C1707">
            <v>2</v>
          </cell>
        </row>
        <row r="1708">
          <cell r="A1708">
            <v>2001</v>
          </cell>
          <cell r="B1708">
            <v>9</v>
          </cell>
          <cell r="C1708">
            <v>3</v>
          </cell>
        </row>
        <row r="1709">
          <cell r="A1709">
            <v>2001</v>
          </cell>
          <cell r="B1709">
            <v>9</v>
          </cell>
          <cell r="C1709">
            <v>4</v>
          </cell>
        </row>
        <row r="1710">
          <cell r="A1710">
            <v>2001</v>
          </cell>
          <cell r="B1710">
            <v>9</v>
          </cell>
          <cell r="C1710">
            <v>5</v>
          </cell>
        </row>
        <row r="1711">
          <cell r="A1711">
            <v>2001</v>
          </cell>
          <cell r="B1711">
            <v>9</v>
          </cell>
          <cell r="C1711">
            <v>6</v>
          </cell>
        </row>
        <row r="1712">
          <cell r="A1712">
            <v>2001</v>
          </cell>
          <cell r="B1712">
            <v>9</v>
          </cell>
          <cell r="C1712">
            <v>7</v>
          </cell>
        </row>
        <row r="1713">
          <cell r="A1713">
            <v>2001</v>
          </cell>
          <cell r="B1713">
            <v>9</v>
          </cell>
          <cell r="C1713">
            <v>8</v>
          </cell>
        </row>
        <row r="1714">
          <cell r="A1714">
            <v>2001</v>
          </cell>
          <cell r="B1714">
            <v>9</v>
          </cell>
          <cell r="C1714">
            <v>9</v>
          </cell>
        </row>
        <row r="1715">
          <cell r="A1715">
            <v>2001</v>
          </cell>
          <cell r="B1715">
            <v>9</v>
          </cell>
          <cell r="C1715">
            <v>10</v>
          </cell>
        </row>
        <row r="1716">
          <cell r="A1716">
            <v>2001</v>
          </cell>
          <cell r="B1716">
            <v>9</v>
          </cell>
          <cell r="C1716">
            <v>11</v>
          </cell>
        </row>
        <row r="1717">
          <cell r="A1717">
            <v>2001</v>
          </cell>
          <cell r="B1717">
            <v>9</v>
          </cell>
          <cell r="C1717">
            <v>12</v>
          </cell>
        </row>
        <row r="1718">
          <cell r="A1718">
            <v>2001</v>
          </cell>
          <cell r="B1718">
            <v>9</v>
          </cell>
          <cell r="C1718">
            <v>13</v>
          </cell>
        </row>
        <row r="1719">
          <cell r="A1719">
            <v>2001</v>
          </cell>
          <cell r="B1719">
            <v>9</v>
          </cell>
          <cell r="C1719">
            <v>14</v>
          </cell>
        </row>
        <row r="1720">
          <cell r="A1720">
            <v>2001</v>
          </cell>
          <cell r="B1720">
            <v>9</v>
          </cell>
          <cell r="C1720">
            <v>15</v>
          </cell>
        </row>
        <row r="1721">
          <cell r="A1721">
            <v>2001</v>
          </cell>
          <cell r="B1721">
            <v>9</v>
          </cell>
          <cell r="C1721">
            <v>16</v>
          </cell>
        </row>
        <row r="1722">
          <cell r="A1722">
            <v>2001</v>
          </cell>
          <cell r="B1722">
            <v>9</v>
          </cell>
          <cell r="C1722">
            <v>17</v>
          </cell>
        </row>
        <row r="1723">
          <cell r="A1723">
            <v>2001</v>
          </cell>
          <cell r="B1723">
            <v>9</v>
          </cell>
          <cell r="C1723">
            <v>18</v>
          </cell>
        </row>
        <row r="1724">
          <cell r="A1724">
            <v>2001</v>
          </cell>
          <cell r="B1724">
            <v>9</v>
          </cell>
          <cell r="C1724">
            <v>19</v>
          </cell>
        </row>
        <row r="1725">
          <cell r="A1725">
            <v>2001</v>
          </cell>
          <cell r="B1725">
            <v>9</v>
          </cell>
          <cell r="C1725">
            <v>20</v>
          </cell>
        </row>
        <row r="1726">
          <cell r="A1726">
            <v>2001</v>
          </cell>
          <cell r="B1726">
            <v>9</v>
          </cell>
          <cell r="C1726">
            <v>21</v>
          </cell>
        </row>
        <row r="1727">
          <cell r="A1727">
            <v>2001</v>
          </cell>
          <cell r="B1727">
            <v>9</v>
          </cell>
          <cell r="C1727">
            <v>22</v>
          </cell>
        </row>
        <row r="1728">
          <cell r="A1728">
            <v>2001</v>
          </cell>
          <cell r="B1728">
            <v>9</v>
          </cell>
          <cell r="C1728">
            <v>23</v>
          </cell>
        </row>
        <row r="1729">
          <cell r="A1729">
            <v>2001</v>
          </cell>
          <cell r="B1729">
            <v>9</v>
          </cell>
          <cell r="C1729">
            <v>24</v>
          </cell>
        </row>
        <row r="1730">
          <cell r="A1730">
            <v>2001</v>
          </cell>
          <cell r="B1730">
            <v>9</v>
          </cell>
          <cell r="C1730">
            <v>25</v>
          </cell>
        </row>
        <row r="1731">
          <cell r="A1731">
            <v>2001</v>
          </cell>
          <cell r="B1731">
            <v>9</v>
          </cell>
          <cell r="C1731">
            <v>26</v>
          </cell>
        </row>
        <row r="1732">
          <cell r="A1732">
            <v>2001</v>
          </cell>
          <cell r="B1732">
            <v>9</v>
          </cell>
          <cell r="C1732">
            <v>27</v>
          </cell>
        </row>
        <row r="1733">
          <cell r="A1733">
            <v>2001</v>
          </cell>
          <cell r="B1733">
            <v>9</v>
          </cell>
          <cell r="C1733">
            <v>28</v>
          </cell>
        </row>
        <row r="1734">
          <cell r="A1734">
            <v>2001</v>
          </cell>
          <cell r="B1734">
            <v>9</v>
          </cell>
          <cell r="C1734">
            <v>29</v>
          </cell>
        </row>
        <row r="1735">
          <cell r="A1735">
            <v>2001</v>
          </cell>
          <cell r="B1735">
            <v>9</v>
          </cell>
          <cell r="C1735">
            <v>30</v>
          </cell>
        </row>
        <row r="1736">
          <cell r="A1736">
            <v>2001</v>
          </cell>
          <cell r="B1736">
            <v>10</v>
          </cell>
          <cell r="C1736">
            <v>1</v>
          </cell>
        </row>
        <row r="1737">
          <cell r="A1737">
            <v>2001</v>
          </cell>
          <cell r="B1737">
            <v>10</v>
          </cell>
          <cell r="C1737">
            <v>2</v>
          </cell>
        </row>
        <row r="1738">
          <cell r="A1738">
            <v>2001</v>
          </cell>
          <cell r="B1738">
            <v>10</v>
          </cell>
          <cell r="C1738">
            <v>3</v>
          </cell>
        </row>
        <row r="1739">
          <cell r="A1739">
            <v>2001</v>
          </cell>
          <cell r="B1739">
            <v>10</v>
          </cell>
          <cell r="C1739">
            <v>4</v>
          </cell>
        </row>
        <row r="1740">
          <cell r="A1740">
            <v>2001</v>
          </cell>
          <cell r="B1740">
            <v>10</v>
          </cell>
          <cell r="C1740">
            <v>5</v>
          </cell>
        </row>
        <row r="1741">
          <cell r="A1741">
            <v>2001</v>
          </cell>
          <cell r="B1741">
            <v>10</v>
          </cell>
          <cell r="C1741">
            <v>6</v>
          </cell>
        </row>
        <row r="1742">
          <cell r="A1742">
            <v>2001</v>
          </cell>
          <cell r="B1742">
            <v>10</v>
          </cell>
          <cell r="C1742">
            <v>7</v>
          </cell>
        </row>
        <row r="1743">
          <cell r="A1743">
            <v>2001</v>
          </cell>
          <cell r="B1743">
            <v>10</v>
          </cell>
          <cell r="C1743">
            <v>8</v>
          </cell>
        </row>
        <row r="1744">
          <cell r="A1744">
            <v>2001</v>
          </cell>
          <cell r="B1744">
            <v>10</v>
          </cell>
          <cell r="C1744">
            <v>9</v>
          </cell>
        </row>
        <row r="1745">
          <cell r="A1745">
            <v>2001</v>
          </cell>
          <cell r="B1745">
            <v>10</v>
          </cell>
          <cell r="C1745">
            <v>10</v>
          </cell>
        </row>
        <row r="1746">
          <cell r="A1746">
            <v>2001</v>
          </cell>
          <cell r="B1746">
            <v>10</v>
          </cell>
          <cell r="C1746">
            <v>11</v>
          </cell>
        </row>
        <row r="1747">
          <cell r="A1747">
            <v>2001</v>
          </cell>
          <cell r="B1747">
            <v>10</v>
          </cell>
          <cell r="C1747">
            <v>12</v>
          </cell>
        </row>
        <row r="1748">
          <cell r="A1748">
            <v>2001</v>
          </cell>
          <cell r="B1748">
            <v>10</v>
          </cell>
          <cell r="C1748">
            <v>13</v>
          </cell>
        </row>
        <row r="1749">
          <cell r="A1749">
            <v>2001</v>
          </cell>
          <cell r="B1749">
            <v>10</v>
          </cell>
          <cell r="C1749">
            <v>14</v>
          </cell>
        </row>
        <row r="1750">
          <cell r="A1750">
            <v>2001</v>
          </cell>
          <cell r="B1750">
            <v>10</v>
          </cell>
          <cell r="C1750">
            <v>15</v>
          </cell>
        </row>
        <row r="1751">
          <cell r="A1751">
            <v>2001</v>
          </cell>
          <cell r="B1751">
            <v>10</v>
          </cell>
          <cell r="C1751">
            <v>16</v>
          </cell>
        </row>
        <row r="1752">
          <cell r="A1752">
            <v>2001</v>
          </cell>
          <cell r="B1752">
            <v>10</v>
          </cell>
          <cell r="C1752">
            <v>17</v>
          </cell>
        </row>
        <row r="1753">
          <cell r="A1753">
            <v>2001</v>
          </cell>
          <cell r="B1753">
            <v>10</v>
          </cell>
          <cell r="C1753">
            <v>18</v>
          </cell>
        </row>
        <row r="1754">
          <cell r="A1754">
            <v>2001</v>
          </cell>
          <cell r="B1754">
            <v>10</v>
          </cell>
          <cell r="C1754">
            <v>19</v>
          </cell>
        </row>
        <row r="1755">
          <cell r="A1755">
            <v>2001</v>
          </cell>
          <cell r="B1755">
            <v>10</v>
          </cell>
          <cell r="C1755">
            <v>20</v>
          </cell>
        </row>
        <row r="1756">
          <cell r="A1756">
            <v>2001</v>
          </cell>
          <cell r="B1756">
            <v>10</v>
          </cell>
          <cell r="C1756">
            <v>21</v>
          </cell>
        </row>
        <row r="1757">
          <cell r="A1757">
            <v>2001</v>
          </cell>
          <cell r="B1757">
            <v>10</v>
          </cell>
          <cell r="C1757">
            <v>22</v>
          </cell>
        </row>
        <row r="1758">
          <cell r="A1758">
            <v>2001</v>
          </cell>
          <cell r="B1758">
            <v>10</v>
          </cell>
          <cell r="C1758">
            <v>23</v>
          </cell>
        </row>
        <row r="1759">
          <cell r="A1759">
            <v>2001</v>
          </cell>
          <cell r="B1759">
            <v>10</v>
          </cell>
          <cell r="C1759">
            <v>24</v>
          </cell>
        </row>
        <row r="1760">
          <cell r="A1760">
            <v>2001</v>
          </cell>
          <cell r="B1760">
            <v>10</v>
          </cell>
          <cell r="C1760">
            <v>25</v>
          </cell>
        </row>
        <row r="1761">
          <cell r="A1761">
            <v>2001</v>
          </cell>
          <cell r="B1761">
            <v>10</v>
          </cell>
          <cell r="C1761">
            <v>26</v>
          </cell>
        </row>
        <row r="1762">
          <cell r="A1762">
            <v>2001</v>
          </cell>
          <cell r="B1762">
            <v>10</v>
          </cell>
          <cell r="C1762">
            <v>27</v>
          </cell>
        </row>
        <row r="1763">
          <cell r="A1763">
            <v>2001</v>
          </cell>
          <cell r="B1763">
            <v>10</v>
          </cell>
          <cell r="C1763">
            <v>28</v>
          </cell>
        </row>
        <row r="1764">
          <cell r="A1764">
            <v>2001</v>
          </cell>
          <cell r="B1764">
            <v>10</v>
          </cell>
          <cell r="C1764">
            <v>29</v>
          </cell>
        </row>
        <row r="1765">
          <cell r="A1765">
            <v>2001</v>
          </cell>
          <cell r="B1765">
            <v>10</v>
          </cell>
          <cell r="C1765">
            <v>30</v>
          </cell>
        </row>
        <row r="1766">
          <cell r="A1766">
            <v>2001</v>
          </cell>
          <cell r="B1766">
            <v>10</v>
          </cell>
          <cell r="C1766">
            <v>31</v>
          </cell>
        </row>
        <row r="1767">
          <cell r="A1767">
            <v>2001</v>
          </cell>
          <cell r="B1767">
            <v>11</v>
          </cell>
          <cell r="C1767">
            <v>1</v>
          </cell>
        </row>
        <row r="1768">
          <cell r="A1768">
            <v>2001</v>
          </cell>
          <cell r="B1768">
            <v>11</v>
          </cell>
          <cell r="C1768">
            <v>2</v>
          </cell>
        </row>
        <row r="1769">
          <cell r="A1769">
            <v>2001</v>
          </cell>
          <cell r="B1769">
            <v>11</v>
          </cell>
          <cell r="C1769">
            <v>3</v>
          </cell>
        </row>
        <row r="1770">
          <cell r="A1770">
            <v>2001</v>
          </cell>
          <cell r="B1770">
            <v>11</v>
          </cell>
          <cell r="C1770">
            <v>4</v>
          </cell>
        </row>
        <row r="1771">
          <cell r="A1771">
            <v>2001</v>
          </cell>
          <cell r="B1771">
            <v>11</v>
          </cell>
          <cell r="C1771">
            <v>5</v>
          </cell>
        </row>
        <row r="1772">
          <cell r="A1772">
            <v>2001</v>
          </cell>
          <cell r="B1772">
            <v>11</v>
          </cell>
          <cell r="C1772">
            <v>6</v>
          </cell>
        </row>
        <row r="1773">
          <cell r="A1773">
            <v>2001</v>
          </cell>
          <cell r="B1773">
            <v>11</v>
          </cell>
          <cell r="C1773">
            <v>7</v>
          </cell>
        </row>
        <row r="1774">
          <cell r="A1774">
            <v>2001</v>
          </cell>
          <cell r="B1774">
            <v>11</v>
          </cell>
          <cell r="C1774">
            <v>8</v>
          </cell>
        </row>
        <row r="1775">
          <cell r="A1775">
            <v>2001</v>
          </cell>
          <cell r="B1775">
            <v>11</v>
          </cell>
          <cell r="C1775">
            <v>9</v>
          </cell>
        </row>
        <row r="1776">
          <cell r="A1776">
            <v>2001</v>
          </cell>
          <cell r="B1776">
            <v>11</v>
          </cell>
          <cell r="C1776">
            <v>10</v>
          </cell>
        </row>
        <row r="1777">
          <cell r="A1777">
            <v>2001</v>
          </cell>
          <cell r="B1777">
            <v>11</v>
          </cell>
          <cell r="C1777">
            <v>11</v>
          </cell>
        </row>
        <row r="1778">
          <cell r="A1778">
            <v>2001</v>
          </cell>
          <cell r="B1778">
            <v>11</v>
          </cell>
          <cell r="C1778">
            <v>12</v>
          </cell>
        </row>
        <row r="1779">
          <cell r="A1779">
            <v>2001</v>
          </cell>
          <cell r="B1779">
            <v>11</v>
          </cell>
          <cell r="C1779">
            <v>13</v>
          </cell>
        </row>
        <row r="1780">
          <cell r="A1780">
            <v>2001</v>
          </cell>
          <cell r="B1780">
            <v>11</v>
          </cell>
          <cell r="C1780">
            <v>14</v>
          </cell>
        </row>
        <row r="1781">
          <cell r="A1781">
            <v>2001</v>
          </cell>
          <cell r="B1781">
            <v>11</v>
          </cell>
          <cell r="C1781">
            <v>15</v>
          </cell>
        </row>
        <row r="1782">
          <cell r="A1782">
            <v>2001</v>
          </cell>
          <cell r="B1782">
            <v>11</v>
          </cell>
          <cell r="C1782">
            <v>16</v>
          </cell>
        </row>
        <row r="1783">
          <cell r="A1783">
            <v>2001</v>
          </cell>
          <cell r="B1783">
            <v>11</v>
          </cell>
          <cell r="C1783">
            <v>17</v>
          </cell>
        </row>
        <row r="1784">
          <cell r="A1784">
            <v>2001</v>
          </cell>
          <cell r="B1784">
            <v>11</v>
          </cell>
          <cell r="C1784">
            <v>18</v>
          </cell>
        </row>
        <row r="1785">
          <cell r="A1785">
            <v>2001</v>
          </cell>
          <cell r="B1785">
            <v>11</v>
          </cell>
          <cell r="C1785">
            <v>19</v>
          </cell>
        </row>
        <row r="1786">
          <cell r="A1786">
            <v>2001</v>
          </cell>
          <cell r="B1786">
            <v>11</v>
          </cell>
          <cell r="C1786">
            <v>20</v>
          </cell>
        </row>
        <row r="1787">
          <cell r="A1787">
            <v>2001</v>
          </cell>
          <cell r="B1787">
            <v>11</v>
          </cell>
          <cell r="C1787">
            <v>21</v>
          </cell>
        </row>
        <row r="1788">
          <cell r="A1788">
            <v>2001</v>
          </cell>
          <cell r="B1788">
            <v>11</v>
          </cell>
          <cell r="C1788">
            <v>22</v>
          </cell>
        </row>
        <row r="1789">
          <cell r="A1789">
            <v>2001</v>
          </cell>
          <cell r="B1789">
            <v>11</v>
          </cell>
          <cell r="C1789">
            <v>23</v>
          </cell>
        </row>
        <row r="1790">
          <cell r="A1790">
            <v>2001</v>
          </cell>
          <cell r="B1790">
            <v>11</v>
          </cell>
          <cell r="C1790">
            <v>24</v>
          </cell>
        </row>
        <row r="1791">
          <cell r="A1791">
            <v>2001</v>
          </cell>
          <cell r="B1791">
            <v>11</v>
          </cell>
          <cell r="C1791">
            <v>25</v>
          </cell>
        </row>
        <row r="1792">
          <cell r="A1792">
            <v>2001</v>
          </cell>
          <cell r="B1792">
            <v>11</v>
          </cell>
          <cell r="C1792">
            <v>26</v>
          </cell>
        </row>
        <row r="1793">
          <cell r="A1793">
            <v>2001</v>
          </cell>
          <cell r="B1793">
            <v>11</v>
          </cell>
          <cell r="C1793">
            <v>27</v>
          </cell>
        </row>
        <row r="1794">
          <cell r="A1794">
            <v>2001</v>
          </cell>
          <cell r="B1794">
            <v>11</v>
          </cell>
          <cell r="C1794">
            <v>28</v>
          </cell>
        </row>
        <row r="1795">
          <cell r="A1795">
            <v>2001</v>
          </cell>
          <cell r="B1795">
            <v>11</v>
          </cell>
          <cell r="C1795">
            <v>29</v>
          </cell>
        </row>
        <row r="1796">
          <cell r="A1796">
            <v>2001</v>
          </cell>
          <cell r="B1796">
            <v>11</v>
          </cell>
          <cell r="C1796">
            <v>30</v>
          </cell>
        </row>
        <row r="1797">
          <cell r="A1797">
            <v>2001</v>
          </cell>
          <cell r="B1797">
            <v>12</v>
          </cell>
          <cell r="C1797">
            <v>1</v>
          </cell>
        </row>
        <row r="1798">
          <cell r="A1798">
            <v>2001</v>
          </cell>
          <cell r="B1798">
            <v>12</v>
          </cell>
          <cell r="C1798">
            <v>2</v>
          </cell>
        </row>
        <row r="1799">
          <cell r="A1799">
            <v>2001</v>
          </cell>
          <cell r="B1799">
            <v>12</v>
          </cell>
          <cell r="C1799">
            <v>3</v>
          </cell>
        </row>
        <row r="1800">
          <cell r="A1800">
            <v>2001</v>
          </cell>
          <cell r="B1800">
            <v>12</v>
          </cell>
          <cell r="C1800">
            <v>4</v>
          </cell>
        </row>
        <row r="1801">
          <cell r="A1801">
            <v>2001</v>
          </cell>
          <cell r="B1801">
            <v>12</v>
          </cell>
          <cell r="C1801">
            <v>5</v>
          </cell>
        </row>
        <row r="1802">
          <cell r="A1802">
            <v>2001</v>
          </cell>
          <cell r="B1802">
            <v>12</v>
          </cell>
          <cell r="C1802">
            <v>6</v>
          </cell>
        </row>
        <row r="1803">
          <cell r="A1803">
            <v>2001</v>
          </cell>
          <cell r="B1803">
            <v>12</v>
          </cell>
          <cell r="C1803">
            <v>7</v>
          </cell>
        </row>
        <row r="1804">
          <cell r="A1804">
            <v>2001</v>
          </cell>
          <cell r="B1804">
            <v>12</v>
          </cell>
          <cell r="C1804">
            <v>8</v>
          </cell>
        </row>
        <row r="1805">
          <cell r="A1805">
            <v>2001</v>
          </cell>
          <cell r="B1805">
            <v>12</v>
          </cell>
          <cell r="C1805">
            <v>9</v>
          </cell>
        </row>
        <row r="1806">
          <cell r="A1806">
            <v>2001</v>
          </cell>
          <cell r="B1806">
            <v>12</v>
          </cell>
          <cell r="C1806">
            <v>10</v>
          </cell>
        </row>
        <row r="1807">
          <cell r="A1807">
            <v>2001</v>
          </cell>
          <cell r="B1807">
            <v>12</v>
          </cell>
          <cell r="C1807">
            <v>11</v>
          </cell>
        </row>
        <row r="1808">
          <cell r="A1808">
            <v>2001</v>
          </cell>
          <cell r="B1808">
            <v>12</v>
          </cell>
          <cell r="C1808">
            <v>12</v>
          </cell>
        </row>
        <row r="1809">
          <cell r="A1809">
            <v>2001</v>
          </cell>
          <cell r="B1809">
            <v>12</v>
          </cell>
          <cell r="C1809">
            <v>13</v>
          </cell>
        </row>
        <row r="1810">
          <cell r="A1810">
            <v>2001</v>
          </cell>
          <cell r="B1810">
            <v>12</v>
          </cell>
          <cell r="C1810">
            <v>14</v>
          </cell>
        </row>
        <row r="1811">
          <cell r="A1811">
            <v>2001</v>
          </cell>
          <cell r="B1811">
            <v>12</v>
          </cell>
          <cell r="C1811">
            <v>15</v>
          </cell>
        </row>
        <row r="1812">
          <cell r="A1812">
            <v>2001</v>
          </cell>
          <cell r="B1812">
            <v>12</v>
          </cell>
          <cell r="C1812">
            <v>16</v>
          </cell>
        </row>
        <row r="1813">
          <cell r="A1813">
            <v>2001</v>
          </cell>
          <cell r="B1813">
            <v>12</v>
          </cell>
          <cell r="C1813">
            <v>17</v>
          </cell>
        </row>
        <row r="1814">
          <cell r="A1814">
            <v>2001</v>
          </cell>
          <cell r="B1814">
            <v>12</v>
          </cell>
          <cell r="C1814">
            <v>18</v>
          </cell>
        </row>
        <row r="1815">
          <cell r="A1815">
            <v>2001</v>
          </cell>
          <cell r="B1815">
            <v>12</v>
          </cell>
          <cell r="C1815">
            <v>19</v>
          </cell>
        </row>
        <row r="1816">
          <cell r="A1816">
            <v>2001</v>
          </cell>
          <cell r="B1816">
            <v>12</v>
          </cell>
          <cell r="C1816">
            <v>20</v>
          </cell>
        </row>
        <row r="1817">
          <cell r="A1817">
            <v>2001</v>
          </cell>
          <cell r="B1817">
            <v>12</v>
          </cell>
          <cell r="C1817">
            <v>21</v>
          </cell>
        </row>
        <row r="1818">
          <cell r="A1818">
            <v>2001</v>
          </cell>
          <cell r="B1818">
            <v>12</v>
          </cell>
          <cell r="C1818">
            <v>22</v>
          </cell>
        </row>
        <row r="1819">
          <cell r="A1819">
            <v>2001</v>
          </cell>
          <cell r="B1819">
            <v>12</v>
          </cell>
          <cell r="C1819">
            <v>23</v>
          </cell>
        </row>
        <row r="1820">
          <cell r="A1820">
            <v>2001</v>
          </cell>
          <cell r="B1820">
            <v>12</v>
          </cell>
          <cell r="C1820">
            <v>24</v>
          </cell>
        </row>
        <row r="1821">
          <cell r="A1821">
            <v>2001</v>
          </cell>
          <cell r="B1821">
            <v>12</v>
          </cell>
          <cell r="C1821">
            <v>25</v>
          </cell>
        </row>
        <row r="1822">
          <cell r="A1822">
            <v>2001</v>
          </cell>
          <cell r="B1822">
            <v>12</v>
          </cell>
          <cell r="C1822">
            <v>26</v>
          </cell>
        </row>
        <row r="1823">
          <cell r="A1823">
            <v>2001</v>
          </cell>
          <cell r="B1823">
            <v>12</v>
          </cell>
          <cell r="C1823">
            <v>27</v>
          </cell>
        </row>
        <row r="1824">
          <cell r="A1824">
            <v>2001</v>
          </cell>
          <cell r="B1824">
            <v>12</v>
          </cell>
          <cell r="C1824">
            <v>28</v>
          </cell>
        </row>
        <row r="1825">
          <cell r="A1825">
            <v>2001</v>
          </cell>
          <cell r="B1825">
            <v>12</v>
          </cell>
          <cell r="C1825">
            <v>29</v>
          </cell>
        </row>
        <row r="1826">
          <cell r="A1826">
            <v>2001</v>
          </cell>
          <cell r="B1826">
            <v>12</v>
          </cell>
          <cell r="C1826">
            <v>30</v>
          </cell>
        </row>
        <row r="1827">
          <cell r="A1827">
            <v>2001</v>
          </cell>
          <cell r="B1827">
            <v>12</v>
          </cell>
          <cell r="C1827">
            <v>31</v>
          </cell>
        </row>
      </sheetData>
      <sheetData sheetId="1">
        <row r="1463">
          <cell r="A1463">
            <v>2001</v>
          </cell>
          <cell r="B1463">
            <v>1</v>
          </cell>
          <cell r="C1463">
            <v>1</v>
          </cell>
          <cell r="E1463">
            <v>37</v>
          </cell>
          <cell r="F1463">
            <v>23</v>
          </cell>
        </row>
        <row r="1464">
          <cell r="A1464">
            <v>2001</v>
          </cell>
          <cell r="B1464">
            <v>1</v>
          </cell>
          <cell r="C1464">
            <v>2</v>
          </cell>
          <cell r="E1464">
            <v>33</v>
          </cell>
          <cell r="F1464">
            <v>23</v>
          </cell>
        </row>
        <row r="1465">
          <cell r="A1465">
            <v>2001</v>
          </cell>
          <cell r="B1465">
            <v>1</v>
          </cell>
          <cell r="C1465">
            <v>3</v>
          </cell>
          <cell r="E1465">
            <v>35</v>
          </cell>
          <cell r="F1465">
            <v>20</v>
          </cell>
        </row>
        <row r="1466">
          <cell r="A1466">
            <v>2001</v>
          </cell>
          <cell r="B1466">
            <v>1</v>
          </cell>
          <cell r="C1466">
            <v>4</v>
          </cell>
          <cell r="E1466">
            <v>38</v>
          </cell>
          <cell r="F1466">
            <v>23</v>
          </cell>
        </row>
        <row r="1467">
          <cell r="A1467">
            <v>2001</v>
          </cell>
          <cell r="B1467">
            <v>1</v>
          </cell>
          <cell r="C1467">
            <v>5</v>
          </cell>
          <cell r="E1467">
            <v>33</v>
          </cell>
          <cell r="F1467">
            <v>22</v>
          </cell>
        </row>
        <row r="1468">
          <cell r="A1468">
            <v>2001</v>
          </cell>
          <cell r="B1468">
            <v>1</v>
          </cell>
          <cell r="C1468">
            <v>6</v>
          </cell>
          <cell r="E1468">
            <v>42</v>
          </cell>
          <cell r="F1468">
            <v>28</v>
          </cell>
        </row>
        <row r="1469">
          <cell r="A1469">
            <v>2001</v>
          </cell>
          <cell r="B1469">
            <v>1</v>
          </cell>
          <cell r="C1469">
            <v>7</v>
          </cell>
          <cell r="E1469">
            <v>42</v>
          </cell>
          <cell r="F1469">
            <v>26</v>
          </cell>
        </row>
        <row r="1470">
          <cell r="A1470">
            <v>2001</v>
          </cell>
          <cell r="B1470">
            <v>1</v>
          </cell>
          <cell r="C1470">
            <v>8</v>
          </cell>
          <cell r="E1470">
            <v>37</v>
          </cell>
          <cell r="F1470">
            <v>30</v>
          </cell>
        </row>
        <row r="1471">
          <cell r="A1471">
            <v>2001</v>
          </cell>
          <cell r="B1471">
            <v>1</v>
          </cell>
          <cell r="C1471">
            <v>9</v>
          </cell>
          <cell r="E1471">
            <v>33</v>
          </cell>
          <cell r="F1471">
            <v>28</v>
          </cell>
        </row>
        <row r="1472">
          <cell r="A1472">
            <v>2001</v>
          </cell>
          <cell r="B1472">
            <v>1</v>
          </cell>
          <cell r="C1472">
            <v>10</v>
          </cell>
          <cell r="E1472">
            <v>49</v>
          </cell>
          <cell r="F1472">
            <v>29</v>
          </cell>
        </row>
        <row r="1473">
          <cell r="A1473">
            <v>2001</v>
          </cell>
          <cell r="B1473">
            <v>1</v>
          </cell>
          <cell r="C1473">
            <v>11</v>
          </cell>
          <cell r="E1473">
            <v>59</v>
          </cell>
          <cell r="F1473">
            <v>25</v>
          </cell>
        </row>
        <row r="1474">
          <cell r="A1474">
            <v>2001</v>
          </cell>
          <cell r="B1474">
            <v>1</v>
          </cell>
          <cell r="C1474">
            <v>12</v>
          </cell>
          <cell r="E1474">
            <v>45</v>
          </cell>
          <cell r="F1474">
            <v>32</v>
          </cell>
        </row>
        <row r="1475">
          <cell r="A1475">
            <v>2001</v>
          </cell>
          <cell r="B1475">
            <v>1</v>
          </cell>
          <cell r="C1475">
            <v>13</v>
          </cell>
          <cell r="E1475">
            <v>44</v>
          </cell>
          <cell r="F1475">
            <v>27</v>
          </cell>
        </row>
        <row r="1476">
          <cell r="A1476">
            <v>2001</v>
          </cell>
          <cell r="B1476">
            <v>1</v>
          </cell>
          <cell r="C1476">
            <v>14</v>
          </cell>
          <cell r="E1476">
            <v>48</v>
          </cell>
          <cell r="F1476">
            <v>32</v>
          </cell>
        </row>
        <row r="1477">
          <cell r="A1477">
            <v>2001</v>
          </cell>
          <cell r="B1477">
            <v>1</v>
          </cell>
          <cell r="C1477">
            <v>15</v>
          </cell>
          <cell r="E1477">
            <v>43</v>
          </cell>
          <cell r="F1477">
            <v>37</v>
          </cell>
        </row>
        <row r="1478">
          <cell r="A1478">
            <v>2001</v>
          </cell>
          <cell r="B1478">
            <v>1</v>
          </cell>
          <cell r="C1478">
            <v>16</v>
          </cell>
          <cell r="E1478">
            <v>49</v>
          </cell>
          <cell r="F1478">
            <v>34</v>
          </cell>
        </row>
        <row r="1479">
          <cell r="A1479">
            <v>2001</v>
          </cell>
          <cell r="B1479">
            <v>1</v>
          </cell>
          <cell r="C1479">
            <v>17</v>
          </cell>
          <cell r="E1479">
            <v>45</v>
          </cell>
          <cell r="F1479">
            <v>33</v>
          </cell>
        </row>
        <row r="1480">
          <cell r="A1480">
            <v>2001</v>
          </cell>
          <cell r="B1480">
            <v>1</v>
          </cell>
          <cell r="C1480">
            <v>18</v>
          </cell>
          <cell r="E1480">
            <v>40</v>
          </cell>
          <cell r="F1480">
            <v>34</v>
          </cell>
        </row>
        <row r="1481">
          <cell r="A1481">
            <v>2001</v>
          </cell>
          <cell r="B1481">
            <v>1</v>
          </cell>
          <cell r="C1481">
            <v>19</v>
          </cell>
          <cell r="E1481">
            <v>41</v>
          </cell>
          <cell r="F1481">
            <v>36</v>
          </cell>
        </row>
        <row r="1482">
          <cell r="A1482">
            <v>2001</v>
          </cell>
          <cell r="B1482">
            <v>1</v>
          </cell>
          <cell r="C1482">
            <v>20</v>
          </cell>
          <cell r="E1482">
            <v>39</v>
          </cell>
          <cell r="F1482">
            <v>33</v>
          </cell>
        </row>
        <row r="1483">
          <cell r="A1483">
            <v>2001</v>
          </cell>
          <cell r="B1483">
            <v>1</v>
          </cell>
          <cell r="C1483">
            <v>21</v>
          </cell>
          <cell r="E1483">
            <v>33</v>
          </cell>
          <cell r="F1483">
            <v>24</v>
          </cell>
        </row>
        <row r="1484">
          <cell r="A1484">
            <v>2001</v>
          </cell>
          <cell r="B1484">
            <v>1</v>
          </cell>
          <cell r="C1484">
            <v>22</v>
          </cell>
          <cell r="E1484">
            <v>36</v>
          </cell>
          <cell r="F1484">
            <v>21</v>
          </cell>
        </row>
        <row r="1485">
          <cell r="A1485">
            <v>2001</v>
          </cell>
          <cell r="B1485">
            <v>1</v>
          </cell>
          <cell r="C1485">
            <v>23</v>
          </cell>
          <cell r="E1485">
            <v>43</v>
          </cell>
          <cell r="F1485">
            <v>21</v>
          </cell>
        </row>
        <row r="1486">
          <cell r="A1486">
            <v>2001</v>
          </cell>
          <cell r="B1486">
            <v>1</v>
          </cell>
          <cell r="C1486">
            <v>24</v>
          </cell>
          <cell r="E1486">
            <v>47</v>
          </cell>
          <cell r="F1486">
            <v>27</v>
          </cell>
        </row>
        <row r="1487">
          <cell r="A1487">
            <v>2001</v>
          </cell>
          <cell r="B1487">
            <v>1</v>
          </cell>
          <cell r="C1487">
            <v>25</v>
          </cell>
          <cell r="E1487">
            <v>42</v>
          </cell>
          <cell r="F1487">
            <v>28</v>
          </cell>
        </row>
        <row r="1488">
          <cell r="A1488">
            <v>2001</v>
          </cell>
          <cell r="B1488">
            <v>1</v>
          </cell>
          <cell r="C1488">
            <v>26</v>
          </cell>
          <cell r="E1488">
            <v>39</v>
          </cell>
          <cell r="F1488">
            <v>23</v>
          </cell>
        </row>
        <row r="1489">
          <cell r="A1489">
            <v>2001</v>
          </cell>
          <cell r="B1489">
            <v>1</v>
          </cell>
          <cell r="C1489">
            <v>27</v>
          </cell>
          <cell r="E1489">
            <v>48</v>
          </cell>
          <cell r="F1489">
            <v>35</v>
          </cell>
        </row>
        <row r="1490">
          <cell r="A1490">
            <v>2001</v>
          </cell>
          <cell r="B1490">
            <v>1</v>
          </cell>
          <cell r="C1490">
            <v>28</v>
          </cell>
          <cell r="E1490">
            <v>46</v>
          </cell>
          <cell r="F1490">
            <v>28</v>
          </cell>
        </row>
        <row r="1491">
          <cell r="A1491">
            <v>2001</v>
          </cell>
          <cell r="B1491">
            <v>1</v>
          </cell>
          <cell r="C1491">
            <v>29</v>
          </cell>
          <cell r="E1491">
            <v>47</v>
          </cell>
          <cell r="F1491">
            <v>30</v>
          </cell>
        </row>
        <row r="1492">
          <cell r="A1492">
            <v>2001</v>
          </cell>
          <cell r="B1492">
            <v>1</v>
          </cell>
          <cell r="C1492">
            <v>30</v>
          </cell>
          <cell r="E1492">
            <v>53</v>
          </cell>
          <cell r="F1492">
            <v>36</v>
          </cell>
        </row>
        <row r="1493">
          <cell r="A1493">
            <v>2001</v>
          </cell>
          <cell r="B1493">
            <v>1</v>
          </cell>
          <cell r="C1493">
            <v>31</v>
          </cell>
          <cell r="E1493">
            <v>57</v>
          </cell>
          <cell r="F1493">
            <v>39</v>
          </cell>
        </row>
        <row r="1494">
          <cell r="A1494">
            <v>2001</v>
          </cell>
          <cell r="B1494">
            <v>2</v>
          </cell>
          <cell r="C1494">
            <v>1</v>
          </cell>
          <cell r="E1494">
            <v>51</v>
          </cell>
          <cell r="F1494">
            <v>35</v>
          </cell>
        </row>
        <row r="1495">
          <cell r="A1495">
            <v>2001</v>
          </cell>
          <cell r="B1495">
            <v>2</v>
          </cell>
          <cell r="C1495">
            <v>2</v>
          </cell>
          <cell r="E1495">
            <v>52</v>
          </cell>
          <cell r="F1495">
            <v>28</v>
          </cell>
        </row>
        <row r="1496">
          <cell r="A1496">
            <v>2001</v>
          </cell>
          <cell r="B1496">
            <v>2</v>
          </cell>
          <cell r="C1496">
            <v>3</v>
          </cell>
          <cell r="E1496">
            <v>38</v>
          </cell>
          <cell r="F1496">
            <v>25</v>
          </cell>
        </row>
        <row r="1497">
          <cell r="A1497">
            <v>2001</v>
          </cell>
          <cell r="B1497">
            <v>2</v>
          </cell>
          <cell r="C1497">
            <v>4</v>
          </cell>
          <cell r="E1497">
            <v>45</v>
          </cell>
          <cell r="F1497">
            <v>26</v>
          </cell>
        </row>
        <row r="1498">
          <cell r="A1498">
            <v>2001</v>
          </cell>
          <cell r="B1498">
            <v>2</v>
          </cell>
          <cell r="C1498">
            <v>5</v>
          </cell>
          <cell r="E1498">
            <v>42</v>
          </cell>
          <cell r="F1498">
            <v>34</v>
          </cell>
        </row>
        <row r="1499">
          <cell r="A1499">
            <v>2001</v>
          </cell>
          <cell r="B1499">
            <v>2</v>
          </cell>
          <cell r="C1499">
            <v>6</v>
          </cell>
          <cell r="E1499">
            <v>50</v>
          </cell>
          <cell r="F1499">
            <v>33</v>
          </cell>
        </row>
        <row r="1500">
          <cell r="A1500">
            <v>2001</v>
          </cell>
          <cell r="B1500">
            <v>2</v>
          </cell>
          <cell r="C1500">
            <v>7</v>
          </cell>
          <cell r="E1500">
            <v>54</v>
          </cell>
          <cell r="F1500">
            <v>31</v>
          </cell>
        </row>
        <row r="1501">
          <cell r="A1501">
            <v>2001</v>
          </cell>
          <cell r="B1501">
            <v>2</v>
          </cell>
          <cell r="C1501">
            <v>8</v>
          </cell>
          <cell r="E1501">
            <v>56</v>
          </cell>
          <cell r="F1501">
            <v>33</v>
          </cell>
        </row>
        <row r="1502">
          <cell r="A1502">
            <v>2001</v>
          </cell>
          <cell r="B1502">
            <v>2</v>
          </cell>
          <cell r="C1502">
            <v>9</v>
          </cell>
          <cell r="E1502">
            <v>70</v>
          </cell>
          <cell r="F1502">
            <v>36</v>
          </cell>
        </row>
        <row r="1503">
          <cell r="A1503">
            <v>2001</v>
          </cell>
          <cell r="B1503">
            <v>2</v>
          </cell>
          <cell r="C1503">
            <v>10</v>
          </cell>
          <cell r="E1503">
            <v>64</v>
          </cell>
          <cell r="F1503">
            <v>34</v>
          </cell>
        </row>
        <row r="1504">
          <cell r="A1504">
            <v>2001</v>
          </cell>
          <cell r="B1504">
            <v>2</v>
          </cell>
          <cell r="C1504">
            <v>11</v>
          </cell>
          <cell r="E1504">
            <v>39</v>
          </cell>
          <cell r="F1504">
            <v>27</v>
          </cell>
        </row>
        <row r="1505">
          <cell r="A1505">
            <v>2001</v>
          </cell>
          <cell r="B1505">
            <v>2</v>
          </cell>
          <cell r="C1505">
            <v>12</v>
          </cell>
          <cell r="E1505">
            <v>41</v>
          </cell>
          <cell r="F1505">
            <v>30</v>
          </cell>
        </row>
        <row r="1506">
          <cell r="A1506">
            <v>2001</v>
          </cell>
          <cell r="B1506">
            <v>2</v>
          </cell>
          <cell r="C1506">
            <v>13</v>
          </cell>
          <cell r="E1506">
            <v>54</v>
          </cell>
          <cell r="F1506">
            <v>33</v>
          </cell>
        </row>
        <row r="1507">
          <cell r="A1507">
            <v>2001</v>
          </cell>
          <cell r="B1507">
            <v>2</v>
          </cell>
          <cell r="C1507">
            <v>14</v>
          </cell>
          <cell r="E1507">
            <v>51</v>
          </cell>
          <cell r="F1507">
            <v>43</v>
          </cell>
        </row>
        <row r="1508">
          <cell r="A1508">
            <v>2001</v>
          </cell>
          <cell r="B1508">
            <v>2</v>
          </cell>
          <cell r="C1508">
            <v>15</v>
          </cell>
          <cell r="E1508">
            <v>55</v>
          </cell>
          <cell r="F1508">
            <v>43</v>
          </cell>
        </row>
        <row r="1509">
          <cell r="A1509">
            <v>2001</v>
          </cell>
          <cell r="B1509">
            <v>2</v>
          </cell>
          <cell r="C1509">
            <v>16</v>
          </cell>
          <cell r="E1509">
            <v>44</v>
          </cell>
          <cell r="F1509">
            <v>40</v>
          </cell>
        </row>
        <row r="1510">
          <cell r="A1510">
            <v>2001</v>
          </cell>
          <cell r="B1510">
            <v>2</v>
          </cell>
          <cell r="C1510">
            <v>17</v>
          </cell>
          <cell r="E1510">
            <v>45</v>
          </cell>
          <cell r="F1510">
            <v>26</v>
          </cell>
        </row>
        <row r="1511">
          <cell r="A1511">
            <v>2001</v>
          </cell>
          <cell r="B1511">
            <v>2</v>
          </cell>
          <cell r="C1511">
            <v>18</v>
          </cell>
          <cell r="E1511">
            <v>38</v>
          </cell>
          <cell r="F1511">
            <v>21</v>
          </cell>
        </row>
        <row r="1512">
          <cell r="A1512">
            <v>2001</v>
          </cell>
          <cell r="B1512">
            <v>2</v>
          </cell>
          <cell r="C1512">
            <v>19</v>
          </cell>
          <cell r="E1512">
            <v>51</v>
          </cell>
          <cell r="F1512">
            <v>24</v>
          </cell>
        </row>
        <row r="1513">
          <cell r="A1513">
            <v>2001</v>
          </cell>
          <cell r="B1513">
            <v>2</v>
          </cell>
          <cell r="C1513">
            <v>20</v>
          </cell>
          <cell r="E1513">
            <v>65</v>
          </cell>
          <cell r="F1513">
            <v>37</v>
          </cell>
        </row>
        <row r="1514">
          <cell r="A1514">
            <v>2001</v>
          </cell>
          <cell r="B1514">
            <v>2</v>
          </cell>
          <cell r="C1514">
            <v>21</v>
          </cell>
          <cell r="E1514">
            <v>57</v>
          </cell>
          <cell r="F1514">
            <v>29</v>
          </cell>
        </row>
        <row r="1515">
          <cell r="A1515">
            <v>2001</v>
          </cell>
          <cell r="B1515">
            <v>2</v>
          </cell>
          <cell r="C1515">
            <v>22</v>
          </cell>
          <cell r="E1515">
            <v>29</v>
          </cell>
          <cell r="F1515">
            <v>23</v>
          </cell>
        </row>
        <row r="1516">
          <cell r="A1516">
            <v>2001</v>
          </cell>
          <cell r="B1516">
            <v>2</v>
          </cell>
          <cell r="C1516">
            <v>23</v>
          </cell>
          <cell r="E1516">
            <v>47</v>
          </cell>
          <cell r="F1516">
            <v>23</v>
          </cell>
        </row>
        <row r="1517">
          <cell r="A1517">
            <v>2001</v>
          </cell>
          <cell r="B1517">
            <v>2</v>
          </cell>
          <cell r="C1517">
            <v>24</v>
          </cell>
          <cell r="E1517">
            <v>43</v>
          </cell>
          <cell r="F1517">
            <v>31</v>
          </cell>
        </row>
        <row r="1518">
          <cell r="A1518">
            <v>2001</v>
          </cell>
          <cell r="B1518">
            <v>2</v>
          </cell>
          <cell r="C1518">
            <v>25</v>
          </cell>
          <cell r="E1518">
            <v>55</v>
          </cell>
          <cell r="F1518">
            <v>36</v>
          </cell>
        </row>
        <row r="1519">
          <cell r="A1519">
            <v>2001</v>
          </cell>
          <cell r="B1519">
            <v>2</v>
          </cell>
          <cell r="C1519">
            <v>26</v>
          </cell>
          <cell r="E1519">
            <v>56</v>
          </cell>
          <cell r="F1519">
            <v>40</v>
          </cell>
        </row>
        <row r="1520">
          <cell r="A1520">
            <v>2001</v>
          </cell>
          <cell r="B1520">
            <v>2</v>
          </cell>
          <cell r="C1520">
            <v>27</v>
          </cell>
          <cell r="E1520">
            <v>58</v>
          </cell>
          <cell r="F1520">
            <v>35</v>
          </cell>
        </row>
        <row r="1521">
          <cell r="A1521">
            <v>2001</v>
          </cell>
          <cell r="B1521">
            <v>2</v>
          </cell>
          <cell r="C1521">
            <v>28</v>
          </cell>
          <cell r="E1521">
            <v>48</v>
          </cell>
          <cell r="F1521">
            <v>34</v>
          </cell>
        </row>
        <row r="1522">
          <cell r="A1522">
            <v>2001</v>
          </cell>
          <cell r="B1522">
            <v>3</v>
          </cell>
          <cell r="C1522">
            <v>1</v>
          </cell>
          <cell r="E1522">
            <v>50</v>
          </cell>
          <cell r="F1522">
            <v>28</v>
          </cell>
        </row>
        <row r="1523">
          <cell r="A1523">
            <v>2001</v>
          </cell>
          <cell r="B1523">
            <v>3</v>
          </cell>
          <cell r="C1523">
            <v>2</v>
          </cell>
          <cell r="E1523">
            <v>58</v>
          </cell>
          <cell r="F1523">
            <v>36</v>
          </cell>
        </row>
        <row r="1524">
          <cell r="A1524">
            <v>2001</v>
          </cell>
          <cell r="B1524">
            <v>3</v>
          </cell>
          <cell r="C1524">
            <v>3</v>
          </cell>
          <cell r="E1524">
            <v>59</v>
          </cell>
          <cell r="F1524">
            <v>38</v>
          </cell>
        </row>
        <row r="1525">
          <cell r="A1525">
            <v>2001</v>
          </cell>
          <cell r="B1525">
            <v>3</v>
          </cell>
          <cell r="C1525">
            <v>4</v>
          </cell>
          <cell r="E1525">
            <v>47</v>
          </cell>
          <cell r="F1525">
            <v>37</v>
          </cell>
        </row>
        <row r="1526">
          <cell r="A1526">
            <v>2001</v>
          </cell>
          <cell r="B1526">
            <v>3</v>
          </cell>
          <cell r="C1526">
            <v>5</v>
          </cell>
          <cell r="E1526">
            <v>43</v>
          </cell>
          <cell r="F1526">
            <v>28</v>
          </cell>
        </row>
        <row r="1527">
          <cell r="A1527">
            <v>2001</v>
          </cell>
          <cell r="B1527">
            <v>3</v>
          </cell>
          <cell r="C1527">
            <v>6</v>
          </cell>
          <cell r="E1527">
            <v>39</v>
          </cell>
          <cell r="F1527">
            <v>25</v>
          </cell>
        </row>
        <row r="1528">
          <cell r="A1528">
            <v>2001</v>
          </cell>
          <cell r="B1528">
            <v>3</v>
          </cell>
          <cell r="C1528">
            <v>7</v>
          </cell>
          <cell r="E1528">
            <v>51</v>
          </cell>
          <cell r="F1528">
            <v>34</v>
          </cell>
        </row>
        <row r="1529">
          <cell r="A1529">
            <v>2001</v>
          </cell>
          <cell r="B1529">
            <v>3</v>
          </cell>
          <cell r="C1529">
            <v>8</v>
          </cell>
          <cell r="E1529">
            <v>50</v>
          </cell>
          <cell r="F1529">
            <v>30</v>
          </cell>
        </row>
        <row r="1530">
          <cell r="A1530">
            <v>2001</v>
          </cell>
          <cell r="B1530">
            <v>3</v>
          </cell>
          <cell r="C1530">
            <v>9</v>
          </cell>
          <cell r="E1530">
            <v>46</v>
          </cell>
          <cell r="F1530">
            <v>34</v>
          </cell>
        </row>
        <row r="1531">
          <cell r="A1531">
            <v>2001</v>
          </cell>
          <cell r="B1531">
            <v>3</v>
          </cell>
          <cell r="C1531">
            <v>10</v>
          </cell>
          <cell r="E1531">
            <v>49</v>
          </cell>
          <cell r="F1531">
            <v>31</v>
          </cell>
        </row>
        <row r="1532">
          <cell r="A1532">
            <v>2001</v>
          </cell>
          <cell r="B1532">
            <v>3</v>
          </cell>
          <cell r="C1532">
            <v>11</v>
          </cell>
          <cell r="E1532">
            <v>66</v>
          </cell>
          <cell r="F1532">
            <v>32</v>
          </cell>
        </row>
        <row r="1533">
          <cell r="A1533">
            <v>2001</v>
          </cell>
          <cell r="B1533">
            <v>3</v>
          </cell>
          <cell r="C1533">
            <v>12</v>
          </cell>
          <cell r="E1533">
            <v>55</v>
          </cell>
          <cell r="F1533">
            <v>35</v>
          </cell>
        </row>
        <row r="1534">
          <cell r="A1534">
            <v>2001</v>
          </cell>
          <cell r="B1534">
            <v>3</v>
          </cell>
          <cell r="C1534">
            <v>13</v>
          </cell>
          <cell r="E1534">
            <v>63</v>
          </cell>
          <cell r="F1534">
            <v>40</v>
          </cell>
        </row>
        <row r="1535">
          <cell r="A1535">
            <v>2001</v>
          </cell>
          <cell r="B1535">
            <v>3</v>
          </cell>
          <cell r="C1535">
            <v>14</v>
          </cell>
          <cell r="E1535">
            <v>61</v>
          </cell>
          <cell r="F1535">
            <v>43</v>
          </cell>
        </row>
        <row r="1536">
          <cell r="A1536">
            <v>2001</v>
          </cell>
          <cell r="B1536">
            <v>3</v>
          </cell>
          <cell r="C1536">
            <v>15</v>
          </cell>
          <cell r="E1536">
            <v>53</v>
          </cell>
          <cell r="F1536">
            <v>39</v>
          </cell>
        </row>
        <row r="1537">
          <cell r="A1537">
            <v>2001</v>
          </cell>
          <cell r="B1537">
            <v>3</v>
          </cell>
          <cell r="C1537">
            <v>16</v>
          </cell>
          <cell r="E1537">
            <v>51</v>
          </cell>
          <cell r="F1537">
            <v>43</v>
          </cell>
        </row>
        <row r="1538">
          <cell r="A1538">
            <v>2001</v>
          </cell>
          <cell r="B1538">
            <v>3</v>
          </cell>
          <cell r="C1538">
            <v>17</v>
          </cell>
          <cell r="E1538">
            <v>46</v>
          </cell>
          <cell r="F1538">
            <v>36</v>
          </cell>
        </row>
        <row r="1539">
          <cell r="A1539">
            <v>2001</v>
          </cell>
          <cell r="B1539">
            <v>3</v>
          </cell>
          <cell r="C1539">
            <v>18</v>
          </cell>
          <cell r="E1539">
            <v>50</v>
          </cell>
          <cell r="F1539">
            <v>34</v>
          </cell>
        </row>
        <row r="1540">
          <cell r="A1540">
            <v>2001</v>
          </cell>
          <cell r="B1540">
            <v>3</v>
          </cell>
          <cell r="C1540">
            <v>19</v>
          </cell>
          <cell r="E1540">
            <v>55</v>
          </cell>
          <cell r="F1540">
            <v>32</v>
          </cell>
        </row>
        <row r="1541">
          <cell r="A1541">
            <v>2001</v>
          </cell>
          <cell r="B1541">
            <v>3</v>
          </cell>
          <cell r="C1541">
            <v>20</v>
          </cell>
          <cell r="E1541">
            <v>53</v>
          </cell>
          <cell r="F1541">
            <v>34</v>
          </cell>
        </row>
        <row r="1542">
          <cell r="A1542">
            <v>2001</v>
          </cell>
          <cell r="B1542">
            <v>3</v>
          </cell>
          <cell r="C1542">
            <v>21</v>
          </cell>
          <cell r="E1542">
            <v>49</v>
          </cell>
          <cell r="F1542">
            <v>43</v>
          </cell>
        </row>
        <row r="1543">
          <cell r="A1543">
            <v>2001</v>
          </cell>
          <cell r="B1543">
            <v>3</v>
          </cell>
          <cell r="C1543">
            <v>22</v>
          </cell>
          <cell r="E1543">
            <v>54</v>
          </cell>
          <cell r="F1543">
            <v>42</v>
          </cell>
        </row>
        <row r="1544">
          <cell r="A1544">
            <v>2001</v>
          </cell>
          <cell r="B1544">
            <v>3</v>
          </cell>
          <cell r="C1544">
            <v>23</v>
          </cell>
          <cell r="E1544">
            <v>61</v>
          </cell>
          <cell r="F1544">
            <v>39</v>
          </cell>
        </row>
        <row r="1545">
          <cell r="A1545">
            <v>2001</v>
          </cell>
          <cell r="B1545">
            <v>3</v>
          </cell>
          <cell r="C1545">
            <v>24</v>
          </cell>
          <cell r="E1545">
            <v>66</v>
          </cell>
          <cell r="F1545">
            <v>37</v>
          </cell>
        </row>
        <row r="1546">
          <cell r="A1546">
            <v>2001</v>
          </cell>
          <cell r="B1546">
            <v>3</v>
          </cell>
          <cell r="C1546">
            <v>25</v>
          </cell>
          <cell r="E1546">
            <v>50</v>
          </cell>
          <cell r="F1546">
            <v>32</v>
          </cell>
        </row>
        <row r="1547">
          <cell r="A1547">
            <v>2001</v>
          </cell>
          <cell r="B1547">
            <v>3</v>
          </cell>
          <cell r="C1547">
            <v>26</v>
          </cell>
          <cell r="E1547">
            <v>40</v>
          </cell>
          <cell r="F1547">
            <v>29</v>
          </cell>
        </row>
        <row r="1548">
          <cell r="A1548">
            <v>2001</v>
          </cell>
          <cell r="B1548">
            <v>3</v>
          </cell>
          <cell r="C1548">
            <v>27</v>
          </cell>
          <cell r="E1548">
            <v>43</v>
          </cell>
          <cell r="F1548">
            <v>25</v>
          </cell>
        </row>
        <row r="1549">
          <cell r="A1549">
            <v>2001</v>
          </cell>
          <cell r="B1549">
            <v>3</v>
          </cell>
          <cell r="C1549">
            <v>28</v>
          </cell>
          <cell r="E1549">
            <v>50</v>
          </cell>
          <cell r="F1549">
            <v>28</v>
          </cell>
        </row>
        <row r="1550">
          <cell r="A1550">
            <v>2001</v>
          </cell>
          <cell r="B1550">
            <v>3</v>
          </cell>
          <cell r="C1550">
            <v>29</v>
          </cell>
          <cell r="E1550">
            <v>44</v>
          </cell>
          <cell r="F1550">
            <v>38</v>
          </cell>
        </row>
        <row r="1551">
          <cell r="A1551">
            <v>2001</v>
          </cell>
          <cell r="B1551">
            <v>3</v>
          </cell>
          <cell r="C1551">
            <v>30</v>
          </cell>
          <cell r="E1551">
            <v>57</v>
          </cell>
          <cell r="F1551">
            <v>42</v>
          </cell>
        </row>
        <row r="1552">
          <cell r="A1552">
            <v>2001</v>
          </cell>
          <cell r="B1552">
            <v>3</v>
          </cell>
          <cell r="C1552">
            <v>31</v>
          </cell>
          <cell r="E1552">
            <v>50</v>
          </cell>
          <cell r="F1552">
            <v>42</v>
          </cell>
        </row>
        <row r="1553">
          <cell r="A1553">
            <v>2001</v>
          </cell>
          <cell r="B1553">
            <v>4</v>
          </cell>
          <cell r="C1553">
            <v>1</v>
          </cell>
          <cell r="E1553">
            <v>49</v>
          </cell>
          <cell r="F1553">
            <v>44</v>
          </cell>
        </row>
        <row r="1554">
          <cell r="A1554">
            <v>2001</v>
          </cell>
          <cell r="B1554">
            <v>4</v>
          </cell>
          <cell r="C1554">
            <v>2</v>
          </cell>
          <cell r="E1554">
            <v>58</v>
          </cell>
          <cell r="F1554">
            <v>40</v>
          </cell>
        </row>
        <row r="1555">
          <cell r="A1555">
            <v>2001</v>
          </cell>
          <cell r="B1555">
            <v>4</v>
          </cell>
          <cell r="C1555">
            <v>3</v>
          </cell>
          <cell r="E1555">
            <v>62</v>
          </cell>
          <cell r="F1555">
            <v>36</v>
          </cell>
        </row>
        <row r="1556">
          <cell r="A1556">
            <v>2001</v>
          </cell>
          <cell r="B1556">
            <v>4</v>
          </cell>
          <cell r="C1556">
            <v>4</v>
          </cell>
          <cell r="E1556">
            <v>60</v>
          </cell>
          <cell r="F1556">
            <v>45</v>
          </cell>
        </row>
        <row r="1557">
          <cell r="A1557">
            <v>2001</v>
          </cell>
          <cell r="B1557">
            <v>4</v>
          </cell>
          <cell r="C1557">
            <v>5</v>
          </cell>
          <cell r="E1557">
            <v>64</v>
          </cell>
          <cell r="F1557">
            <v>40</v>
          </cell>
        </row>
        <row r="1558">
          <cell r="A1558">
            <v>2001</v>
          </cell>
          <cell r="B1558">
            <v>4</v>
          </cell>
          <cell r="C1558">
            <v>6</v>
          </cell>
          <cell r="E1558">
            <v>70</v>
          </cell>
          <cell r="F1558">
            <v>49</v>
          </cell>
        </row>
        <row r="1559">
          <cell r="A1559">
            <v>2001</v>
          </cell>
          <cell r="B1559">
            <v>4</v>
          </cell>
          <cell r="C1559">
            <v>7</v>
          </cell>
          <cell r="E1559">
            <v>67</v>
          </cell>
          <cell r="F1559">
            <v>47</v>
          </cell>
        </row>
        <row r="1560">
          <cell r="A1560">
            <v>2001</v>
          </cell>
          <cell r="B1560">
            <v>4</v>
          </cell>
          <cell r="C1560">
            <v>8</v>
          </cell>
          <cell r="E1560">
            <v>70</v>
          </cell>
          <cell r="F1560">
            <v>45</v>
          </cell>
        </row>
        <row r="1561">
          <cell r="A1561">
            <v>2001</v>
          </cell>
          <cell r="B1561">
            <v>4</v>
          </cell>
          <cell r="C1561">
            <v>9</v>
          </cell>
          <cell r="E1561">
            <v>89</v>
          </cell>
          <cell r="F1561">
            <v>53</v>
          </cell>
        </row>
        <row r="1562">
          <cell r="A1562">
            <v>2001</v>
          </cell>
          <cell r="B1562">
            <v>4</v>
          </cell>
          <cell r="C1562">
            <v>10</v>
          </cell>
          <cell r="E1562">
            <v>68</v>
          </cell>
          <cell r="F1562">
            <v>53</v>
          </cell>
        </row>
        <row r="1563">
          <cell r="A1563">
            <v>2001</v>
          </cell>
          <cell r="B1563">
            <v>4</v>
          </cell>
          <cell r="C1563">
            <v>11</v>
          </cell>
          <cell r="E1563">
            <v>55</v>
          </cell>
          <cell r="F1563">
            <v>51</v>
          </cell>
        </row>
        <row r="1564">
          <cell r="A1564">
            <v>2001</v>
          </cell>
          <cell r="B1564">
            <v>4</v>
          </cell>
          <cell r="C1564">
            <v>12</v>
          </cell>
          <cell r="E1564">
            <v>77</v>
          </cell>
          <cell r="F1564">
            <v>53</v>
          </cell>
        </row>
        <row r="1565">
          <cell r="A1565">
            <v>2001</v>
          </cell>
          <cell r="B1565">
            <v>4</v>
          </cell>
          <cell r="C1565">
            <v>13</v>
          </cell>
          <cell r="E1565">
            <v>79</v>
          </cell>
          <cell r="F1565">
            <v>58</v>
          </cell>
        </row>
        <row r="1566">
          <cell r="A1566">
            <v>2001</v>
          </cell>
          <cell r="B1566">
            <v>4</v>
          </cell>
          <cell r="C1566">
            <v>14</v>
          </cell>
          <cell r="E1566">
            <v>73</v>
          </cell>
          <cell r="F1566">
            <v>53</v>
          </cell>
        </row>
        <row r="1567">
          <cell r="A1567">
            <v>2001</v>
          </cell>
          <cell r="B1567">
            <v>4</v>
          </cell>
          <cell r="C1567">
            <v>15</v>
          </cell>
          <cell r="E1567">
            <v>71</v>
          </cell>
          <cell r="F1567">
            <v>50</v>
          </cell>
        </row>
        <row r="1568">
          <cell r="A1568">
            <v>2001</v>
          </cell>
          <cell r="B1568">
            <v>4</v>
          </cell>
          <cell r="C1568">
            <v>16</v>
          </cell>
          <cell r="E1568">
            <v>55</v>
          </cell>
          <cell r="F1568">
            <v>43</v>
          </cell>
        </row>
        <row r="1569">
          <cell r="A1569">
            <v>2001</v>
          </cell>
          <cell r="B1569">
            <v>4</v>
          </cell>
          <cell r="C1569">
            <v>17</v>
          </cell>
          <cell r="E1569">
            <v>52</v>
          </cell>
          <cell r="F1569">
            <v>39</v>
          </cell>
        </row>
        <row r="1570">
          <cell r="A1570">
            <v>2001</v>
          </cell>
          <cell r="B1570">
            <v>4</v>
          </cell>
          <cell r="C1570">
            <v>18</v>
          </cell>
          <cell r="E1570">
            <v>51</v>
          </cell>
          <cell r="F1570">
            <v>37</v>
          </cell>
        </row>
        <row r="1571">
          <cell r="A1571">
            <v>2001</v>
          </cell>
          <cell r="B1571">
            <v>4</v>
          </cell>
          <cell r="C1571">
            <v>19</v>
          </cell>
          <cell r="E1571">
            <v>62</v>
          </cell>
          <cell r="F1571">
            <v>34</v>
          </cell>
        </row>
        <row r="1572">
          <cell r="A1572">
            <v>2001</v>
          </cell>
          <cell r="B1572">
            <v>4</v>
          </cell>
          <cell r="C1572">
            <v>20</v>
          </cell>
          <cell r="E1572">
            <v>69</v>
          </cell>
          <cell r="F1572">
            <v>44</v>
          </cell>
        </row>
        <row r="1573">
          <cell r="A1573">
            <v>2001</v>
          </cell>
          <cell r="B1573">
            <v>4</v>
          </cell>
          <cell r="C1573">
            <v>21</v>
          </cell>
          <cell r="E1573">
            <v>72</v>
          </cell>
          <cell r="F1573">
            <v>55</v>
          </cell>
        </row>
        <row r="1574">
          <cell r="A1574">
            <v>2001</v>
          </cell>
          <cell r="B1574">
            <v>4</v>
          </cell>
          <cell r="C1574">
            <v>22</v>
          </cell>
          <cell r="E1574">
            <v>87</v>
          </cell>
          <cell r="F1574">
            <v>58</v>
          </cell>
        </row>
        <row r="1575">
          <cell r="A1575">
            <v>2001</v>
          </cell>
          <cell r="B1575">
            <v>4</v>
          </cell>
          <cell r="C1575">
            <v>23</v>
          </cell>
          <cell r="E1575">
            <v>84</v>
          </cell>
          <cell r="F1575">
            <v>60</v>
          </cell>
        </row>
        <row r="1576">
          <cell r="A1576">
            <v>2001</v>
          </cell>
          <cell r="B1576">
            <v>4</v>
          </cell>
          <cell r="C1576">
            <v>24</v>
          </cell>
          <cell r="E1576">
            <v>86</v>
          </cell>
          <cell r="F1576">
            <v>56</v>
          </cell>
        </row>
        <row r="1577">
          <cell r="A1577">
            <v>2001</v>
          </cell>
          <cell r="B1577">
            <v>4</v>
          </cell>
          <cell r="C1577">
            <v>25</v>
          </cell>
          <cell r="E1577">
            <v>57</v>
          </cell>
          <cell r="F1577">
            <v>46</v>
          </cell>
        </row>
        <row r="1578">
          <cell r="A1578">
            <v>2001</v>
          </cell>
          <cell r="B1578">
            <v>4</v>
          </cell>
          <cell r="C1578">
            <v>26</v>
          </cell>
          <cell r="E1578">
            <v>66</v>
          </cell>
          <cell r="F1578">
            <v>41</v>
          </cell>
        </row>
        <row r="1579">
          <cell r="A1579">
            <v>2001</v>
          </cell>
          <cell r="B1579">
            <v>4</v>
          </cell>
          <cell r="C1579">
            <v>27</v>
          </cell>
          <cell r="E1579">
            <v>79</v>
          </cell>
          <cell r="F1579">
            <v>43</v>
          </cell>
        </row>
        <row r="1580">
          <cell r="A1580">
            <v>2001</v>
          </cell>
          <cell r="B1580">
            <v>4</v>
          </cell>
          <cell r="C1580">
            <v>28</v>
          </cell>
          <cell r="E1580">
            <v>67</v>
          </cell>
          <cell r="F1580">
            <v>52</v>
          </cell>
        </row>
        <row r="1581">
          <cell r="A1581">
            <v>2001</v>
          </cell>
          <cell r="B1581">
            <v>4</v>
          </cell>
          <cell r="C1581">
            <v>29</v>
          </cell>
          <cell r="E1581">
            <v>66</v>
          </cell>
          <cell r="F1581">
            <v>45</v>
          </cell>
        </row>
        <row r="1582">
          <cell r="A1582">
            <v>2001</v>
          </cell>
          <cell r="B1582">
            <v>4</v>
          </cell>
          <cell r="C1582">
            <v>30</v>
          </cell>
          <cell r="E1582">
            <v>75</v>
          </cell>
          <cell r="F1582">
            <v>45</v>
          </cell>
        </row>
        <row r="1583">
          <cell r="A1583">
            <v>2001</v>
          </cell>
          <cell r="B1583">
            <v>5</v>
          </cell>
          <cell r="C1583">
            <v>1</v>
          </cell>
          <cell r="E1583">
            <v>82</v>
          </cell>
          <cell r="F1583">
            <v>54</v>
          </cell>
        </row>
        <row r="1584">
          <cell r="A1584">
            <v>2001</v>
          </cell>
          <cell r="B1584">
            <v>5</v>
          </cell>
          <cell r="C1584">
            <v>2</v>
          </cell>
          <cell r="E1584">
            <v>85</v>
          </cell>
          <cell r="F1584">
            <v>59</v>
          </cell>
        </row>
        <row r="1585">
          <cell r="A1585">
            <v>2001</v>
          </cell>
          <cell r="B1585">
            <v>5</v>
          </cell>
          <cell r="C1585">
            <v>3</v>
          </cell>
          <cell r="E1585">
            <v>87</v>
          </cell>
          <cell r="F1585">
            <v>62</v>
          </cell>
        </row>
        <row r="1586">
          <cell r="A1586">
            <v>2001</v>
          </cell>
          <cell r="B1586">
            <v>5</v>
          </cell>
          <cell r="C1586">
            <v>4</v>
          </cell>
          <cell r="E1586">
            <v>87</v>
          </cell>
          <cell r="F1586">
            <v>63</v>
          </cell>
        </row>
        <row r="1587">
          <cell r="A1587">
            <v>2001</v>
          </cell>
          <cell r="B1587">
            <v>5</v>
          </cell>
          <cell r="C1587">
            <v>5</v>
          </cell>
          <cell r="E1587">
            <v>85</v>
          </cell>
          <cell r="F1587">
            <v>65</v>
          </cell>
        </row>
        <row r="1588">
          <cell r="A1588">
            <v>2001</v>
          </cell>
          <cell r="B1588">
            <v>5</v>
          </cell>
          <cell r="C1588">
            <v>6</v>
          </cell>
          <cell r="E1588">
            <v>67</v>
          </cell>
          <cell r="F1588">
            <v>50</v>
          </cell>
        </row>
        <row r="1589">
          <cell r="A1589">
            <v>2001</v>
          </cell>
          <cell r="B1589">
            <v>5</v>
          </cell>
          <cell r="C1589">
            <v>7</v>
          </cell>
          <cell r="E1589">
            <v>67</v>
          </cell>
          <cell r="F1589">
            <v>46</v>
          </cell>
        </row>
        <row r="1590">
          <cell r="A1590">
            <v>2001</v>
          </cell>
          <cell r="B1590">
            <v>5</v>
          </cell>
          <cell r="C1590">
            <v>8</v>
          </cell>
          <cell r="E1590">
            <v>71</v>
          </cell>
          <cell r="F1590">
            <v>49</v>
          </cell>
        </row>
        <row r="1591">
          <cell r="A1591">
            <v>2001</v>
          </cell>
          <cell r="B1591">
            <v>5</v>
          </cell>
          <cell r="C1591">
            <v>9</v>
          </cell>
          <cell r="E1591">
            <v>77</v>
          </cell>
          <cell r="F1591">
            <v>57</v>
          </cell>
        </row>
        <row r="1592">
          <cell r="A1592">
            <v>2001</v>
          </cell>
          <cell r="B1592">
            <v>5</v>
          </cell>
          <cell r="C1592">
            <v>10</v>
          </cell>
          <cell r="E1592">
            <v>84</v>
          </cell>
          <cell r="F1592">
            <v>57</v>
          </cell>
        </row>
        <row r="1593">
          <cell r="A1593">
            <v>2001</v>
          </cell>
          <cell r="B1593">
            <v>5</v>
          </cell>
          <cell r="C1593">
            <v>11</v>
          </cell>
          <cell r="E1593">
            <v>88</v>
          </cell>
          <cell r="F1593">
            <v>61</v>
          </cell>
        </row>
        <row r="1594">
          <cell r="A1594">
            <v>2001</v>
          </cell>
          <cell r="B1594">
            <v>5</v>
          </cell>
          <cell r="C1594">
            <v>12</v>
          </cell>
          <cell r="E1594">
            <v>83</v>
          </cell>
          <cell r="F1594">
            <v>59</v>
          </cell>
        </row>
        <row r="1595">
          <cell r="A1595">
            <v>2001</v>
          </cell>
          <cell r="B1595">
            <v>5</v>
          </cell>
          <cell r="C1595">
            <v>13</v>
          </cell>
          <cell r="E1595">
            <v>72</v>
          </cell>
          <cell r="F1595">
            <v>53</v>
          </cell>
        </row>
        <row r="1596">
          <cell r="A1596">
            <v>2001</v>
          </cell>
          <cell r="B1596">
            <v>5</v>
          </cell>
          <cell r="C1596">
            <v>14</v>
          </cell>
          <cell r="E1596">
            <v>71</v>
          </cell>
          <cell r="F1596">
            <v>49</v>
          </cell>
        </row>
        <row r="1597">
          <cell r="A1597">
            <v>2001</v>
          </cell>
          <cell r="B1597">
            <v>5</v>
          </cell>
          <cell r="C1597">
            <v>15</v>
          </cell>
          <cell r="E1597">
            <v>74</v>
          </cell>
          <cell r="F1597">
            <v>50</v>
          </cell>
        </row>
        <row r="1598">
          <cell r="A1598">
            <v>2001</v>
          </cell>
          <cell r="B1598">
            <v>5</v>
          </cell>
          <cell r="C1598">
            <v>16</v>
          </cell>
          <cell r="E1598">
            <v>72</v>
          </cell>
          <cell r="F1598">
            <v>51</v>
          </cell>
        </row>
        <row r="1599">
          <cell r="A1599">
            <v>2001</v>
          </cell>
          <cell r="B1599">
            <v>5</v>
          </cell>
          <cell r="C1599">
            <v>17</v>
          </cell>
          <cell r="E1599">
            <v>65</v>
          </cell>
          <cell r="F1599">
            <v>55</v>
          </cell>
        </row>
        <row r="1600">
          <cell r="A1600">
            <v>2001</v>
          </cell>
          <cell r="B1600">
            <v>5</v>
          </cell>
          <cell r="C1600">
            <v>18</v>
          </cell>
          <cell r="E1600">
            <v>67</v>
          </cell>
          <cell r="F1600">
            <v>59</v>
          </cell>
        </row>
        <row r="1601">
          <cell r="A1601">
            <v>2001</v>
          </cell>
          <cell r="B1601">
            <v>5</v>
          </cell>
          <cell r="C1601">
            <v>19</v>
          </cell>
          <cell r="E1601">
            <v>75</v>
          </cell>
          <cell r="F1601">
            <v>62</v>
          </cell>
        </row>
        <row r="1602">
          <cell r="A1602">
            <v>2001</v>
          </cell>
          <cell r="B1602">
            <v>5</v>
          </cell>
          <cell r="C1602">
            <v>20</v>
          </cell>
          <cell r="E1602">
            <v>68</v>
          </cell>
          <cell r="F1602">
            <v>57</v>
          </cell>
        </row>
        <row r="1603">
          <cell r="A1603">
            <v>2001</v>
          </cell>
          <cell r="B1603">
            <v>5</v>
          </cell>
          <cell r="C1603">
            <v>21</v>
          </cell>
          <cell r="E1603">
            <v>63</v>
          </cell>
          <cell r="F1603">
            <v>57</v>
          </cell>
        </row>
        <row r="1604">
          <cell r="A1604">
            <v>2001</v>
          </cell>
          <cell r="B1604">
            <v>5</v>
          </cell>
          <cell r="C1604">
            <v>22</v>
          </cell>
          <cell r="E1604">
            <v>78</v>
          </cell>
          <cell r="F1604">
            <v>61</v>
          </cell>
        </row>
        <row r="1605">
          <cell r="A1605">
            <v>2001</v>
          </cell>
          <cell r="B1605">
            <v>5</v>
          </cell>
          <cell r="C1605">
            <v>23</v>
          </cell>
          <cell r="E1605">
            <v>76</v>
          </cell>
          <cell r="F1605">
            <v>56</v>
          </cell>
        </row>
        <row r="1606">
          <cell r="A1606">
            <v>2001</v>
          </cell>
          <cell r="B1606">
            <v>5</v>
          </cell>
          <cell r="C1606">
            <v>24</v>
          </cell>
          <cell r="E1606">
            <v>79</v>
          </cell>
          <cell r="F1606">
            <v>55</v>
          </cell>
        </row>
        <row r="1607">
          <cell r="A1607">
            <v>2001</v>
          </cell>
          <cell r="B1607">
            <v>5</v>
          </cell>
          <cell r="C1607">
            <v>25</v>
          </cell>
          <cell r="E1607">
            <v>74</v>
          </cell>
          <cell r="F1607">
            <v>62</v>
          </cell>
        </row>
        <row r="1608">
          <cell r="A1608">
            <v>2001</v>
          </cell>
          <cell r="B1608">
            <v>5</v>
          </cell>
          <cell r="C1608">
            <v>26</v>
          </cell>
          <cell r="E1608">
            <v>65</v>
          </cell>
          <cell r="F1608">
            <v>52</v>
          </cell>
        </row>
        <row r="1609">
          <cell r="A1609">
            <v>2001</v>
          </cell>
          <cell r="B1609">
            <v>5</v>
          </cell>
          <cell r="C1609">
            <v>27</v>
          </cell>
          <cell r="E1609">
            <v>75</v>
          </cell>
          <cell r="F1609">
            <v>61</v>
          </cell>
        </row>
        <row r="1610">
          <cell r="A1610">
            <v>2001</v>
          </cell>
          <cell r="B1610">
            <v>5</v>
          </cell>
          <cell r="C1610">
            <v>28</v>
          </cell>
          <cell r="E1610">
            <v>74</v>
          </cell>
          <cell r="F1610">
            <v>59</v>
          </cell>
        </row>
        <row r="1611">
          <cell r="A1611">
            <v>2001</v>
          </cell>
          <cell r="B1611">
            <v>5</v>
          </cell>
          <cell r="C1611">
            <v>29</v>
          </cell>
          <cell r="E1611">
            <v>77</v>
          </cell>
          <cell r="F1611">
            <v>60</v>
          </cell>
        </row>
        <row r="1612">
          <cell r="A1612">
            <v>2001</v>
          </cell>
          <cell r="B1612">
            <v>5</v>
          </cell>
          <cell r="C1612">
            <v>30</v>
          </cell>
          <cell r="E1612">
            <v>71</v>
          </cell>
          <cell r="F1612">
            <v>59</v>
          </cell>
        </row>
        <row r="1613">
          <cell r="A1613">
            <v>2001</v>
          </cell>
          <cell r="B1613">
            <v>5</v>
          </cell>
          <cell r="C1613">
            <v>31</v>
          </cell>
          <cell r="E1613">
            <v>70</v>
          </cell>
          <cell r="F1613">
            <v>50</v>
          </cell>
        </row>
        <row r="1614">
          <cell r="A1614">
            <v>2001</v>
          </cell>
          <cell r="B1614">
            <v>6</v>
          </cell>
          <cell r="C1614">
            <v>1</v>
          </cell>
          <cell r="E1614">
            <v>67</v>
          </cell>
          <cell r="F1614">
            <v>54</v>
          </cell>
        </row>
        <row r="1615">
          <cell r="A1615">
            <v>2001</v>
          </cell>
          <cell r="B1615">
            <v>6</v>
          </cell>
          <cell r="C1615">
            <v>2</v>
          </cell>
          <cell r="E1615">
            <v>78</v>
          </cell>
          <cell r="F1615">
            <v>65</v>
          </cell>
        </row>
        <row r="1616">
          <cell r="A1616">
            <v>2001</v>
          </cell>
          <cell r="B1616">
            <v>6</v>
          </cell>
          <cell r="C1616">
            <v>3</v>
          </cell>
          <cell r="E1616">
            <v>73</v>
          </cell>
          <cell r="F1616">
            <v>58</v>
          </cell>
        </row>
        <row r="1617">
          <cell r="A1617">
            <v>2001</v>
          </cell>
          <cell r="B1617">
            <v>6</v>
          </cell>
          <cell r="C1617">
            <v>4</v>
          </cell>
          <cell r="E1617">
            <v>77</v>
          </cell>
          <cell r="F1617">
            <v>58</v>
          </cell>
        </row>
        <row r="1618">
          <cell r="A1618">
            <v>2001</v>
          </cell>
          <cell r="B1618">
            <v>6</v>
          </cell>
          <cell r="C1618">
            <v>5</v>
          </cell>
          <cell r="E1618">
            <v>80</v>
          </cell>
          <cell r="F1618">
            <v>63</v>
          </cell>
        </row>
        <row r="1619">
          <cell r="A1619">
            <v>2001</v>
          </cell>
          <cell r="B1619">
            <v>6</v>
          </cell>
          <cell r="C1619">
            <v>6</v>
          </cell>
          <cell r="E1619">
            <v>81</v>
          </cell>
          <cell r="F1619">
            <v>68</v>
          </cell>
        </row>
        <row r="1620">
          <cell r="A1620">
            <v>2001</v>
          </cell>
          <cell r="B1620">
            <v>6</v>
          </cell>
          <cell r="C1620">
            <v>7</v>
          </cell>
          <cell r="E1620">
            <v>76</v>
          </cell>
          <cell r="F1620">
            <v>63</v>
          </cell>
        </row>
        <row r="1621">
          <cell r="A1621">
            <v>2001</v>
          </cell>
          <cell r="B1621">
            <v>6</v>
          </cell>
          <cell r="C1621">
            <v>8</v>
          </cell>
          <cell r="E1621">
            <v>81</v>
          </cell>
          <cell r="F1621">
            <v>61</v>
          </cell>
        </row>
        <row r="1622">
          <cell r="A1622">
            <v>2001</v>
          </cell>
          <cell r="B1622">
            <v>6</v>
          </cell>
          <cell r="C1622">
            <v>9</v>
          </cell>
          <cell r="E1622">
            <v>81</v>
          </cell>
          <cell r="F1622">
            <v>60</v>
          </cell>
        </row>
        <row r="1623">
          <cell r="A1623">
            <v>2001</v>
          </cell>
          <cell r="B1623">
            <v>6</v>
          </cell>
          <cell r="C1623">
            <v>10</v>
          </cell>
          <cell r="E1623">
            <v>83</v>
          </cell>
          <cell r="F1623">
            <v>62</v>
          </cell>
        </row>
        <row r="1624">
          <cell r="A1624">
            <v>2001</v>
          </cell>
          <cell r="B1624">
            <v>6</v>
          </cell>
          <cell r="C1624">
            <v>11</v>
          </cell>
          <cell r="E1624">
            <v>85</v>
          </cell>
          <cell r="F1624">
            <v>64</v>
          </cell>
        </row>
        <row r="1625">
          <cell r="A1625">
            <v>2001</v>
          </cell>
          <cell r="B1625">
            <v>6</v>
          </cell>
          <cell r="C1625">
            <v>12</v>
          </cell>
          <cell r="E1625">
            <v>88</v>
          </cell>
          <cell r="F1625">
            <v>70</v>
          </cell>
        </row>
        <row r="1626">
          <cell r="A1626">
            <v>2001</v>
          </cell>
          <cell r="B1626">
            <v>6</v>
          </cell>
          <cell r="C1626">
            <v>13</v>
          </cell>
          <cell r="E1626">
            <v>89</v>
          </cell>
          <cell r="F1626">
            <v>73</v>
          </cell>
        </row>
        <row r="1627">
          <cell r="A1627">
            <v>2001</v>
          </cell>
          <cell r="B1627">
            <v>6</v>
          </cell>
          <cell r="C1627">
            <v>14</v>
          </cell>
          <cell r="E1627">
            <v>82</v>
          </cell>
          <cell r="F1627">
            <v>72</v>
          </cell>
        </row>
        <row r="1628">
          <cell r="A1628">
            <v>2001</v>
          </cell>
          <cell r="B1628">
            <v>6</v>
          </cell>
          <cell r="C1628">
            <v>15</v>
          </cell>
          <cell r="E1628">
            <v>82</v>
          </cell>
          <cell r="F1628">
            <v>71</v>
          </cell>
        </row>
        <row r="1629">
          <cell r="A1629">
            <v>2001</v>
          </cell>
          <cell r="B1629">
            <v>6</v>
          </cell>
          <cell r="C1629">
            <v>16</v>
          </cell>
          <cell r="E1629">
            <v>87</v>
          </cell>
          <cell r="F1629">
            <v>71</v>
          </cell>
        </row>
        <row r="1630">
          <cell r="A1630">
            <v>2001</v>
          </cell>
          <cell r="B1630">
            <v>6</v>
          </cell>
          <cell r="C1630">
            <v>17</v>
          </cell>
          <cell r="E1630">
            <v>88</v>
          </cell>
          <cell r="F1630">
            <v>70</v>
          </cell>
        </row>
        <row r="1631">
          <cell r="A1631">
            <v>2001</v>
          </cell>
          <cell r="B1631">
            <v>6</v>
          </cell>
          <cell r="C1631">
            <v>18</v>
          </cell>
          <cell r="E1631">
            <v>83</v>
          </cell>
          <cell r="F1631">
            <v>66</v>
          </cell>
        </row>
        <row r="1632">
          <cell r="A1632">
            <v>2001</v>
          </cell>
          <cell r="B1632">
            <v>6</v>
          </cell>
          <cell r="C1632">
            <v>19</v>
          </cell>
          <cell r="E1632">
            <v>82</v>
          </cell>
          <cell r="F1632">
            <v>64</v>
          </cell>
        </row>
        <row r="1633">
          <cell r="A1633">
            <v>2001</v>
          </cell>
          <cell r="B1633">
            <v>6</v>
          </cell>
          <cell r="C1633">
            <v>20</v>
          </cell>
          <cell r="E1633">
            <v>84</v>
          </cell>
          <cell r="F1633">
            <v>66</v>
          </cell>
        </row>
        <row r="1634">
          <cell r="A1634">
            <v>2001</v>
          </cell>
          <cell r="B1634">
            <v>6</v>
          </cell>
          <cell r="C1634">
            <v>21</v>
          </cell>
          <cell r="E1634">
            <v>85</v>
          </cell>
          <cell r="F1634">
            <v>68</v>
          </cell>
        </row>
        <row r="1635">
          <cell r="A1635">
            <v>2001</v>
          </cell>
          <cell r="B1635">
            <v>6</v>
          </cell>
          <cell r="C1635">
            <v>22</v>
          </cell>
          <cell r="E1635">
            <v>84</v>
          </cell>
          <cell r="F1635">
            <v>68</v>
          </cell>
        </row>
        <row r="1636">
          <cell r="A1636">
            <v>2001</v>
          </cell>
          <cell r="B1636">
            <v>6</v>
          </cell>
          <cell r="C1636">
            <v>23</v>
          </cell>
          <cell r="E1636">
            <v>82</v>
          </cell>
          <cell r="F1636">
            <v>66</v>
          </cell>
        </row>
        <row r="1637">
          <cell r="A1637">
            <v>2001</v>
          </cell>
          <cell r="B1637">
            <v>6</v>
          </cell>
          <cell r="C1637">
            <v>24</v>
          </cell>
          <cell r="E1637">
            <v>82</v>
          </cell>
          <cell r="F1637">
            <v>65</v>
          </cell>
        </row>
        <row r="1638">
          <cell r="A1638">
            <v>2001</v>
          </cell>
          <cell r="B1638">
            <v>6</v>
          </cell>
          <cell r="C1638">
            <v>25</v>
          </cell>
          <cell r="E1638">
            <v>88</v>
          </cell>
          <cell r="F1638">
            <v>69</v>
          </cell>
        </row>
        <row r="1639">
          <cell r="A1639">
            <v>2001</v>
          </cell>
          <cell r="B1639">
            <v>6</v>
          </cell>
          <cell r="C1639">
            <v>26</v>
          </cell>
          <cell r="E1639">
            <v>89</v>
          </cell>
          <cell r="F1639">
            <v>70</v>
          </cell>
        </row>
        <row r="1640">
          <cell r="A1640">
            <v>2001</v>
          </cell>
          <cell r="B1640">
            <v>6</v>
          </cell>
          <cell r="C1640">
            <v>27</v>
          </cell>
          <cell r="E1640">
            <v>85</v>
          </cell>
          <cell r="F1640">
            <v>67</v>
          </cell>
        </row>
        <row r="1641">
          <cell r="A1641">
            <v>2001</v>
          </cell>
          <cell r="B1641">
            <v>6</v>
          </cell>
          <cell r="C1641">
            <v>28</v>
          </cell>
          <cell r="E1641">
            <v>86</v>
          </cell>
          <cell r="F1641">
            <v>68</v>
          </cell>
        </row>
        <row r="1642">
          <cell r="A1642">
            <v>2001</v>
          </cell>
          <cell r="B1642">
            <v>6</v>
          </cell>
          <cell r="C1642">
            <v>29</v>
          </cell>
          <cell r="E1642">
            <v>86</v>
          </cell>
          <cell r="F1642">
            <v>68</v>
          </cell>
        </row>
        <row r="1643">
          <cell r="A1643">
            <v>2001</v>
          </cell>
          <cell r="B1643">
            <v>6</v>
          </cell>
          <cell r="C1643">
            <v>30</v>
          </cell>
        </row>
        <row r="1644">
          <cell r="A1644">
            <v>2001</v>
          </cell>
          <cell r="B1644">
            <v>7</v>
          </cell>
          <cell r="C1644">
            <v>1</v>
          </cell>
        </row>
        <row r="1645">
          <cell r="A1645">
            <v>2001</v>
          </cell>
          <cell r="B1645">
            <v>7</v>
          </cell>
          <cell r="C1645">
            <v>2</v>
          </cell>
        </row>
        <row r="1646">
          <cell r="A1646">
            <v>2001</v>
          </cell>
          <cell r="B1646">
            <v>7</v>
          </cell>
          <cell r="C1646">
            <v>3</v>
          </cell>
        </row>
        <row r="1647">
          <cell r="A1647">
            <v>2001</v>
          </cell>
          <cell r="B1647">
            <v>7</v>
          </cell>
          <cell r="C1647">
            <v>4</v>
          </cell>
        </row>
        <row r="1648">
          <cell r="A1648">
            <v>2001</v>
          </cell>
          <cell r="B1648">
            <v>7</v>
          </cell>
          <cell r="C1648">
            <v>5</v>
          </cell>
        </row>
        <row r="1649">
          <cell r="A1649">
            <v>2001</v>
          </cell>
          <cell r="B1649">
            <v>7</v>
          </cell>
          <cell r="C1649">
            <v>6</v>
          </cell>
        </row>
        <row r="1650">
          <cell r="A1650">
            <v>2001</v>
          </cell>
          <cell r="B1650">
            <v>7</v>
          </cell>
          <cell r="C1650">
            <v>7</v>
          </cell>
        </row>
        <row r="1651">
          <cell r="A1651">
            <v>2001</v>
          </cell>
          <cell r="B1651">
            <v>7</v>
          </cell>
          <cell r="C1651">
            <v>8</v>
          </cell>
        </row>
        <row r="1652">
          <cell r="A1652">
            <v>2001</v>
          </cell>
          <cell r="B1652">
            <v>7</v>
          </cell>
          <cell r="C1652">
            <v>9</v>
          </cell>
        </row>
        <row r="1653">
          <cell r="A1653">
            <v>2001</v>
          </cell>
          <cell r="B1653">
            <v>7</v>
          </cell>
          <cell r="C1653">
            <v>10</v>
          </cell>
        </row>
        <row r="1654">
          <cell r="A1654">
            <v>2001</v>
          </cell>
          <cell r="B1654">
            <v>7</v>
          </cell>
          <cell r="C1654">
            <v>11</v>
          </cell>
        </row>
        <row r="1655">
          <cell r="A1655">
            <v>2001</v>
          </cell>
          <cell r="B1655">
            <v>7</v>
          </cell>
          <cell r="C1655">
            <v>12</v>
          </cell>
        </row>
        <row r="1656">
          <cell r="A1656">
            <v>2001</v>
          </cell>
          <cell r="B1656">
            <v>7</v>
          </cell>
          <cell r="C1656">
            <v>13</v>
          </cell>
        </row>
        <row r="1657">
          <cell r="A1657">
            <v>2001</v>
          </cell>
          <cell r="B1657">
            <v>7</v>
          </cell>
          <cell r="C1657">
            <v>14</v>
          </cell>
        </row>
        <row r="1658">
          <cell r="A1658">
            <v>2001</v>
          </cell>
          <cell r="B1658">
            <v>7</v>
          </cell>
          <cell r="C1658">
            <v>15</v>
          </cell>
        </row>
        <row r="1659">
          <cell r="A1659">
            <v>2001</v>
          </cell>
          <cell r="B1659">
            <v>7</v>
          </cell>
          <cell r="C1659">
            <v>16</v>
          </cell>
        </row>
        <row r="1660">
          <cell r="A1660">
            <v>2001</v>
          </cell>
          <cell r="B1660">
            <v>7</v>
          </cell>
          <cell r="C1660">
            <v>17</v>
          </cell>
        </row>
        <row r="1661">
          <cell r="A1661">
            <v>2001</v>
          </cell>
          <cell r="B1661">
            <v>7</v>
          </cell>
          <cell r="C1661">
            <v>18</v>
          </cell>
        </row>
        <row r="1662">
          <cell r="A1662">
            <v>2001</v>
          </cell>
          <cell r="B1662">
            <v>7</v>
          </cell>
          <cell r="C1662">
            <v>19</v>
          </cell>
        </row>
        <row r="1663">
          <cell r="A1663">
            <v>2001</v>
          </cell>
          <cell r="B1663">
            <v>7</v>
          </cell>
          <cell r="C1663">
            <v>20</v>
          </cell>
        </row>
        <row r="1664">
          <cell r="A1664">
            <v>2001</v>
          </cell>
          <cell r="B1664">
            <v>7</v>
          </cell>
          <cell r="C1664">
            <v>21</v>
          </cell>
        </row>
        <row r="1665">
          <cell r="A1665">
            <v>2001</v>
          </cell>
          <cell r="B1665">
            <v>7</v>
          </cell>
          <cell r="C1665">
            <v>22</v>
          </cell>
        </row>
        <row r="1666">
          <cell r="A1666">
            <v>2001</v>
          </cell>
          <cell r="B1666">
            <v>7</v>
          </cell>
          <cell r="C1666">
            <v>23</v>
          </cell>
        </row>
        <row r="1667">
          <cell r="A1667">
            <v>2001</v>
          </cell>
          <cell r="B1667">
            <v>7</v>
          </cell>
          <cell r="C1667">
            <v>24</v>
          </cell>
        </row>
        <row r="1668">
          <cell r="A1668">
            <v>2001</v>
          </cell>
          <cell r="B1668">
            <v>7</v>
          </cell>
          <cell r="C1668">
            <v>25</v>
          </cell>
        </row>
        <row r="1669">
          <cell r="A1669">
            <v>2001</v>
          </cell>
          <cell r="B1669">
            <v>7</v>
          </cell>
          <cell r="C1669">
            <v>26</v>
          </cell>
        </row>
        <row r="1670">
          <cell r="A1670">
            <v>2001</v>
          </cell>
          <cell r="B1670">
            <v>7</v>
          </cell>
          <cell r="C1670">
            <v>27</v>
          </cell>
        </row>
        <row r="1671">
          <cell r="A1671">
            <v>2001</v>
          </cell>
          <cell r="B1671">
            <v>7</v>
          </cell>
          <cell r="C1671">
            <v>28</v>
          </cell>
        </row>
        <row r="1672">
          <cell r="A1672">
            <v>2001</v>
          </cell>
          <cell r="B1672">
            <v>7</v>
          </cell>
          <cell r="C1672">
            <v>29</v>
          </cell>
        </row>
        <row r="1673">
          <cell r="A1673">
            <v>2001</v>
          </cell>
          <cell r="B1673">
            <v>7</v>
          </cell>
          <cell r="C1673">
            <v>30</v>
          </cell>
        </row>
        <row r="1674">
          <cell r="A1674">
            <v>2001</v>
          </cell>
          <cell r="B1674">
            <v>7</v>
          </cell>
          <cell r="C1674">
            <v>31</v>
          </cell>
        </row>
        <row r="1675">
          <cell r="A1675">
            <v>2001</v>
          </cell>
          <cell r="B1675">
            <v>8</v>
          </cell>
          <cell r="C1675">
            <v>1</v>
          </cell>
        </row>
        <row r="1676">
          <cell r="A1676">
            <v>2001</v>
          </cell>
          <cell r="B1676">
            <v>8</v>
          </cell>
          <cell r="C1676">
            <v>2</v>
          </cell>
        </row>
        <row r="1677">
          <cell r="A1677">
            <v>2001</v>
          </cell>
          <cell r="B1677">
            <v>8</v>
          </cell>
          <cell r="C1677">
            <v>3</v>
          </cell>
        </row>
        <row r="1678">
          <cell r="A1678">
            <v>2001</v>
          </cell>
          <cell r="B1678">
            <v>8</v>
          </cell>
          <cell r="C1678">
            <v>4</v>
          </cell>
        </row>
        <row r="1679">
          <cell r="A1679">
            <v>2001</v>
          </cell>
          <cell r="B1679">
            <v>8</v>
          </cell>
          <cell r="C1679">
            <v>5</v>
          </cell>
        </row>
        <row r="1680">
          <cell r="A1680">
            <v>2001</v>
          </cell>
          <cell r="B1680">
            <v>8</v>
          </cell>
          <cell r="C1680">
            <v>6</v>
          </cell>
        </row>
        <row r="1681">
          <cell r="A1681">
            <v>2001</v>
          </cell>
          <cell r="B1681">
            <v>8</v>
          </cell>
          <cell r="C1681">
            <v>7</v>
          </cell>
        </row>
        <row r="1682">
          <cell r="A1682">
            <v>2001</v>
          </cell>
          <cell r="B1682">
            <v>8</v>
          </cell>
          <cell r="C1682">
            <v>8</v>
          </cell>
        </row>
        <row r="1683">
          <cell r="A1683">
            <v>2001</v>
          </cell>
          <cell r="B1683">
            <v>8</v>
          </cell>
          <cell r="C1683">
            <v>9</v>
          </cell>
        </row>
        <row r="1684">
          <cell r="A1684">
            <v>2001</v>
          </cell>
          <cell r="B1684">
            <v>8</v>
          </cell>
          <cell r="C1684">
            <v>10</v>
          </cell>
        </row>
        <row r="1685">
          <cell r="A1685">
            <v>2001</v>
          </cell>
          <cell r="B1685">
            <v>8</v>
          </cell>
          <cell r="C1685">
            <v>11</v>
          </cell>
        </row>
        <row r="1686">
          <cell r="A1686">
            <v>2001</v>
          </cell>
          <cell r="B1686">
            <v>8</v>
          </cell>
          <cell r="C1686">
            <v>12</v>
          </cell>
        </row>
        <row r="1687">
          <cell r="A1687">
            <v>2001</v>
          </cell>
          <cell r="B1687">
            <v>8</v>
          </cell>
          <cell r="C1687">
            <v>13</v>
          </cell>
        </row>
        <row r="1688">
          <cell r="A1688">
            <v>2001</v>
          </cell>
          <cell r="B1688">
            <v>8</v>
          </cell>
          <cell r="C1688">
            <v>14</v>
          </cell>
        </row>
        <row r="1689">
          <cell r="A1689">
            <v>2001</v>
          </cell>
          <cell r="B1689">
            <v>8</v>
          </cell>
          <cell r="C1689">
            <v>15</v>
          </cell>
        </row>
        <row r="1690">
          <cell r="A1690">
            <v>2001</v>
          </cell>
          <cell r="B1690">
            <v>8</v>
          </cell>
          <cell r="C1690">
            <v>16</v>
          </cell>
        </row>
        <row r="1691">
          <cell r="A1691">
            <v>2001</v>
          </cell>
          <cell r="B1691">
            <v>8</v>
          </cell>
          <cell r="C1691">
            <v>17</v>
          </cell>
        </row>
        <row r="1692">
          <cell r="A1692">
            <v>2001</v>
          </cell>
          <cell r="B1692">
            <v>8</v>
          </cell>
          <cell r="C1692">
            <v>18</v>
          </cell>
        </row>
        <row r="1693">
          <cell r="A1693">
            <v>2001</v>
          </cell>
          <cell r="B1693">
            <v>8</v>
          </cell>
          <cell r="C1693">
            <v>19</v>
          </cell>
        </row>
        <row r="1694">
          <cell r="A1694">
            <v>2001</v>
          </cell>
          <cell r="B1694">
            <v>8</v>
          </cell>
          <cell r="C1694">
            <v>20</v>
          </cell>
        </row>
        <row r="1695">
          <cell r="A1695">
            <v>2001</v>
          </cell>
          <cell r="B1695">
            <v>8</v>
          </cell>
          <cell r="C1695">
            <v>21</v>
          </cell>
        </row>
        <row r="1696">
          <cell r="A1696">
            <v>2001</v>
          </cell>
          <cell r="B1696">
            <v>8</v>
          </cell>
          <cell r="C1696">
            <v>22</v>
          </cell>
        </row>
        <row r="1697">
          <cell r="A1697">
            <v>2001</v>
          </cell>
          <cell r="B1697">
            <v>8</v>
          </cell>
          <cell r="C1697">
            <v>23</v>
          </cell>
        </row>
        <row r="1698">
          <cell r="A1698">
            <v>2001</v>
          </cell>
          <cell r="B1698">
            <v>8</v>
          </cell>
          <cell r="C1698">
            <v>24</v>
          </cell>
        </row>
        <row r="1699">
          <cell r="A1699">
            <v>2001</v>
          </cell>
          <cell r="B1699">
            <v>8</v>
          </cell>
          <cell r="C1699">
            <v>25</v>
          </cell>
        </row>
        <row r="1700">
          <cell r="A1700">
            <v>2001</v>
          </cell>
          <cell r="B1700">
            <v>8</v>
          </cell>
          <cell r="C1700">
            <v>26</v>
          </cell>
        </row>
        <row r="1701">
          <cell r="A1701">
            <v>2001</v>
          </cell>
          <cell r="B1701">
            <v>8</v>
          </cell>
          <cell r="C1701">
            <v>27</v>
          </cell>
        </row>
        <row r="1702">
          <cell r="A1702">
            <v>2001</v>
          </cell>
          <cell r="B1702">
            <v>8</v>
          </cell>
          <cell r="C1702">
            <v>28</v>
          </cell>
        </row>
        <row r="1703">
          <cell r="A1703">
            <v>2001</v>
          </cell>
          <cell r="B1703">
            <v>8</v>
          </cell>
          <cell r="C1703">
            <v>29</v>
          </cell>
        </row>
        <row r="1704">
          <cell r="A1704">
            <v>2001</v>
          </cell>
          <cell r="B1704">
            <v>8</v>
          </cell>
          <cell r="C1704">
            <v>30</v>
          </cell>
        </row>
        <row r="1705">
          <cell r="A1705">
            <v>2001</v>
          </cell>
          <cell r="B1705">
            <v>8</v>
          </cell>
          <cell r="C1705">
            <v>31</v>
          </cell>
        </row>
        <row r="1706">
          <cell r="A1706">
            <v>2001</v>
          </cell>
          <cell r="B1706">
            <v>9</v>
          </cell>
          <cell r="C1706">
            <v>1</v>
          </cell>
        </row>
        <row r="1707">
          <cell r="A1707">
            <v>2001</v>
          </cell>
          <cell r="B1707">
            <v>9</v>
          </cell>
          <cell r="C1707">
            <v>2</v>
          </cell>
        </row>
        <row r="1708">
          <cell r="A1708">
            <v>2001</v>
          </cell>
          <cell r="B1708">
            <v>9</v>
          </cell>
          <cell r="C1708">
            <v>3</v>
          </cell>
        </row>
        <row r="1709">
          <cell r="A1709">
            <v>2001</v>
          </cell>
          <cell r="B1709">
            <v>9</v>
          </cell>
          <cell r="C1709">
            <v>4</v>
          </cell>
        </row>
        <row r="1710">
          <cell r="A1710">
            <v>2001</v>
          </cell>
          <cell r="B1710">
            <v>9</v>
          </cell>
          <cell r="C1710">
            <v>5</v>
          </cell>
        </row>
        <row r="1711">
          <cell r="A1711">
            <v>2001</v>
          </cell>
          <cell r="B1711">
            <v>9</v>
          </cell>
          <cell r="C1711">
            <v>6</v>
          </cell>
        </row>
        <row r="1712">
          <cell r="A1712">
            <v>2001</v>
          </cell>
          <cell r="B1712">
            <v>9</v>
          </cell>
          <cell r="C1712">
            <v>7</v>
          </cell>
        </row>
        <row r="1713">
          <cell r="A1713">
            <v>2001</v>
          </cell>
          <cell r="B1713">
            <v>9</v>
          </cell>
          <cell r="C1713">
            <v>8</v>
          </cell>
        </row>
        <row r="1714">
          <cell r="A1714">
            <v>2001</v>
          </cell>
          <cell r="B1714">
            <v>9</v>
          </cell>
          <cell r="C1714">
            <v>9</v>
          </cell>
        </row>
        <row r="1715">
          <cell r="A1715">
            <v>2001</v>
          </cell>
          <cell r="B1715">
            <v>9</v>
          </cell>
          <cell r="C1715">
            <v>10</v>
          </cell>
        </row>
        <row r="1716">
          <cell r="A1716">
            <v>2001</v>
          </cell>
          <cell r="B1716">
            <v>9</v>
          </cell>
          <cell r="C1716">
            <v>11</v>
          </cell>
        </row>
        <row r="1717">
          <cell r="A1717">
            <v>2001</v>
          </cell>
          <cell r="B1717">
            <v>9</v>
          </cell>
          <cell r="C1717">
            <v>12</v>
          </cell>
        </row>
        <row r="1718">
          <cell r="A1718">
            <v>2001</v>
          </cell>
          <cell r="B1718">
            <v>9</v>
          </cell>
          <cell r="C1718">
            <v>13</v>
          </cell>
        </row>
        <row r="1719">
          <cell r="A1719">
            <v>2001</v>
          </cell>
          <cell r="B1719">
            <v>9</v>
          </cell>
          <cell r="C1719">
            <v>14</v>
          </cell>
        </row>
        <row r="1720">
          <cell r="A1720">
            <v>2001</v>
          </cell>
          <cell r="B1720">
            <v>9</v>
          </cell>
          <cell r="C1720">
            <v>15</v>
          </cell>
        </row>
        <row r="1721">
          <cell r="A1721">
            <v>2001</v>
          </cell>
          <cell r="B1721">
            <v>9</v>
          </cell>
          <cell r="C1721">
            <v>16</v>
          </cell>
        </row>
        <row r="1722">
          <cell r="A1722">
            <v>2001</v>
          </cell>
          <cell r="B1722">
            <v>9</v>
          </cell>
          <cell r="C1722">
            <v>17</v>
          </cell>
        </row>
        <row r="1723">
          <cell r="A1723">
            <v>2001</v>
          </cell>
          <cell r="B1723">
            <v>9</v>
          </cell>
          <cell r="C1723">
            <v>18</v>
          </cell>
        </row>
        <row r="1724">
          <cell r="A1724">
            <v>2001</v>
          </cell>
          <cell r="B1724">
            <v>9</v>
          </cell>
          <cell r="C1724">
            <v>19</v>
          </cell>
        </row>
        <row r="1725">
          <cell r="A1725">
            <v>2001</v>
          </cell>
          <cell r="B1725">
            <v>9</v>
          </cell>
          <cell r="C1725">
            <v>20</v>
          </cell>
        </row>
        <row r="1726">
          <cell r="A1726">
            <v>2001</v>
          </cell>
          <cell r="B1726">
            <v>9</v>
          </cell>
          <cell r="C1726">
            <v>21</v>
          </cell>
        </row>
        <row r="1727">
          <cell r="A1727">
            <v>2001</v>
          </cell>
          <cell r="B1727">
            <v>9</v>
          </cell>
          <cell r="C1727">
            <v>22</v>
          </cell>
        </row>
        <row r="1728">
          <cell r="A1728">
            <v>2001</v>
          </cell>
          <cell r="B1728">
            <v>9</v>
          </cell>
          <cell r="C1728">
            <v>23</v>
          </cell>
        </row>
        <row r="1729">
          <cell r="A1729">
            <v>2001</v>
          </cell>
          <cell r="B1729">
            <v>9</v>
          </cell>
          <cell r="C1729">
            <v>24</v>
          </cell>
        </row>
        <row r="1730">
          <cell r="A1730">
            <v>2001</v>
          </cell>
          <cell r="B1730">
            <v>9</v>
          </cell>
          <cell r="C1730">
            <v>25</v>
          </cell>
        </row>
        <row r="1731">
          <cell r="A1731">
            <v>2001</v>
          </cell>
          <cell r="B1731">
            <v>9</v>
          </cell>
          <cell r="C1731">
            <v>26</v>
          </cell>
        </row>
        <row r="1732">
          <cell r="A1732">
            <v>2001</v>
          </cell>
          <cell r="B1732">
            <v>9</v>
          </cell>
          <cell r="C1732">
            <v>27</v>
          </cell>
        </row>
        <row r="1733">
          <cell r="A1733">
            <v>2001</v>
          </cell>
          <cell r="B1733">
            <v>9</v>
          </cell>
          <cell r="C1733">
            <v>28</v>
          </cell>
        </row>
        <row r="1734">
          <cell r="A1734">
            <v>2001</v>
          </cell>
          <cell r="B1734">
            <v>9</v>
          </cell>
          <cell r="C1734">
            <v>29</v>
          </cell>
        </row>
        <row r="1735">
          <cell r="A1735">
            <v>2001</v>
          </cell>
          <cell r="B1735">
            <v>9</v>
          </cell>
          <cell r="C1735">
            <v>30</v>
          </cell>
        </row>
        <row r="1736">
          <cell r="A1736">
            <v>2001</v>
          </cell>
          <cell r="B1736">
            <v>10</v>
          </cell>
          <cell r="C1736">
            <v>1</v>
          </cell>
        </row>
        <row r="1737">
          <cell r="A1737">
            <v>2001</v>
          </cell>
          <cell r="B1737">
            <v>10</v>
          </cell>
          <cell r="C1737">
            <v>2</v>
          </cell>
        </row>
        <row r="1738">
          <cell r="A1738">
            <v>2001</v>
          </cell>
          <cell r="B1738">
            <v>10</v>
          </cell>
          <cell r="C1738">
            <v>3</v>
          </cell>
        </row>
        <row r="1739">
          <cell r="A1739">
            <v>2001</v>
          </cell>
          <cell r="B1739">
            <v>10</v>
          </cell>
          <cell r="C1739">
            <v>4</v>
          </cell>
        </row>
        <row r="1740">
          <cell r="A1740">
            <v>2001</v>
          </cell>
          <cell r="B1740">
            <v>10</v>
          </cell>
          <cell r="C1740">
            <v>5</v>
          </cell>
        </row>
        <row r="1741">
          <cell r="A1741">
            <v>2001</v>
          </cell>
          <cell r="B1741">
            <v>10</v>
          </cell>
          <cell r="C1741">
            <v>6</v>
          </cell>
        </row>
        <row r="1742">
          <cell r="A1742">
            <v>2001</v>
          </cell>
          <cell r="B1742">
            <v>10</v>
          </cell>
          <cell r="C1742">
            <v>7</v>
          </cell>
        </row>
        <row r="1743">
          <cell r="A1743">
            <v>2001</v>
          </cell>
          <cell r="B1743">
            <v>10</v>
          </cell>
          <cell r="C1743">
            <v>8</v>
          </cell>
        </row>
        <row r="1744">
          <cell r="A1744">
            <v>2001</v>
          </cell>
          <cell r="B1744">
            <v>10</v>
          </cell>
          <cell r="C1744">
            <v>9</v>
          </cell>
        </row>
        <row r="1745">
          <cell r="A1745">
            <v>2001</v>
          </cell>
          <cell r="B1745">
            <v>10</v>
          </cell>
          <cell r="C1745">
            <v>10</v>
          </cell>
        </row>
        <row r="1746">
          <cell r="A1746">
            <v>2001</v>
          </cell>
          <cell r="B1746">
            <v>10</v>
          </cell>
          <cell r="C1746">
            <v>11</v>
          </cell>
        </row>
        <row r="1747">
          <cell r="A1747">
            <v>2001</v>
          </cell>
          <cell r="B1747">
            <v>10</v>
          </cell>
          <cell r="C1747">
            <v>12</v>
          </cell>
        </row>
        <row r="1748">
          <cell r="A1748">
            <v>2001</v>
          </cell>
          <cell r="B1748">
            <v>10</v>
          </cell>
          <cell r="C1748">
            <v>13</v>
          </cell>
        </row>
        <row r="1749">
          <cell r="A1749">
            <v>2001</v>
          </cell>
          <cell r="B1749">
            <v>10</v>
          </cell>
          <cell r="C1749">
            <v>14</v>
          </cell>
        </row>
        <row r="1750">
          <cell r="A1750">
            <v>2001</v>
          </cell>
          <cell r="B1750">
            <v>10</v>
          </cell>
          <cell r="C1750">
            <v>15</v>
          </cell>
        </row>
        <row r="1751">
          <cell r="A1751">
            <v>2001</v>
          </cell>
          <cell r="B1751">
            <v>10</v>
          </cell>
          <cell r="C1751">
            <v>16</v>
          </cell>
        </row>
        <row r="1752">
          <cell r="A1752">
            <v>2001</v>
          </cell>
          <cell r="B1752">
            <v>10</v>
          </cell>
          <cell r="C1752">
            <v>17</v>
          </cell>
        </row>
        <row r="1753">
          <cell r="A1753">
            <v>2001</v>
          </cell>
          <cell r="B1753">
            <v>10</v>
          </cell>
          <cell r="C1753">
            <v>18</v>
          </cell>
        </row>
        <row r="1754">
          <cell r="A1754">
            <v>2001</v>
          </cell>
          <cell r="B1754">
            <v>10</v>
          </cell>
          <cell r="C1754">
            <v>19</v>
          </cell>
        </row>
        <row r="1755">
          <cell r="A1755">
            <v>2001</v>
          </cell>
          <cell r="B1755">
            <v>10</v>
          </cell>
          <cell r="C1755">
            <v>20</v>
          </cell>
        </row>
        <row r="1756">
          <cell r="A1756">
            <v>2001</v>
          </cell>
          <cell r="B1756">
            <v>10</v>
          </cell>
          <cell r="C1756">
            <v>21</v>
          </cell>
        </row>
        <row r="1757">
          <cell r="A1757">
            <v>2001</v>
          </cell>
          <cell r="B1757">
            <v>10</v>
          </cell>
          <cell r="C1757">
            <v>22</v>
          </cell>
        </row>
        <row r="1758">
          <cell r="A1758">
            <v>2001</v>
          </cell>
          <cell r="B1758">
            <v>10</v>
          </cell>
          <cell r="C1758">
            <v>23</v>
          </cell>
        </row>
        <row r="1759">
          <cell r="A1759">
            <v>2001</v>
          </cell>
          <cell r="B1759">
            <v>10</v>
          </cell>
          <cell r="C1759">
            <v>24</v>
          </cell>
        </row>
        <row r="1760">
          <cell r="A1760">
            <v>2001</v>
          </cell>
          <cell r="B1760">
            <v>10</v>
          </cell>
          <cell r="C1760">
            <v>25</v>
          </cell>
        </row>
        <row r="1761">
          <cell r="A1761">
            <v>2001</v>
          </cell>
          <cell r="B1761">
            <v>10</v>
          </cell>
          <cell r="C1761">
            <v>26</v>
          </cell>
        </row>
        <row r="1762">
          <cell r="A1762">
            <v>2001</v>
          </cell>
          <cell r="B1762">
            <v>10</v>
          </cell>
          <cell r="C1762">
            <v>27</v>
          </cell>
        </row>
        <row r="1763">
          <cell r="A1763">
            <v>2001</v>
          </cell>
          <cell r="B1763">
            <v>10</v>
          </cell>
          <cell r="C1763">
            <v>28</v>
          </cell>
        </row>
        <row r="1764">
          <cell r="A1764">
            <v>2001</v>
          </cell>
          <cell r="B1764">
            <v>10</v>
          </cell>
          <cell r="C1764">
            <v>29</v>
          </cell>
        </row>
        <row r="1765">
          <cell r="A1765">
            <v>2001</v>
          </cell>
          <cell r="B1765">
            <v>10</v>
          </cell>
          <cell r="C1765">
            <v>30</v>
          </cell>
        </row>
        <row r="1766">
          <cell r="A1766">
            <v>2001</v>
          </cell>
          <cell r="B1766">
            <v>10</v>
          </cell>
          <cell r="C1766">
            <v>31</v>
          </cell>
        </row>
        <row r="1767">
          <cell r="A1767">
            <v>2001</v>
          </cell>
          <cell r="B1767">
            <v>11</v>
          </cell>
          <cell r="C1767">
            <v>1</v>
          </cell>
        </row>
        <row r="1768">
          <cell r="A1768">
            <v>2001</v>
          </cell>
          <cell r="B1768">
            <v>11</v>
          </cell>
          <cell r="C1768">
            <v>2</v>
          </cell>
        </row>
        <row r="1769">
          <cell r="A1769">
            <v>2001</v>
          </cell>
          <cell r="B1769">
            <v>11</v>
          </cell>
          <cell r="C1769">
            <v>3</v>
          </cell>
        </row>
        <row r="1770">
          <cell r="A1770">
            <v>2001</v>
          </cell>
          <cell r="B1770">
            <v>11</v>
          </cell>
          <cell r="C1770">
            <v>4</v>
          </cell>
        </row>
        <row r="1771">
          <cell r="A1771">
            <v>2001</v>
          </cell>
          <cell r="B1771">
            <v>11</v>
          </cell>
          <cell r="C1771">
            <v>5</v>
          </cell>
        </row>
        <row r="1772">
          <cell r="A1772">
            <v>2001</v>
          </cell>
          <cell r="B1772">
            <v>11</v>
          </cell>
          <cell r="C1772">
            <v>6</v>
          </cell>
        </row>
        <row r="1773">
          <cell r="A1773">
            <v>2001</v>
          </cell>
          <cell r="B1773">
            <v>11</v>
          </cell>
          <cell r="C1773">
            <v>7</v>
          </cell>
        </row>
        <row r="1774">
          <cell r="A1774">
            <v>2001</v>
          </cell>
          <cell r="B1774">
            <v>11</v>
          </cell>
          <cell r="C1774">
            <v>8</v>
          </cell>
        </row>
        <row r="1775">
          <cell r="A1775">
            <v>2001</v>
          </cell>
          <cell r="B1775">
            <v>11</v>
          </cell>
          <cell r="C1775">
            <v>9</v>
          </cell>
        </row>
        <row r="1776">
          <cell r="A1776">
            <v>2001</v>
          </cell>
          <cell r="B1776">
            <v>11</v>
          </cell>
          <cell r="C1776">
            <v>10</v>
          </cell>
        </row>
        <row r="1777">
          <cell r="A1777">
            <v>2001</v>
          </cell>
          <cell r="B1777">
            <v>11</v>
          </cell>
          <cell r="C1777">
            <v>11</v>
          </cell>
        </row>
        <row r="1778">
          <cell r="A1778">
            <v>2001</v>
          </cell>
          <cell r="B1778">
            <v>11</v>
          </cell>
          <cell r="C1778">
            <v>12</v>
          </cell>
        </row>
        <row r="1779">
          <cell r="A1779">
            <v>2001</v>
          </cell>
          <cell r="B1779">
            <v>11</v>
          </cell>
          <cell r="C1779">
            <v>13</v>
          </cell>
        </row>
        <row r="1780">
          <cell r="A1780">
            <v>2001</v>
          </cell>
          <cell r="B1780">
            <v>11</v>
          </cell>
          <cell r="C1780">
            <v>14</v>
          </cell>
        </row>
        <row r="1781">
          <cell r="A1781">
            <v>2001</v>
          </cell>
          <cell r="B1781">
            <v>11</v>
          </cell>
          <cell r="C1781">
            <v>15</v>
          </cell>
        </row>
        <row r="1782">
          <cell r="A1782">
            <v>2001</v>
          </cell>
          <cell r="B1782">
            <v>11</v>
          </cell>
          <cell r="C1782">
            <v>16</v>
          </cell>
        </row>
        <row r="1783">
          <cell r="A1783">
            <v>2001</v>
          </cell>
          <cell r="B1783">
            <v>11</v>
          </cell>
          <cell r="C1783">
            <v>17</v>
          </cell>
        </row>
        <row r="1784">
          <cell r="A1784">
            <v>2001</v>
          </cell>
          <cell r="B1784">
            <v>11</v>
          </cell>
          <cell r="C1784">
            <v>18</v>
          </cell>
        </row>
        <row r="1785">
          <cell r="A1785">
            <v>2001</v>
          </cell>
          <cell r="B1785">
            <v>11</v>
          </cell>
          <cell r="C1785">
            <v>19</v>
          </cell>
        </row>
        <row r="1786">
          <cell r="A1786">
            <v>2001</v>
          </cell>
          <cell r="B1786">
            <v>11</v>
          </cell>
          <cell r="C1786">
            <v>20</v>
          </cell>
        </row>
        <row r="1787">
          <cell r="A1787">
            <v>2001</v>
          </cell>
          <cell r="B1787">
            <v>11</v>
          </cell>
          <cell r="C1787">
            <v>21</v>
          </cell>
        </row>
        <row r="1788">
          <cell r="A1788">
            <v>2001</v>
          </cell>
          <cell r="B1788">
            <v>11</v>
          </cell>
          <cell r="C1788">
            <v>22</v>
          </cell>
        </row>
        <row r="1789">
          <cell r="A1789">
            <v>2001</v>
          </cell>
          <cell r="B1789">
            <v>11</v>
          </cell>
          <cell r="C1789">
            <v>23</v>
          </cell>
        </row>
        <row r="1790">
          <cell r="A1790">
            <v>2001</v>
          </cell>
          <cell r="B1790">
            <v>11</v>
          </cell>
          <cell r="C1790">
            <v>24</v>
          </cell>
        </row>
        <row r="1791">
          <cell r="A1791">
            <v>2001</v>
          </cell>
          <cell r="B1791">
            <v>11</v>
          </cell>
          <cell r="C1791">
            <v>25</v>
          </cell>
        </row>
        <row r="1792">
          <cell r="A1792">
            <v>2001</v>
          </cell>
          <cell r="B1792">
            <v>11</v>
          </cell>
          <cell r="C1792">
            <v>26</v>
          </cell>
        </row>
        <row r="1793">
          <cell r="A1793">
            <v>2001</v>
          </cell>
          <cell r="B1793">
            <v>11</v>
          </cell>
          <cell r="C1793">
            <v>27</v>
          </cell>
        </row>
        <row r="1794">
          <cell r="A1794">
            <v>2001</v>
          </cell>
          <cell r="B1794">
            <v>11</v>
          </cell>
          <cell r="C1794">
            <v>28</v>
          </cell>
        </row>
        <row r="1795">
          <cell r="A1795">
            <v>2001</v>
          </cell>
          <cell r="B1795">
            <v>11</v>
          </cell>
          <cell r="C1795">
            <v>29</v>
          </cell>
        </row>
        <row r="1796">
          <cell r="A1796">
            <v>2001</v>
          </cell>
          <cell r="B1796">
            <v>11</v>
          </cell>
          <cell r="C1796">
            <v>30</v>
          </cell>
        </row>
        <row r="1797">
          <cell r="A1797">
            <v>2001</v>
          </cell>
          <cell r="B1797">
            <v>12</v>
          </cell>
          <cell r="C1797">
            <v>1</v>
          </cell>
        </row>
        <row r="1798">
          <cell r="A1798">
            <v>2001</v>
          </cell>
          <cell r="B1798">
            <v>12</v>
          </cell>
          <cell r="C1798">
            <v>2</v>
          </cell>
        </row>
        <row r="1799">
          <cell r="A1799">
            <v>2001</v>
          </cell>
          <cell r="B1799">
            <v>12</v>
          </cell>
          <cell r="C1799">
            <v>3</v>
          </cell>
        </row>
        <row r="1800">
          <cell r="A1800">
            <v>2001</v>
          </cell>
          <cell r="B1800">
            <v>12</v>
          </cell>
          <cell r="C1800">
            <v>4</v>
          </cell>
        </row>
        <row r="1801">
          <cell r="A1801">
            <v>2001</v>
          </cell>
          <cell r="B1801">
            <v>12</v>
          </cell>
          <cell r="C1801">
            <v>5</v>
          </cell>
        </row>
        <row r="1802">
          <cell r="A1802">
            <v>2001</v>
          </cell>
          <cell r="B1802">
            <v>12</v>
          </cell>
          <cell r="C1802">
            <v>6</v>
          </cell>
        </row>
        <row r="1803">
          <cell r="A1803">
            <v>2001</v>
          </cell>
          <cell r="B1803">
            <v>12</v>
          </cell>
          <cell r="C1803">
            <v>7</v>
          </cell>
        </row>
        <row r="1804">
          <cell r="A1804">
            <v>2001</v>
          </cell>
          <cell r="B1804">
            <v>12</v>
          </cell>
          <cell r="C1804">
            <v>8</v>
          </cell>
        </row>
        <row r="1805">
          <cell r="A1805">
            <v>2001</v>
          </cell>
          <cell r="B1805">
            <v>12</v>
          </cell>
          <cell r="C1805">
            <v>9</v>
          </cell>
        </row>
        <row r="1806">
          <cell r="A1806">
            <v>2001</v>
          </cell>
          <cell r="B1806">
            <v>12</v>
          </cell>
          <cell r="C1806">
            <v>10</v>
          </cell>
        </row>
        <row r="1807">
          <cell r="A1807">
            <v>2001</v>
          </cell>
          <cell r="B1807">
            <v>12</v>
          </cell>
          <cell r="C1807">
            <v>11</v>
          </cell>
        </row>
        <row r="1808">
          <cell r="A1808">
            <v>2001</v>
          </cell>
          <cell r="B1808">
            <v>12</v>
          </cell>
          <cell r="C1808">
            <v>12</v>
          </cell>
        </row>
        <row r="1809">
          <cell r="A1809">
            <v>2001</v>
          </cell>
          <cell r="B1809">
            <v>12</v>
          </cell>
          <cell r="C1809">
            <v>13</v>
          </cell>
        </row>
        <row r="1810">
          <cell r="A1810">
            <v>2001</v>
          </cell>
          <cell r="B1810">
            <v>12</v>
          </cell>
          <cell r="C1810">
            <v>14</v>
          </cell>
        </row>
        <row r="1811">
          <cell r="A1811">
            <v>2001</v>
          </cell>
          <cell r="B1811">
            <v>12</v>
          </cell>
          <cell r="C1811">
            <v>15</v>
          </cell>
        </row>
        <row r="1812">
          <cell r="A1812">
            <v>2001</v>
          </cell>
          <cell r="B1812">
            <v>12</v>
          </cell>
          <cell r="C1812">
            <v>16</v>
          </cell>
        </row>
        <row r="1813">
          <cell r="A1813">
            <v>2001</v>
          </cell>
          <cell r="B1813">
            <v>12</v>
          </cell>
          <cell r="C1813">
            <v>17</v>
          </cell>
        </row>
        <row r="1814">
          <cell r="A1814">
            <v>2001</v>
          </cell>
          <cell r="B1814">
            <v>12</v>
          </cell>
          <cell r="C1814">
            <v>18</v>
          </cell>
        </row>
        <row r="1815">
          <cell r="A1815">
            <v>2001</v>
          </cell>
          <cell r="B1815">
            <v>12</v>
          </cell>
          <cell r="C1815">
            <v>19</v>
          </cell>
        </row>
        <row r="1816">
          <cell r="A1816">
            <v>2001</v>
          </cell>
          <cell r="B1816">
            <v>12</v>
          </cell>
          <cell r="C1816">
            <v>20</v>
          </cell>
        </row>
        <row r="1817">
          <cell r="A1817">
            <v>2001</v>
          </cell>
          <cell r="B1817">
            <v>12</v>
          </cell>
          <cell r="C1817">
            <v>21</v>
          </cell>
        </row>
        <row r="1818">
          <cell r="A1818">
            <v>2001</v>
          </cell>
          <cell r="B1818">
            <v>12</v>
          </cell>
          <cell r="C1818">
            <v>22</v>
          </cell>
        </row>
        <row r="1819">
          <cell r="A1819">
            <v>2001</v>
          </cell>
          <cell r="B1819">
            <v>12</v>
          </cell>
          <cell r="C1819">
            <v>23</v>
          </cell>
        </row>
        <row r="1820">
          <cell r="A1820">
            <v>2001</v>
          </cell>
          <cell r="B1820">
            <v>12</v>
          </cell>
          <cell r="C1820">
            <v>24</v>
          </cell>
        </row>
        <row r="1821">
          <cell r="A1821">
            <v>2001</v>
          </cell>
          <cell r="B1821">
            <v>12</v>
          </cell>
          <cell r="C1821">
            <v>25</v>
          </cell>
        </row>
        <row r="1822">
          <cell r="A1822">
            <v>2001</v>
          </cell>
          <cell r="B1822">
            <v>12</v>
          </cell>
          <cell r="C1822">
            <v>26</v>
          </cell>
        </row>
        <row r="1823">
          <cell r="A1823">
            <v>2001</v>
          </cell>
          <cell r="B1823">
            <v>12</v>
          </cell>
          <cell r="C1823">
            <v>27</v>
          </cell>
        </row>
        <row r="1824">
          <cell r="A1824">
            <v>2001</v>
          </cell>
          <cell r="B1824">
            <v>12</v>
          </cell>
          <cell r="C1824">
            <v>28</v>
          </cell>
        </row>
        <row r="1825">
          <cell r="A1825">
            <v>2001</v>
          </cell>
          <cell r="B1825">
            <v>12</v>
          </cell>
          <cell r="C1825">
            <v>29</v>
          </cell>
        </row>
        <row r="1826">
          <cell r="A1826">
            <v>2001</v>
          </cell>
          <cell r="B1826">
            <v>12</v>
          </cell>
          <cell r="C1826">
            <v>30</v>
          </cell>
        </row>
        <row r="1827">
          <cell r="A1827">
            <v>2001</v>
          </cell>
          <cell r="B1827">
            <v>12</v>
          </cell>
          <cell r="C1827">
            <v>31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any"/>
      <sheetName val="Buffalo"/>
      <sheetName val="LaGuardia"/>
      <sheetName val="Rochester"/>
      <sheetName val="NYPPTotal"/>
      <sheetName val="East"/>
      <sheetName val="West"/>
    </sheetNames>
    <sheetDataSet>
      <sheetData sheetId="0"/>
      <sheetData sheetId="1"/>
      <sheetData sheetId="2">
        <row r="1465">
          <cell r="A1465">
            <v>2001</v>
          </cell>
          <cell r="B1465">
            <v>1</v>
          </cell>
          <cell r="C1465">
            <v>1</v>
          </cell>
          <cell r="E1465">
            <v>35</v>
          </cell>
          <cell r="F1465">
            <v>24</v>
          </cell>
        </row>
        <row r="1466">
          <cell r="A1466">
            <v>2001</v>
          </cell>
          <cell r="B1466">
            <v>1</v>
          </cell>
          <cell r="C1466">
            <v>2</v>
          </cell>
          <cell r="E1466">
            <v>28</v>
          </cell>
          <cell r="F1466">
            <v>21</v>
          </cell>
        </row>
        <row r="1467">
          <cell r="A1467">
            <v>2001</v>
          </cell>
          <cell r="B1467">
            <v>1</v>
          </cell>
          <cell r="C1467">
            <v>3</v>
          </cell>
          <cell r="E1467">
            <v>32</v>
          </cell>
          <cell r="F1467">
            <v>20</v>
          </cell>
        </row>
        <row r="1468">
          <cell r="A1468">
            <v>2001</v>
          </cell>
          <cell r="B1468">
            <v>1</v>
          </cell>
          <cell r="C1468">
            <v>4</v>
          </cell>
          <cell r="E1468">
            <v>34</v>
          </cell>
          <cell r="F1468">
            <v>27</v>
          </cell>
        </row>
        <row r="1469">
          <cell r="A1469">
            <v>2001</v>
          </cell>
          <cell r="B1469">
            <v>1</v>
          </cell>
          <cell r="C1469">
            <v>5</v>
          </cell>
          <cell r="E1469">
            <v>33</v>
          </cell>
          <cell r="F1469">
            <v>26</v>
          </cell>
        </row>
        <row r="1470">
          <cell r="A1470">
            <v>2001</v>
          </cell>
          <cell r="B1470">
            <v>1</v>
          </cell>
          <cell r="C1470">
            <v>6</v>
          </cell>
          <cell r="E1470">
            <v>39</v>
          </cell>
          <cell r="F1470">
            <v>31</v>
          </cell>
        </row>
        <row r="1471">
          <cell r="A1471">
            <v>2001</v>
          </cell>
          <cell r="B1471">
            <v>1</v>
          </cell>
          <cell r="C1471">
            <v>7</v>
          </cell>
          <cell r="E1471">
            <v>42</v>
          </cell>
          <cell r="F1471">
            <v>30</v>
          </cell>
        </row>
        <row r="1472">
          <cell r="A1472">
            <v>2001</v>
          </cell>
          <cell r="B1472">
            <v>1</v>
          </cell>
          <cell r="C1472">
            <v>8</v>
          </cell>
          <cell r="E1472">
            <v>38</v>
          </cell>
          <cell r="F1472">
            <v>32</v>
          </cell>
        </row>
        <row r="1473">
          <cell r="A1473">
            <v>2001</v>
          </cell>
          <cell r="B1473">
            <v>1</v>
          </cell>
          <cell r="C1473">
            <v>9</v>
          </cell>
          <cell r="E1473">
            <v>32</v>
          </cell>
          <cell r="F1473">
            <v>27</v>
          </cell>
        </row>
        <row r="1474">
          <cell r="A1474">
            <v>2001</v>
          </cell>
          <cell r="B1474">
            <v>1</v>
          </cell>
          <cell r="C1474">
            <v>10</v>
          </cell>
          <cell r="E1474">
            <v>34</v>
          </cell>
          <cell r="F1474">
            <v>23</v>
          </cell>
        </row>
        <row r="1475">
          <cell r="A1475">
            <v>2001</v>
          </cell>
          <cell r="B1475">
            <v>1</v>
          </cell>
          <cell r="C1475">
            <v>11</v>
          </cell>
          <cell r="E1475">
            <v>46</v>
          </cell>
          <cell r="F1475">
            <v>31</v>
          </cell>
        </row>
        <row r="1476">
          <cell r="A1476">
            <v>2001</v>
          </cell>
          <cell r="B1476">
            <v>1</v>
          </cell>
          <cell r="C1476">
            <v>12</v>
          </cell>
          <cell r="E1476">
            <v>42</v>
          </cell>
          <cell r="F1476">
            <v>32</v>
          </cell>
        </row>
        <row r="1477">
          <cell r="A1477">
            <v>2001</v>
          </cell>
          <cell r="B1477">
            <v>1</v>
          </cell>
          <cell r="C1477">
            <v>13</v>
          </cell>
          <cell r="E1477">
            <v>40</v>
          </cell>
          <cell r="F1477">
            <v>29</v>
          </cell>
        </row>
        <row r="1478">
          <cell r="A1478">
            <v>2001</v>
          </cell>
          <cell r="B1478">
            <v>1</v>
          </cell>
          <cell r="C1478">
            <v>14</v>
          </cell>
          <cell r="E1478">
            <v>43</v>
          </cell>
          <cell r="F1478">
            <v>32</v>
          </cell>
        </row>
        <row r="1479">
          <cell r="A1479">
            <v>2001</v>
          </cell>
          <cell r="B1479">
            <v>1</v>
          </cell>
          <cell r="C1479">
            <v>15</v>
          </cell>
          <cell r="E1479">
            <v>39</v>
          </cell>
          <cell r="F1479">
            <v>35</v>
          </cell>
        </row>
        <row r="1480">
          <cell r="A1480">
            <v>2001</v>
          </cell>
          <cell r="B1480">
            <v>1</v>
          </cell>
          <cell r="C1480">
            <v>16</v>
          </cell>
          <cell r="E1480">
            <v>45</v>
          </cell>
          <cell r="F1480">
            <v>37</v>
          </cell>
        </row>
        <row r="1481">
          <cell r="A1481">
            <v>2001</v>
          </cell>
          <cell r="B1481">
            <v>1</v>
          </cell>
          <cell r="C1481">
            <v>17</v>
          </cell>
          <cell r="E1481">
            <v>42</v>
          </cell>
          <cell r="F1481">
            <v>36</v>
          </cell>
        </row>
        <row r="1482">
          <cell r="A1482">
            <v>2001</v>
          </cell>
          <cell r="B1482">
            <v>1</v>
          </cell>
          <cell r="C1482">
            <v>18</v>
          </cell>
          <cell r="E1482">
            <v>38</v>
          </cell>
          <cell r="F1482">
            <v>32</v>
          </cell>
        </row>
        <row r="1483">
          <cell r="A1483">
            <v>2001</v>
          </cell>
          <cell r="B1483">
            <v>1</v>
          </cell>
          <cell r="C1483">
            <v>19</v>
          </cell>
          <cell r="E1483">
            <v>41</v>
          </cell>
          <cell r="F1483">
            <v>34</v>
          </cell>
        </row>
        <row r="1484">
          <cell r="A1484">
            <v>2001</v>
          </cell>
          <cell r="B1484">
            <v>1</v>
          </cell>
          <cell r="C1484">
            <v>20</v>
          </cell>
          <cell r="E1484">
            <v>37</v>
          </cell>
          <cell r="F1484">
            <v>30</v>
          </cell>
        </row>
        <row r="1485">
          <cell r="A1485">
            <v>2001</v>
          </cell>
          <cell r="B1485">
            <v>1</v>
          </cell>
          <cell r="C1485">
            <v>21</v>
          </cell>
          <cell r="E1485">
            <v>35</v>
          </cell>
          <cell r="F1485">
            <v>23</v>
          </cell>
        </row>
        <row r="1486">
          <cell r="A1486">
            <v>2001</v>
          </cell>
          <cell r="B1486">
            <v>1</v>
          </cell>
          <cell r="C1486">
            <v>22</v>
          </cell>
          <cell r="E1486">
            <v>36</v>
          </cell>
          <cell r="F1486">
            <v>24</v>
          </cell>
        </row>
        <row r="1487">
          <cell r="A1487">
            <v>2001</v>
          </cell>
          <cell r="B1487">
            <v>1</v>
          </cell>
          <cell r="C1487">
            <v>23</v>
          </cell>
          <cell r="E1487">
            <v>37</v>
          </cell>
          <cell r="F1487">
            <v>25</v>
          </cell>
        </row>
        <row r="1488">
          <cell r="A1488">
            <v>2001</v>
          </cell>
          <cell r="B1488">
            <v>1</v>
          </cell>
          <cell r="C1488">
            <v>24</v>
          </cell>
          <cell r="E1488">
            <v>44</v>
          </cell>
          <cell r="F1488">
            <v>32</v>
          </cell>
        </row>
        <row r="1489">
          <cell r="A1489">
            <v>2001</v>
          </cell>
          <cell r="B1489">
            <v>1</v>
          </cell>
          <cell r="C1489">
            <v>25</v>
          </cell>
          <cell r="E1489">
            <v>39</v>
          </cell>
          <cell r="F1489">
            <v>26</v>
          </cell>
        </row>
        <row r="1490">
          <cell r="A1490">
            <v>2001</v>
          </cell>
          <cell r="B1490">
            <v>1</v>
          </cell>
          <cell r="C1490">
            <v>26</v>
          </cell>
          <cell r="E1490">
            <v>37</v>
          </cell>
          <cell r="F1490">
            <v>22</v>
          </cell>
        </row>
        <row r="1491">
          <cell r="A1491">
            <v>2001</v>
          </cell>
          <cell r="B1491">
            <v>1</v>
          </cell>
          <cell r="C1491">
            <v>27</v>
          </cell>
          <cell r="E1491">
            <v>41</v>
          </cell>
          <cell r="F1491">
            <v>30</v>
          </cell>
        </row>
        <row r="1492">
          <cell r="A1492">
            <v>2001</v>
          </cell>
          <cell r="B1492">
            <v>1</v>
          </cell>
          <cell r="C1492">
            <v>28</v>
          </cell>
          <cell r="E1492">
            <v>38</v>
          </cell>
          <cell r="F1492">
            <v>30</v>
          </cell>
        </row>
        <row r="1493">
          <cell r="A1493">
            <v>2001</v>
          </cell>
          <cell r="B1493">
            <v>1</v>
          </cell>
          <cell r="C1493">
            <v>29</v>
          </cell>
          <cell r="E1493">
            <v>38</v>
          </cell>
          <cell r="F1493">
            <v>28</v>
          </cell>
        </row>
        <row r="1494">
          <cell r="A1494">
            <v>2001</v>
          </cell>
          <cell r="B1494">
            <v>1</v>
          </cell>
          <cell r="C1494">
            <v>30</v>
          </cell>
          <cell r="E1494">
            <v>55</v>
          </cell>
          <cell r="F1494">
            <v>35</v>
          </cell>
        </row>
        <row r="1495">
          <cell r="A1495">
            <v>2001</v>
          </cell>
          <cell r="B1495">
            <v>1</v>
          </cell>
          <cell r="C1495">
            <v>31</v>
          </cell>
          <cell r="E1495">
            <v>49</v>
          </cell>
          <cell r="F1495">
            <v>38</v>
          </cell>
        </row>
        <row r="1496">
          <cell r="A1496">
            <v>2001</v>
          </cell>
          <cell r="B1496">
            <v>2</v>
          </cell>
          <cell r="C1496">
            <v>1</v>
          </cell>
          <cell r="E1496">
            <v>49</v>
          </cell>
          <cell r="F1496">
            <v>39</v>
          </cell>
        </row>
        <row r="1497">
          <cell r="A1497">
            <v>2001</v>
          </cell>
          <cell r="B1497">
            <v>2</v>
          </cell>
          <cell r="C1497">
            <v>2</v>
          </cell>
          <cell r="E1497">
            <v>45</v>
          </cell>
          <cell r="F1497">
            <v>28</v>
          </cell>
        </row>
        <row r="1498">
          <cell r="A1498">
            <v>2001</v>
          </cell>
          <cell r="B1498">
            <v>2</v>
          </cell>
          <cell r="C1498">
            <v>3</v>
          </cell>
          <cell r="E1498">
            <v>33</v>
          </cell>
          <cell r="F1498">
            <v>26</v>
          </cell>
        </row>
        <row r="1499">
          <cell r="A1499">
            <v>2001</v>
          </cell>
          <cell r="B1499">
            <v>2</v>
          </cell>
          <cell r="C1499">
            <v>4</v>
          </cell>
          <cell r="E1499">
            <v>39</v>
          </cell>
          <cell r="F1499">
            <v>24</v>
          </cell>
        </row>
        <row r="1500">
          <cell r="A1500">
            <v>2001</v>
          </cell>
          <cell r="B1500">
            <v>2</v>
          </cell>
          <cell r="C1500">
            <v>5</v>
          </cell>
          <cell r="E1500">
            <v>37</v>
          </cell>
          <cell r="F1500">
            <v>32</v>
          </cell>
        </row>
        <row r="1501">
          <cell r="A1501">
            <v>2001</v>
          </cell>
          <cell r="B1501">
            <v>2</v>
          </cell>
          <cell r="C1501">
            <v>6</v>
          </cell>
          <cell r="E1501">
            <v>45</v>
          </cell>
          <cell r="F1501">
            <v>37</v>
          </cell>
        </row>
        <row r="1502">
          <cell r="A1502">
            <v>2001</v>
          </cell>
          <cell r="B1502">
            <v>2</v>
          </cell>
          <cell r="C1502">
            <v>7</v>
          </cell>
          <cell r="E1502">
            <v>44</v>
          </cell>
          <cell r="F1502">
            <v>36</v>
          </cell>
        </row>
        <row r="1503">
          <cell r="A1503">
            <v>2001</v>
          </cell>
          <cell r="B1503">
            <v>2</v>
          </cell>
          <cell r="C1503">
            <v>8</v>
          </cell>
          <cell r="E1503">
            <v>41</v>
          </cell>
          <cell r="F1503">
            <v>33</v>
          </cell>
        </row>
        <row r="1504">
          <cell r="A1504">
            <v>2001</v>
          </cell>
          <cell r="B1504">
            <v>2</v>
          </cell>
          <cell r="C1504">
            <v>9</v>
          </cell>
          <cell r="E1504">
            <v>49</v>
          </cell>
          <cell r="F1504">
            <v>35</v>
          </cell>
        </row>
        <row r="1505">
          <cell r="A1505">
            <v>2001</v>
          </cell>
          <cell r="B1505">
            <v>2</v>
          </cell>
          <cell r="C1505">
            <v>10</v>
          </cell>
          <cell r="E1505">
            <v>60</v>
          </cell>
          <cell r="F1505">
            <v>29</v>
          </cell>
        </row>
        <row r="1506">
          <cell r="A1506">
            <v>2001</v>
          </cell>
          <cell r="B1506">
            <v>2</v>
          </cell>
          <cell r="C1506">
            <v>11</v>
          </cell>
          <cell r="E1506">
            <v>31</v>
          </cell>
          <cell r="F1506">
            <v>21</v>
          </cell>
        </row>
        <row r="1507">
          <cell r="A1507">
            <v>2001</v>
          </cell>
          <cell r="B1507">
            <v>2</v>
          </cell>
          <cell r="C1507">
            <v>12</v>
          </cell>
          <cell r="E1507">
            <v>35</v>
          </cell>
          <cell r="F1507">
            <v>16</v>
          </cell>
        </row>
        <row r="1508">
          <cell r="A1508">
            <v>2001</v>
          </cell>
          <cell r="B1508">
            <v>2</v>
          </cell>
          <cell r="C1508">
            <v>13</v>
          </cell>
          <cell r="E1508">
            <v>48</v>
          </cell>
          <cell r="F1508">
            <v>32</v>
          </cell>
        </row>
        <row r="1509">
          <cell r="A1509">
            <v>2001</v>
          </cell>
          <cell r="B1509">
            <v>2</v>
          </cell>
          <cell r="C1509">
            <v>14</v>
          </cell>
          <cell r="E1509">
            <v>47</v>
          </cell>
          <cell r="F1509">
            <v>34</v>
          </cell>
        </row>
        <row r="1510">
          <cell r="A1510">
            <v>2001</v>
          </cell>
          <cell r="B1510">
            <v>2</v>
          </cell>
          <cell r="C1510">
            <v>15</v>
          </cell>
          <cell r="E1510">
            <v>48</v>
          </cell>
          <cell r="F1510">
            <v>37</v>
          </cell>
        </row>
        <row r="1511">
          <cell r="A1511">
            <v>2001</v>
          </cell>
          <cell r="B1511">
            <v>2</v>
          </cell>
          <cell r="C1511">
            <v>16</v>
          </cell>
          <cell r="E1511">
            <v>39</v>
          </cell>
          <cell r="F1511">
            <v>33</v>
          </cell>
        </row>
        <row r="1512">
          <cell r="A1512">
            <v>2001</v>
          </cell>
          <cell r="B1512">
            <v>2</v>
          </cell>
          <cell r="C1512">
            <v>17</v>
          </cell>
          <cell r="E1512">
            <v>39</v>
          </cell>
          <cell r="F1512">
            <v>22</v>
          </cell>
        </row>
        <row r="1513">
          <cell r="A1513">
            <v>2001</v>
          </cell>
          <cell r="B1513">
            <v>2</v>
          </cell>
          <cell r="C1513">
            <v>18</v>
          </cell>
          <cell r="E1513">
            <v>32</v>
          </cell>
          <cell r="F1513">
            <v>19</v>
          </cell>
        </row>
        <row r="1514">
          <cell r="A1514">
            <v>2001</v>
          </cell>
          <cell r="B1514">
            <v>2</v>
          </cell>
          <cell r="C1514">
            <v>19</v>
          </cell>
          <cell r="E1514">
            <v>43</v>
          </cell>
          <cell r="F1514">
            <v>28</v>
          </cell>
        </row>
        <row r="1515">
          <cell r="A1515">
            <v>2001</v>
          </cell>
          <cell r="B1515">
            <v>2</v>
          </cell>
          <cell r="C1515">
            <v>20</v>
          </cell>
          <cell r="E1515">
            <v>54</v>
          </cell>
          <cell r="F1515">
            <v>39</v>
          </cell>
        </row>
        <row r="1516">
          <cell r="A1516">
            <v>2001</v>
          </cell>
          <cell r="B1516">
            <v>2</v>
          </cell>
          <cell r="C1516">
            <v>21</v>
          </cell>
          <cell r="E1516">
            <v>52</v>
          </cell>
          <cell r="F1516">
            <v>21</v>
          </cell>
        </row>
        <row r="1517">
          <cell r="A1517">
            <v>2001</v>
          </cell>
          <cell r="B1517">
            <v>2</v>
          </cell>
          <cell r="C1517">
            <v>22</v>
          </cell>
          <cell r="E1517">
            <v>24</v>
          </cell>
          <cell r="F1517">
            <v>18</v>
          </cell>
        </row>
        <row r="1518">
          <cell r="A1518">
            <v>2001</v>
          </cell>
          <cell r="B1518">
            <v>2</v>
          </cell>
          <cell r="C1518">
            <v>23</v>
          </cell>
          <cell r="E1518">
            <v>40</v>
          </cell>
          <cell r="F1518">
            <v>21</v>
          </cell>
        </row>
        <row r="1519">
          <cell r="A1519">
            <v>2001</v>
          </cell>
          <cell r="B1519">
            <v>2</v>
          </cell>
          <cell r="C1519">
            <v>24</v>
          </cell>
          <cell r="E1519">
            <v>35</v>
          </cell>
          <cell r="F1519">
            <v>26</v>
          </cell>
        </row>
        <row r="1520">
          <cell r="A1520">
            <v>2001</v>
          </cell>
          <cell r="B1520">
            <v>2</v>
          </cell>
          <cell r="C1520">
            <v>25</v>
          </cell>
          <cell r="E1520">
            <v>50</v>
          </cell>
          <cell r="F1520">
            <v>32</v>
          </cell>
        </row>
        <row r="1521">
          <cell r="A1521">
            <v>2001</v>
          </cell>
          <cell r="B1521">
            <v>2</v>
          </cell>
          <cell r="C1521">
            <v>26</v>
          </cell>
          <cell r="E1521">
            <v>53</v>
          </cell>
          <cell r="F1521">
            <v>36</v>
          </cell>
        </row>
        <row r="1522">
          <cell r="A1522">
            <v>2001</v>
          </cell>
          <cell r="B1522">
            <v>2</v>
          </cell>
          <cell r="C1522">
            <v>27</v>
          </cell>
          <cell r="E1522">
            <v>48</v>
          </cell>
          <cell r="F1522">
            <v>33</v>
          </cell>
        </row>
        <row r="1523">
          <cell r="A1523">
            <v>2001</v>
          </cell>
          <cell r="B1523">
            <v>2</v>
          </cell>
          <cell r="C1523">
            <v>28</v>
          </cell>
          <cell r="E1523">
            <v>37</v>
          </cell>
          <cell r="F1523">
            <v>28</v>
          </cell>
        </row>
        <row r="1524">
          <cell r="A1524">
            <v>2001</v>
          </cell>
          <cell r="B1524">
            <v>3</v>
          </cell>
          <cell r="C1524">
            <v>1</v>
          </cell>
          <cell r="E1524">
            <v>38</v>
          </cell>
          <cell r="F1524">
            <v>25</v>
          </cell>
        </row>
        <row r="1525">
          <cell r="A1525">
            <v>2001</v>
          </cell>
          <cell r="B1525">
            <v>3</v>
          </cell>
          <cell r="C1525">
            <v>2</v>
          </cell>
          <cell r="E1525">
            <v>42</v>
          </cell>
          <cell r="F1525">
            <v>31</v>
          </cell>
        </row>
        <row r="1526">
          <cell r="A1526">
            <v>2001</v>
          </cell>
          <cell r="B1526">
            <v>3</v>
          </cell>
          <cell r="C1526">
            <v>3</v>
          </cell>
          <cell r="E1526">
            <v>46</v>
          </cell>
          <cell r="F1526">
            <v>35</v>
          </cell>
        </row>
        <row r="1527">
          <cell r="A1527">
            <v>2001</v>
          </cell>
          <cell r="B1527">
            <v>3</v>
          </cell>
          <cell r="C1527">
            <v>4</v>
          </cell>
          <cell r="E1527">
            <v>37</v>
          </cell>
          <cell r="F1527">
            <v>29</v>
          </cell>
        </row>
        <row r="1528">
          <cell r="A1528">
            <v>2001</v>
          </cell>
          <cell r="B1528">
            <v>3</v>
          </cell>
          <cell r="C1528">
            <v>5</v>
          </cell>
          <cell r="E1528">
            <v>32</v>
          </cell>
          <cell r="F1528">
            <v>29</v>
          </cell>
        </row>
        <row r="1529">
          <cell r="A1529">
            <v>2001</v>
          </cell>
          <cell r="B1529">
            <v>3</v>
          </cell>
          <cell r="C1529">
            <v>6</v>
          </cell>
          <cell r="E1529">
            <v>35</v>
          </cell>
          <cell r="F1529">
            <v>26</v>
          </cell>
        </row>
        <row r="1530">
          <cell r="A1530">
            <v>2001</v>
          </cell>
          <cell r="B1530">
            <v>3</v>
          </cell>
          <cell r="C1530">
            <v>7</v>
          </cell>
          <cell r="E1530">
            <v>43</v>
          </cell>
          <cell r="F1530">
            <v>32</v>
          </cell>
        </row>
        <row r="1531">
          <cell r="A1531">
            <v>2001</v>
          </cell>
          <cell r="B1531">
            <v>3</v>
          </cell>
          <cell r="C1531">
            <v>8</v>
          </cell>
          <cell r="E1531">
            <v>40</v>
          </cell>
          <cell r="F1531">
            <v>31</v>
          </cell>
        </row>
        <row r="1532">
          <cell r="A1532">
            <v>2001</v>
          </cell>
          <cell r="B1532">
            <v>3</v>
          </cell>
          <cell r="C1532">
            <v>9</v>
          </cell>
          <cell r="E1532">
            <v>42</v>
          </cell>
          <cell r="F1532">
            <v>35</v>
          </cell>
        </row>
        <row r="1533">
          <cell r="A1533">
            <v>2001</v>
          </cell>
          <cell r="B1533">
            <v>3</v>
          </cell>
          <cell r="C1533">
            <v>10</v>
          </cell>
          <cell r="E1533">
            <v>44</v>
          </cell>
          <cell r="F1533">
            <v>34</v>
          </cell>
        </row>
        <row r="1534">
          <cell r="A1534">
            <v>2001</v>
          </cell>
          <cell r="B1534">
            <v>3</v>
          </cell>
          <cell r="C1534">
            <v>11</v>
          </cell>
          <cell r="E1534">
            <v>54</v>
          </cell>
          <cell r="F1534">
            <v>34</v>
          </cell>
        </row>
        <row r="1535">
          <cell r="A1535">
            <v>2001</v>
          </cell>
          <cell r="B1535">
            <v>3</v>
          </cell>
          <cell r="C1535">
            <v>12</v>
          </cell>
          <cell r="E1535">
            <v>46</v>
          </cell>
          <cell r="F1535">
            <v>31</v>
          </cell>
        </row>
        <row r="1536">
          <cell r="A1536">
            <v>2001</v>
          </cell>
          <cell r="B1536">
            <v>3</v>
          </cell>
          <cell r="C1536">
            <v>13</v>
          </cell>
          <cell r="E1536">
            <v>48</v>
          </cell>
          <cell r="F1536">
            <v>35</v>
          </cell>
        </row>
        <row r="1537">
          <cell r="A1537">
            <v>2001</v>
          </cell>
          <cell r="B1537">
            <v>3</v>
          </cell>
          <cell r="C1537">
            <v>14</v>
          </cell>
          <cell r="E1537">
            <v>48</v>
          </cell>
          <cell r="F1537">
            <v>41</v>
          </cell>
        </row>
        <row r="1538">
          <cell r="A1538">
            <v>2001</v>
          </cell>
          <cell r="B1538">
            <v>3</v>
          </cell>
          <cell r="C1538">
            <v>15</v>
          </cell>
          <cell r="E1538">
            <v>53</v>
          </cell>
          <cell r="F1538">
            <v>42</v>
          </cell>
        </row>
        <row r="1539">
          <cell r="A1539">
            <v>2001</v>
          </cell>
          <cell r="B1539">
            <v>3</v>
          </cell>
          <cell r="C1539">
            <v>16</v>
          </cell>
          <cell r="E1539">
            <v>47</v>
          </cell>
          <cell r="F1539">
            <v>41</v>
          </cell>
        </row>
        <row r="1540">
          <cell r="A1540">
            <v>2001</v>
          </cell>
          <cell r="B1540">
            <v>3</v>
          </cell>
          <cell r="C1540">
            <v>17</v>
          </cell>
          <cell r="E1540">
            <v>46</v>
          </cell>
          <cell r="F1540">
            <v>35</v>
          </cell>
        </row>
        <row r="1541">
          <cell r="A1541">
            <v>2001</v>
          </cell>
          <cell r="B1541">
            <v>3</v>
          </cell>
          <cell r="C1541">
            <v>18</v>
          </cell>
          <cell r="E1541">
            <v>49</v>
          </cell>
          <cell r="F1541">
            <v>33</v>
          </cell>
        </row>
        <row r="1542">
          <cell r="A1542">
            <v>2001</v>
          </cell>
          <cell r="B1542">
            <v>3</v>
          </cell>
          <cell r="C1542">
            <v>19</v>
          </cell>
          <cell r="E1542">
            <v>52</v>
          </cell>
          <cell r="F1542">
            <v>35</v>
          </cell>
        </row>
        <row r="1543">
          <cell r="A1543">
            <v>2001</v>
          </cell>
          <cell r="B1543">
            <v>3</v>
          </cell>
          <cell r="C1543">
            <v>20</v>
          </cell>
          <cell r="E1543">
            <v>53</v>
          </cell>
          <cell r="F1543">
            <v>37</v>
          </cell>
        </row>
        <row r="1544">
          <cell r="A1544">
            <v>2001</v>
          </cell>
          <cell r="B1544">
            <v>3</v>
          </cell>
          <cell r="C1544">
            <v>21</v>
          </cell>
          <cell r="E1544">
            <v>43</v>
          </cell>
          <cell r="F1544">
            <v>39</v>
          </cell>
        </row>
        <row r="1545">
          <cell r="A1545">
            <v>2001</v>
          </cell>
          <cell r="B1545">
            <v>3</v>
          </cell>
          <cell r="C1545">
            <v>22</v>
          </cell>
          <cell r="E1545">
            <v>45</v>
          </cell>
          <cell r="F1545">
            <v>39</v>
          </cell>
        </row>
        <row r="1546">
          <cell r="A1546">
            <v>2001</v>
          </cell>
          <cell r="B1546">
            <v>3</v>
          </cell>
          <cell r="C1546">
            <v>23</v>
          </cell>
          <cell r="E1546">
            <v>56</v>
          </cell>
          <cell r="F1546">
            <v>40</v>
          </cell>
        </row>
        <row r="1547">
          <cell r="A1547">
            <v>2001</v>
          </cell>
          <cell r="B1547">
            <v>3</v>
          </cell>
          <cell r="C1547">
            <v>24</v>
          </cell>
          <cell r="E1547">
            <v>52</v>
          </cell>
          <cell r="F1547">
            <v>35</v>
          </cell>
        </row>
        <row r="1548">
          <cell r="A1548">
            <v>2001</v>
          </cell>
          <cell r="B1548">
            <v>3</v>
          </cell>
          <cell r="C1548">
            <v>25</v>
          </cell>
          <cell r="E1548">
            <v>44</v>
          </cell>
          <cell r="F1548">
            <v>31</v>
          </cell>
        </row>
        <row r="1549">
          <cell r="A1549">
            <v>2001</v>
          </cell>
          <cell r="B1549">
            <v>3</v>
          </cell>
          <cell r="C1549">
            <v>26</v>
          </cell>
          <cell r="E1549">
            <v>37</v>
          </cell>
          <cell r="F1549">
            <v>28</v>
          </cell>
        </row>
        <row r="1550">
          <cell r="A1550">
            <v>2001</v>
          </cell>
          <cell r="B1550">
            <v>3</v>
          </cell>
          <cell r="C1550">
            <v>27</v>
          </cell>
          <cell r="E1550">
            <v>41</v>
          </cell>
          <cell r="F1550">
            <v>25</v>
          </cell>
        </row>
        <row r="1551">
          <cell r="A1551">
            <v>2001</v>
          </cell>
          <cell r="B1551">
            <v>3</v>
          </cell>
          <cell r="C1551">
            <v>28</v>
          </cell>
          <cell r="E1551">
            <v>48</v>
          </cell>
          <cell r="F1551">
            <v>31</v>
          </cell>
        </row>
        <row r="1552">
          <cell r="A1552">
            <v>2001</v>
          </cell>
          <cell r="B1552">
            <v>3</v>
          </cell>
          <cell r="C1552">
            <v>29</v>
          </cell>
          <cell r="E1552">
            <v>48</v>
          </cell>
          <cell r="F1552">
            <v>35</v>
          </cell>
        </row>
        <row r="1553">
          <cell r="A1553">
            <v>2001</v>
          </cell>
          <cell r="B1553">
            <v>3</v>
          </cell>
          <cell r="C1553">
            <v>30</v>
          </cell>
          <cell r="E1553">
            <v>43</v>
          </cell>
          <cell r="F1553">
            <v>38</v>
          </cell>
        </row>
        <row r="1554">
          <cell r="A1554">
            <v>2001</v>
          </cell>
          <cell r="B1554">
            <v>3</v>
          </cell>
          <cell r="C1554">
            <v>31</v>
          </cell>
          <cell r="E1554">
            <v>46</v>
          </cell>
          <cell r="F1554">
            <v>38</v>
          </cell>
        </row>
        <row r="1555">
          <cell r="A1555">
            <v>2001</v>
          </cell>
          <cell r="B1555">
            <v>4</v>
          </cell>
          <cell r="C1555">
            <v>1</v>
          </cell>
          <cell r="E1555">
            <v>42</v>
          </cell>
          <cell r="F1555">
            <v>38</v>
          </cell>
        </row>
        <row r="1556">
          <cell r="A1556">
            <v>2001</v>
          </cell>
          <cell r="B1556">
            <v>4</v>
          </cell>
          <cell r="C1556">
            <v>2</v>
          </cell>
          <cell r="E1556">
            <v>48</v>
          </cell>
          <cell r="F1556">
            <v>36</v>
          </cell>
        </row>
        <row r="1557">
          <cell r="A1557">
            <v>2001</v>
          </cell>
          <cell r="B1557">
            <v>4</v>
          </cell>
          <cell r="C1557">
            <v>3</v>
          </cell>
          <cell r="E1557">
            <v>53</v>
          </cell>
          <cell r="F1557">
            <v>39</v>
          </cell>
        </row>
        <row r="1558">
          <cell r="A1558">
            <v>2001</v>
          </cell>
          <cell r="B1558">
            <v>4</v>
          </cell>
          <cell r="C1558">
            <v>4</v>
          </cell>
          <cell r="E1558">
            <v>54</v>
          </cell>
          <cell r="F1558">
            <v>39</v>
          </cell>
        </row>
        <row r="1559">
          <cell r="A1559">
            <v>2001</v>
          </cell>
          <cell r="B1559">
            <v>4</v>
          </cell>
          <cell r="C1559">
            <v>5</v>
          </cell>
          <cell r="E1559">
            <v>63</v>
          </cell>
          <cell r="F1559">
            <v>42</v>
          </cell>
        </row>
        <row r="1560">
          <cell r="A1560">
            <v>2001</v>
          </cell>
          <cell r="B1560">
            <v>4</v>
          </cell>
          <cell r="C1560">
            <v>6</v>
          </cell>
          <cell r="E1560">
            <v>56</v>
          </cell>
          <cell r="F1560">
            <v>49</v>
          </cell>
        </row>
        <row r="1561">
          <cell r="A1561">
            <v>2001</v>
          </cell>
          <cell r="B1561">
            <v>4</v>
          </cell>
          <cell r="C1561">
            <v>7</v>
          </cell>
          <cell r="E1561">
            <v>55</v>
          </cell>
          <cell r="F1561">
            <v>43</v>
          </cell>
        </row>
        <row r="1562">
          <cell r="A1562">
            <v>2001</v>
          </cell>
          <cell r="B1562">
            <v>4</v>
          </cell>
          <cell r="C1562">
            <v>8</v>
          </cell>
          <cell r="E1562">
            <v>45</v>
          </cell>
          <cell r="F1562">
            <v>41</v>
          </cell>
        </row>
        <row r="1563">
          <cell r="A1563">
            <v>2001</v>
          </cell>
          <cell r="B1563">
            <v>4</v>
          </cell>
          <cell r="C1563">
            <v>9</v>
          </cell>
          <cell r="E1563">
            <v>74</v>
          </cell>
          <cell r="F1563">
            <v>43</v>
          </cell>
        </row>
        <row r="1564">
          <cell r="A1564">
            <v>2001</v>
          </cell>
          <cell r="B1564">
            <v>4</v>
          </cell>
          <cell r="C1564">
            <v>10</v>
          </cell>
          <cell r="E1564">
            <v>61</v>
          </cell>
          <cell r="F1564">
            <v>47</v>
          </cell>
        </row>
        <row r="1565">
          <cell r="A1565">
            <v>2001</v>
          </cell>
          <cell r="B1565">
            <v>4</v>
          </cell>
          <cell r="C1565">
            <v>11</v>
          </cell>
          <cell r="E1565">
            <v>55</v>
          </cell>
          <cell r="F1565">
            <v>43</v>
          </cell>
        </row>
        <row r="1566">
          <cell r="A1566">
            <v>2001</v>
          </cell>
          <cell r="B1566">
            <v>4</v>
          </cell>
          <cell r="C1566">
            <v>12</v>
          </cell>
          <cell r="E1566">
            <v>54</v>
          </cell>
          <cell r="F1566">
            <v>43</v>
          </cell>
        </row>
        <row r="1567">
          <cell r="A1567">
            <v>2001</v>
          </cell>
          <cell r="B1567">
            <v>4</v>
          </cell>
          <cell r="C1567">
            <v>13</v>
          </cell>
          <cell r="E1567">
            <v>71</v>
          </cell>
          <cell r="F1567">
            <v>47</v>
          </cell>
        </row>
        <row r="1568">
          <cell r="A1568">
            <v>2001</v>
          </cell>
          <cell r="B1568">
            <v>4</v>
          </cell>
          <cell r="C1568">
            <v>14</v>
          </cell>
          <cell r="E1568">
            <v>67</v>
          </cell>
          <cell r="F1568">
            <v>47</v>
          </cell>
        </row>
        <row r="1569">
          <cell r="A1569">
            <v>2001</v>
          </cell>
          <cell r="B1569">
            <v>4</v>
          </cell>
          <cell r="C1569">
            <v>15</v>
          </cell>
          <cell r="E1569">
            <v>65</v>
          </cell>
          <cell r="F1569">
            <v>48</v>
          </cell>
        </row>
        <row r="1570">
          <cell r="A1570">
            <v>2001</v>
          </cell>
          <cell r="B1570">
            <v>4</v>
          </cell>
          <cell r="C1570">
            <v>16</v>
          </cell>
          <cell r="E1570">
            <v>62</v>
          </cell>
          <cell r="F1570">
            <v>48</v>
          </cell>
        </row>
        <row r="1571">
          <cell r="A1571">
            <v>2001</v>
          </cell>
          <cell r="B1571">
            <v>4</v>
          </cell>
          <cell r="C1571">
            <v>17</v>
          </cell>
          <cell r="E1571">
            <v>52</v>
          </cell>
          <cell r="F1571">
            <v>45</v>
          </cell>
        </row>
        <row r="1572">
          <cell r="A1572">
            <v>2001</v>
          </cell>
          <cell r="B1572">
            <v>4</v>
          </cell>
          <cell r="C1572">
            <v>18</v>
          </cell>
          <cell r="E1572">
            <v>53</v>
          </cell>
          <cell r="F1572">
            <v>40</v>
          </cell>
        </row>
        <row r="1573">
          <cell r="A1573">
            <v>2001</v>
          </cell>
          <cell r="B1573">
            <v>4</v>
          </cell>
          <cell r="C1573">
            <v>19</v>
          </cell>
          <cell r="E1573">
            <v>55</v>
          </cell>
          <cell r="F1573">
            <v>36</v>
          </cell>
        </row>
        <row r="1574">
          <cell r="A1574">
            <v>2001</v>
          </cell>
          <cell r="B1574">
            <v>4</v>
          </cell>
          <cell r="C1574">
            <v>20</v>
          </cell>
          <cell r="E1574">
            <v>61</v>
          </cell>
          <cell r="F1574">
            <v>45</v>
          </cell>
        </row>
        <row r="1575">
          <cell r="A1575">
            <v>2001</v>
          </cell>
          <cell r="B1575">
            <v>4</v>
          </cell>
          <cell r="C1575">
            <v>21</v>
          </cell>
          <cell r="E1575">
            <v>65</v>
          </cell>
          <cell r="F1575">
            <v>50</v>
          </cell>
        </row>
        <row r="1576">
          <cell r="A1576">
            <v>2001</v>
          </cell>
          <cell r="B1576">
            <v>4</v>
          </cell>
          <cell r="C1576">
            <v>22</v>
          </cell>
          <cell r="E1576">
            <v>85</v>
          </cell>
          <cell r="F1576">
            <v>53</v>
          </cell>
        </row>
        <row r="1577">
          <cell r="A1577">
            <v>2001</v>
          </cell>
          <cell r="B1577">
            <v>4</v>
          </cell>
          <cell r="C1577">
            <v>23</v>
          </cell>
          <cell r="E1577">
            <v>78</v>
          </cell>
          <cell r="F1577">
            <v>57</v>
          </cell>
        </row>
        <row r="1578">
          <cell r="A1578">
            <v>2001</v>
          </cell>
          <cell r="B1578">
            <v>4</v>
          </cell>
          <cell r="C1578">
            <v>24</v>
          </cell>
          <cell r="E1578">
            <v>87</v>
          </cell>
          <cell r="F1578">
            <v>53</v>
          </cell>
        </row>
        <row r="1579">
          <cell r="A1579">
            <v>2001</v>
          </cell>
          <cell r="B1579">
            <v>4</v>
          </cell>
          <cell r="C1579">
            <v>25</v>
          </cell>
          <cell r="E1579">
            <v>54</v>
          </cell>
          <cell r="F1579">
            <v>47</v>
          </cell>
        </row>
        <row r="1580">
          <cell r="A1580">
            <v>2001</v>
          </cell>
          <cell r="B1580">
            <v>4</v>
          </cell>
          <cell r="C1580">
            <v>26</v>
          </cell>
          <cell r="E1580">
            <v>62</v>
          </cell>
          <cell r="F1580">
            <v>46</v>
          </cell>
        </row>
        <row r="1581">
          <cell r="A1581">
            <v>2001</v>
          </cell>
          <cell r="B1581">
            <v>4</v>
          </cell>
          <cell r="C1581">
            <v>27</v>
          </cell>
          <cell r="E1581">
            <v>71</v>
          </cell>
          <cell r="F1581">
            <v>48</v>
          </cell>
        </row>
        <row r="1582">
          <cell r="A1582">
            <v>2001</v>
          </cell>
          <cell r="B1582">
            <v>4</v>
          </cell>
          <cell r="C1582">
            <v>28</v>
          </cell>
          <cell r="E1582">
            <v>62</v>
          </cell>
          <cell r="F1582">
            <v>50</v>
          </cell>
        </row>
        <row r="1583">
          <cell r="A1583">
            <v>2001</v>
          </cell>
          <cell r="B1583">
            <v>4</v>
          </cell>
          <cell r="C1583">
            <v>29</v>
          </cell>
          <cell r="E1583">
            <v>65</v>
          </cell>
          <cell r="F1583">
            <v>46</v>
          </cell>
        </row>
        <row r="1584">
          <cell r="A1584">
            <v>2001</v>
          </cell>
          <cell r="B1584">
            <v>4</v>
          </cell>
          <cell r="C1584">
            <v>30</v>
          </cell>
          <cell r="E1584">
            <v>77</v>
          </cell>
          <cell r="F1584">
            <v>50</v>
          </cell>
        </row>
        <row r="1585">
          <cell r="A1585">
            <v>2001</v>
          </cell>
          <cell r="B1585">
            <v>5</v>
          </cell>
          <cell r="C1585">
            <v>1</v>
          </cell>
          <cell r="E1585">
            <v>85</v>
          </cell>
          <cell r="F1585">
            <v>62</v>
          </cell>
        </row>
        <row r="1586">
          <cell r="A1586">
            <v>2001</v>
          </cell>
          <cell r="B1586">
            <v>5</v>
          </cell>
          <cell r="C1586">
            <v>2</v>
          </cell>
          <cell r="E1586">
            <v>90</v>
          </cell>
          <cell r="F1586">
            <v>67</v>
          </cell>
        </row>
        <row r="1587">
          <cell r="A1587">
            <v>2001</v>
          </cell>
          <cell r="B1587">
            <v>5</v>
          </cell>
          <cell r="C1587">
            <v>3</v>
          </cell>
          <cell r="E1587">
            <v>90</v>
          </cell>
          <cell r="F1587">
            <v>66</v>
          </cell>
        </row>
        <row r="1588">
          <cell r="A1588">
            <v>2001</v>
          </cell>
          <cell r="B1588">
            <v>5</v>
          </cell>
          <cell r="C1588">
            <v>4</v>
          </cell>
          <cell r="E1588">
            <v>92</v>
          </cell>
          <cell r="F1588">
            <v>72</v>
          </cell>
        </row>
        <row r="1589">
          <cell r="A1589">
            <v>2001</v>
          </cell>
          <cell r="B1589">
            <v>5</v>
          </cell>
          <cell r="C1589">
            <v>5</v>
          </cell>
          <cell r="E1589">
            <v>80</v>
          </cell>
          <cell r="F1589">
            <v>59</v>
          </cell>
        </row>
        <row r="1590">
          <cell r="A1590">
            <v>2001</v>
          </cell>
          <cell r="B1590">
            <v>5</v>
          </cell>
          <cell r="C1590">
            <v>6</v>
          </cell>
          <cell r="E1590">
            <v>64</v>
          </cell>
          <cell r="F1590">
            <v>49</v>
          </cell>
        </row>
        <row r="1591">
          <cell r="A1591">
            <v>2001</v>
          </cell>
          <cell r="B1591">
            <v>5</v>
          </cell>
          <cell r="C1591">
            <v>7</v>
          </cell>
          <cell r="E1591">
            <v>64</v>
          </cell>
          <cell r="F1591">
            <v>45</v>
          </cell>
        </row>
        <row r="1592">
          <cell r="A1592">
            <v>2001</v>
          </cell>
          <cell r="B1592">
            <v>5</v>
          </cell>
          <cell r="C1592">
            <v>8</v>
          </cell>
          <cell r="E1592">
            <v>64</v>
          </cell>
          <cell r="F1592">
            <v>49</v>
          </cell>
        </row>
        <row r="1593">
          <cell r="A1593">
            <v>2001</v>
          </cell>
          <cell r="B1593">
            <v>5</v>
          </cell>
          <cell r="C1593">
            <v>9</v>
          </cell>
          <cell r="E1593">
            <v>75</v>
          </cell>
          <cell r="F1593">
            <v>53</v>
          </cell>
        </row>
        <row r="1594">
          <cell r="A1594">
            <v>2001</v>
          </cell>
          <cell r="B1594">
            <v>5</v>
          </cell>
          <cell r="C1594">
            <v>10</v>
          </cell>
          <cell r="E1594">
            <v>83</v>
          </cell>
          <cell r="F1594">
            <v>58</v>
          </cell>
        </row>
        <row r="1595">
          <cell r="A1595">
            <v>2001</v>
          </cell>
          <cell r="B1595">
            <v>5</v>
          </cell>
          <cell r="C1595">
            <v>11</v>
          </cell>
          <cell r="E1595">
            <v>87</v>
          </cell>
          <cell r="F1595">
            <v>66</v>
          </cell>
        </row>
        <row r="1596">
          <cell r="A1596">
            <v>2001</v>
          </cell>
          <cell r="B1596">
            <v>5</v>
          </cell>
          <cell r="C1596">
            <v>12</v>
          </cell>
          <cell r="E1596">
            <v>86</v>
          </cell>
          <cell r="F1596">
            <v>59</v>
          </cell>
        </row>
        <row r="1597">
          <cell r="A1597">
            <v>2001</v>
          </cell>
          <cell r="B1597">
            <v>5</v>
          </cell>
          <cell r="C1597">
            <v>13</v>
          </cell>
          <cell r="E1597">
            <v>68</v>
          </cell>
          <cell r="F1597">
            <v>55</v>
          </cell>
        </row>
        <row r="1598">
          <cell r="A1598">
            <v>2001</v>
          </cell>
          <cell r="B1598">
            <v>5</v>
          </cell>
          <cell r="C1598">
            <v>14</v>
          </cell>
          <cell r="E1598">
            <v>69</v>
          </cell>
          <cell r="F1598">
            <v>53</v>
          </cell>
        </row>
        <row r="1599">
          <cell r="A1599">
            <v>2001</v>
          </cell>
          <cell r="B1599">
            <v>5</v>
          </cell>
          <cell r="C1599">
            <v>15</v>
          </cell>
          <cell r="E1599">
            <v>73</v>
          </cell>
          <cell r="F1599">
            <v>53</v>
          </cell>
        </row>
        <row r="1600">
          <cell r="A1600">
            <v>2001</v>
          </cell>
          <cell r="B1600">
            <v>5</v>
          </cell>
          <cell r="C1600">
            <v>16</v>
          </cell>
          <cell r="E1600">
            <v>61</v>
          </cell>
          <cell r="F1600">
            <v>52</v>
          </cell>
        </row>
        <row r="1601">
          <cell r="A1601">
            <v>2001</v>
          </cell>
          <cell r="B1601">
            <v>5</v>
          </cell>
          <cell r="C1601">
            <v>17</v>
          </cell>
          <cell r="E1601">
            <v>64</v>
          </cell>
          <cell r="F1601">
            <v>53</v>
          </cell>
        </row>
        <row r="1602">
          <cell r="A1602">
            <v>2001</v>
          </cell>
          <cell r="B1602">
            <v>5</v>
          </cell>
          <cell r="C1602">
            <v>18</v>
          </cell>
          <cell r="E1602">
            <v>64</v>
          </cell>
          <cell r="F1602">
            <v>55</v>
          </cell>
        </row>
        <row r="1603">
          <cell r="A1603">
            <v>2001</v>
          </cell>
          <cell r="B1603">
            <v>5</v>
          </cell>
          <cell r="C1603">
            <v>19</v>
          </cell>
          <cell r="E1603">
            <v>81</v>
          </cell>
          <cell r="F1603">
            <v>59</v>
          </cell>
        </row>
        <row r="1604">
          <cell r="A1604">
            <v>2001</v>
          </cell>
          <cell r="B1604">
            <v>5</v>
          </cell>
          <cell r="C1604">
            <v>20</v>
          </cell>
          <cell r="E1604">
            <v>63</v>
          </cell>
          <cell r="F1604">
            <v>54</v>
          </cell>
        </row>
        <row r="1605">
          <cell r="A1605">
            <v>2001</v>
          </cell>
          <cell r="B1605">
            <v>5</v>
          </cell>
          <cell r="C1605">
            <v>21</v>
          </cell>
          <cell r="E1605">
            <v>59</v>
          </cell>
          <cell r="F1605">
            <v>53</v>
          </cell>
        </row>
        <row r="1606">
          <cell r="A1606">
            <v>2001</v>
          </cell>
          <cell r="B1606">
            <v>5</v>
          </cell>
          <cell r="C1606">
            <v>22</v>
          </cell>
          <cell r="E1606">
            <v>60</v>
          </cell>
          <cell r="F1606">
            <v>55</v>
          </cell>
        </row>
        <row r="1607">
          <cell r="A1607">
            <v>2001</v>
          </cell>
          <cell r="B1607">
            <v>5</v>
          </cell>
          <cell r="C1607">
            <v>23</v>
          </cell>
          <cell r="E1607">
            <v>59</v>
          </cell>
          <cell r="F1607">
            <v>55</v>
          </cell>
        </row>
        <row r="1608">
          <cell r="A1608">
            <v>2001</v>
          </cell>
          <cell r="B1608">
            <v>5</v>
          </cell>
          <cell r="C1608">
            <v>24</v>
          </cell>
          <cell r="E1608">
            <v>68</v>
          </cell>
          <cell r="F1608">
            <v>55</v>
          </cell>
        </row>
        <row r="1609">
          <cell r="A1609">
            <v>2001</v>
          </cell>
          <cell r="B1609">
            <v>5</v>
          </cell>
          <cell r="C1609">
            <v>25</v>
          </cell>
          <cell r="E1609">
            <v>57</v>
          </cell>
          <cell r="F1609">
            <v>53</v>
          </cell>
        </row>
        <row r="1610">
          <cell r="A1610">
            <v>2001</v>
          </cell>
          <cell r="B1610">
            <v>5</v>
          </cell>
          <cell r="C1610">
            <v>26</v>
          </cell>
          <cell r="E1610">
            <v>62</v>
          </cell>
          <cell r="F1610">
            <v>53</v>
          </cell>
        </row>
        <row r="1611">
          <cell r="A1611">
            <v>2001</v>
          </cell>
          <cell r="B1611">
            <v>5</v>
          </cell>
          <cell r="C1611">
            <v>27</v>
          </cell>
          <cell r="E1611">
            <v>72</v>
          </cell>
          <cell r="F1611">
            <v>56</v>
          </cell>
        </row>
        <row r="1612">
          <cell r="A1612">
            <v>2001</v>
          </cell>
          <cell r="B1612">
            <v>5</v>
          </cell>
          <cell r="C1612">
            <v>28</v>
          </cell>
          <cell r="E1612">
            <v>74</v>
          </cell>
          <cell r="F1612">
            <v>59</v>
          </cell>
        </row>
        <row r="1613">
          <cell r="A1613">
            <v>2001</v>
          </cell>
          <cell r="B1613">
            <v>5</v>
          </cell>
          <cell r="C1613">
            <v>29</v>
          </cell>
          <cell r="E1613">
            <v>76</v>
          </cell>
          <cell r="F1613">
            <v>59</v>
          </cell>
        </row>
        <row r="1614">
          <cell r="A1614">
            <v>2001</v>
          </cell>
          <cell r="B1614">
            <v>5</v>
          </cell>
          <cell r="C1614">
            <v>30</v>
          </cell>
          <cell r="E1614">
            <v>66</v>
          </cell>
          <cell r="F1614">
            <v>55</v>
          </cell>
        </row>
        <row r="1615">
          <cell r="A1615">
            <v>2001</v>
          </cell>
          <cell r="B1615">
            <v>5</v>
          </cell>
          <cell r="C1615">
            <v>31</v>
          </cell>
          <cell r="E1615">
            <v>69</v>
          </cell>
          <cell r="F1615">
            <v>52</v>
          </cell>
        </row>
        <row r="1616">
          <cell r="A1616">
            <v>2001</v>
          </cell>
          <cell r="B1616">
            <v>6</v>
          </cell>
          <cell r="C1616">
            <v>1</v>
          </cell>
          <cell r="E1616">
            <v>69</v>
          </cell>
          <cell r="F1616">
            <v>54</v>
          </cell>
        </row>
        <row r="1617">
          <cell r="A1617">
            <v>2001</v>
          </cell>
          <cell r="B1617">
            <v>6</v>
          </cell>
          <cell r="C1617">
            <v>2</v>
          </cell>
          <cell r="E1617">
            <v>73</v>
          </cell>
          <cell r="F1617">
            <v>61</v>
          </cell>
        </row>
        <row r="1618">
          <cell r="A1618">
            <v>2001</v>
          </cell>
          <cell r="B1618">
            <v>6</v>
          </cell>
          <cell r="C1618">
            <v>3</v>
          </cell>
          <cell r="E1618">
            <v>76</v>
          </cell>
          <cell r="F1618">
            <v>62</v>
          </cell>
        </row>
        <row r="1619">
          <cell r="A1619">
            <v>2001</v>
          </cell>
          <cell r="B1619">
            <v>6</v>
          </cell>
          <cell r="C1619">
            <v>4</v>
          </cell>
          <cell r="E1619">
            <v>75</v>
          </cell>
          <cell r="F1619">
            <v>59</v>
          </cell>
        </row>
        <row r="1620">
          <cell r="A1620">
            <v>2001</v>
          </cell>
          <cell r="B1620">
            <v>6</v>
          </cell>
          <cell r="C1620">
            <v>5</v>
          </cell>
          <cell r="E1620">
            <v>77</v>
          </cell>
          <cell r="F1620">
            <v>61</v>
          </cell>
        </row>
        <row r="1621">
          <cell r="A1621">
            <v>2001</v>
          </cell>
          <cell r="B1621">
            <v>6</v>
          </cell>
          <cell r="C1621">
            <v>6</v>
          </cell>
          <cell r="E1621">
            <v>76</v>
          </cell>
          <cell r="F1621">
            <v>66</v>
          </cell>
        </row>
        <row r="1622">
          <cell r="A1622">
            <v>2001</v>
          </cell>
          <cell r="B1622">
            <v>6</v>
          </cell>
          <cell r="C1622">
            <v>7</v>
          </cell>
          <cell r="E1622">
            <v>78</v>
          </cell>
          <cell r="F1622">
            <v>62</v>
          </cell>
        </row>
        <row r="1623">
          <cell r="A1623">
            <v>2001</v>
          </cell>
          <cell r="B1623">
            <v>6</v>
          </cell>
          <cell r="C1623">
            <v>8</v>
          </cell>
          <cell r="E1623">
            <v>80</v>
          </cell>
          <cell r="F1623">
            <v>64</v>
          </cell>
        </row>
        <row r="1624">
          <cell r="A1624">
            <v>2001</v>
          </cell>
          <cell r="B1624">
            <v>6</v>
          </cell>
          <cell r="C1624">
            <v>9</v>
          </cell>
          <cell r="E1624">
            <v>80</v>
          </cell>
          <cell r="F1624">
            <v>64</v>
          </cell>
        </row>
        <row r="1625">
          <cell r="A1625">
            <v>2001</v>
          </cell>
          <cell r="B1625">
            <v>6</v>
          </cell>
          <cell r="C1625">
            <v>10</v>
          </cell>
          <cell r="E1625">
            <v>81</v>
          </cell>
          <cell r="F1625">
            <v>66</v>
          </cell>
        </row>
        <row r="1626">
          <cell r="A1626">
            <v>2001</v>
          </cell>
          <cell r="B1626">
            <v>6</v>
          </cell>
          <cell r="C1626">
            <v>11</v>
          </cell>
          <cell r="E1626">
            <v>83</v>
          </cell>
          <cell r="F1626">
            <v>69</v>
          </cell>
        </row>
        <row r="1627">
          <cell r="A1627">
            <v>2001</v>
          </cell>
          <cell r="B1627">
            <v>6</v>
          </cell>
          <cell r="C1627">
            <v>12</v>
          </cell>
          <cell r="E1627">
            <v>85</v>
          </cell>
          <cell r="F1627">
            <v>67</v>
          </cell>
        </row>
        <row r="1628">
          <cell r="A1628">
            <v>2001</v>
          </cell>
          <cell r="B1628">
            <v>6</v>
          </cell>
          <cell r="C1628">
            <v>13</v>
          </cell>
          <cell r="E1628">
            <v>80</v>
          </cell>
          <cell r="F1628">
            <v>68</v>
          </cell>
        </row>
        <row r="1629">
          <cell r="A1629">
            <v>2001</v>
          </cell>
          <cell r="B1629">
            <v>6</v>
          </cell>
          <cell r="C1629">
            <v>14</v>
          </cell>
          <cell r="E1629">
            <v>82</v>
          </cell>
          <cell r="F1629">
            <v>68</v>
          </cell>
        </row>
        <row r="1630">
          <cell r="A1630">
            <v>2001</v>
          </cell>
          <cell r="B1630">
            <v>6</v>
          </cell>
          <cell r="C1630">
            <v>15</v>
          </cell>
          <cell r="E1630">
            <v>82</v>
          </cell>
          <cell r="F1630">
            <v>69</v>
          </cell>
        </row>
        <row r="1631">
          <cell r="A1631">
            <v>2001</v>
          </cell>
          <cell r="B1631">
            <v>6</v>
          </cell>
          <cell r="C1631">
            <v>16</v>
          </cell>
          <cell r="E1631">
            <v>84</v>
          </cell>
          <cell r="F1631">
            <v>69</v>
          </cell>
        </row>
        <row r="1632">
          <cell r="A1632">
            <v>2001</v>
          </cell>
          <cell r="B1632">
            <v>6</v>
          </cell>
          <cell r="C1632">
            <v>17</v>
          </cell>
          <cell r="E1632">
            <v>84</v>
          </cell>
          <cell r="F1632">
            <v>68</v>
          </cell>
        </row>
        <row r="1633">
          <cell r="A1633">
            <v>2001</v>
          </cell>
          <cell r="B1633">
            <v>6</v>
          </cell>
          <cell r="C1633">
            <v>18</v>
          </cell>
          <cell r="E1633">
            <v>79</v>
          </cell>
          <cell r="F1633">
            <v>64</v>
          </cell>
        </row>
        <row r="1634">
          <cell r="A1634">
            <v>2001</v>
          </cell>
          <cell r="B1634">
            <v>6</v>
          </cell>
          <cell r="C1634">
            <v>19</v>
          </cell>
          <cell r="E1634">
            <v>78</v>
          </cell>
          <cell r="F1634">
            <v>60</v>
          </cell>
        </row>
        <row r="1635">
          <cell r="A1635">
            <v>2001</v>
          </cell>
          <cell r="B1635">
            <v>6</v>
          </cell>
          <cell r="C1635">
            <v>20</v>
          </cell>
          <cell r="E1635">
            <v>81</v>
          </cell>
          <cell r="F1635">
            <v>63</v>
          </cell>
        </row>
        <row r="1636">
          <cell r="A1636">
            <v>2001</v>
          </cell>
          <cell r="B1636">
            <v>6</v>
          </cell>
          <cell r="C1636">
            <v>21</v>
          </cell>
          <cell r="E1636">
            <v>82</v>
          </cell>
          <cell r="F1636">
            <v>65</v>
          </cell>
        </row>
        <row r="1637">
          <cell r="A1637">
            <v>2001</v>
          </cell>
          <cell r="B1637">
            <v>6</v>
          </cell>
          <cell r="C1637">
            <v>22</v>
          </cell>
          <cell r="E1637">
            <v>81</v>
          </cell>
          <cell r="F1637">
            <v>65</v>
          </cell>
        </row>
        <row r="1638">
          <cell r="A1638">
            <v>2001</v>
          </cell>
          <cell r="B1638">
            <v>6</v>
          </cell>
          <cell r="C1638">
            <v>23</v>
          </cell>
          <cell r="E1638">
            <v>79</v>
          </cell>
          <cell r="F1638">
            <v>63</v>
          </cell>
        </row>
        <row r="1639">
          <cell r="A1639">
            <v>2001</v>
          </cell>
          <cell r="B1639">
            <v>6</v>
          </cell>
          <cell r="C1639">
            <v>24</v>
          </cell>
          <cell r="E1639">
            <v>77</v>
          </cell>
          <cell r="F1639">
            <v>62</v>
          </cell>
        </row>
        <row r="1640">
          <cell r="A1640">
            <v>2001</v>
          </cell>
          <cell r="B1640">
            <v>6</v>
          </cell>
          <cell r="C1640">
            <v>25</v>
          </cell>
          <cell r="E1640">
            <v>84</v>
          </cell>
          <cell r="F1640">
            <v>67</v>
          </cell>
        </row>
        <row r="1641">
          <cell r="A1641">
            <v>2001</v>
          </cell>
          <cell r="B1641">
            <v>6</v>
          </cell>
          <cell r="C1641">
            <v>26</v>
          </cell>
          <cell r="E1641">
            <v>86</v>
          </cell>
          <cell r="F1641">
            <v>69</v>
          </cell>
        </row>
        <row r="1642">
          <cell r="A1642">
            <v>2001</v>
          </cell>
          <cell r="B1642">
            <v>6</v>
          </cell>
          <cell r="C1642">
            <v>27</v>
          </cell>
          <cell r="E1642">
            <v>83</v>
          </cell>
          <cell r="F1642">
            <v>66</v>
          </cell>
        </row>
        <row r="1643">
          <cell r="A1643">
            <v>2001</v>
          </cell>
          <cell r="B1643">
            <v>6</v>
          </cell>
          <cell r="C1643">
            <v>28</v>
          </cell>
          <cell r="E1643">
            <v>81</v>
          </cell>
          <cell r="F1643">
            <v>64</v>
          </cell>
        </row>
        <row r="1644">
          <cell r="A1644">
            <v>2001</v>
          </cell>
          <cell r="B1644">
            <v>6</v>
          </cell>
          <cell r="C1644">
            <v>29</v>
          </cell>
          <cell r="E1644">
            <v>82</v>
          </cell>
          <cell r="F1644">
            <v>66</v>
          </cell>
        </row>
        <row r="1645">
          <cell r="A1645">
            <v>2001</v>
          </cell>
          <cell r="B1645">
            <v>6</v>
          </cell>
          <cell r="C1645">
            <v>30</v>
          </cell>
        </row>
        <row r="1646">
          <cell r="A1646">
            <v>2001</v>
          </cell>
          <cell r="B1646">
            <v>7</v>
          </cell>
          <cell r="C1646">
            <v>1</v>
          </cell>
        </row>
        <row r="1647">
          <cell r="A1647">
            <v>2001</v>
          </cell>
          <cell r="B1647">
            <v>7</v>
          </cell>
          <cell r="C1647">
            <v>2</v>
          </cell>
        </row>
        <row r="1648">
          <cell r="A1648">
            <v>2001</v>
          </cell>
          <cell r="B1648">
            <v>7</v>
          </cell>
          <cell r="C1648">
            <v>3</v>
          </cell>
        </row>
        <row r="1649">
          <cell r="A1649">
            <v>2001</v>
          </cell>
          <cell r="B1649">
            <v>7</v>
          </cell>
          <cell r="C1649">
            <v>4</v>
          </cell>
        </row>
        <row r="1650">
          <cell r="A1650">
            <v>2001</v>
          </cell>
          <cell r="B1650">
            <v>7</v>
          </cell>
          <cell r="C1650">
            <v>5</v>
          </cell>
        </row>
        <row r="1651">
          <cell r="A1651">
            <v>2001</v>
          </cell>
          <cell r="B1651">
            <v>7</v>
          </cell>
          <cell r="C1651">
            <v>6</v>
          </cell>
        </row>
        <row r="1652">
          <cell r="A1652">
            <v>2001</v>
          </cell>
          <cell r="B1652">
            <v>7</v>
          </cell>
          <cell r="C1652">
            <v>7</v>
          </cell>
        </row>
        <row r="1653">
          <cell r="A1653">
            <v>2001</v>
          </cell>
          <cell r="B1653">
            <v>7</v>
          </cell>
          <cell r="C1653">
            <v>8</v>
          </cell>
        </row>
        <row r="1654">
          <cell r="A1654">
            <v>2001</v>
          </cell>
          <cell r="B1654">
            <v>7</v>
          </cell>
          <cell r="C1654">
            <v>9</v>
          </cell>
        </row>
        <row r="1655">
          <cell r="A1655">
            <v>2001</v>
          </cell>
          <cell r="B1655">
            <v>7</v>
          </cell>
          <cell r="C1655">
            <v>10</v>
          </cell>
        </row>
        <row r="1656">
          <cell r="A1656">
            <v>2001</v>
          </cell>
          <cell r="B1656">
            <v>7</v>
          </cell>
          <cell r="C1656">
            <v>11</v>
          </cell>
        </row>
        <row r="1657">
          <cell r="A1657">
            <v>2001</v>
          </cell>
          <cell r="B1657">
            <v>7</v>
          </cell>
          <cell r="C1657">
            <v>12</v>
          </cell>
        </row>
        <row r="1658">
          <cell r="A1658">
            <v>2001</v>
          </cell>
          <cell r="B1658">
            <v>7</v>
          </cell>
          <cell r="C1658">
            <v>13</v>
          </cell>
        </row>
        <row r="1659">
          <cell r="A1659">
            <v>2001</v>
          </cell>
          <cell r="B1659">
            <v>7</v>
          </cell>
          <cell r="C1659">
            <v>14</v>
          </cell>
        </row>
        <row r="1660">
          <cell r="A1660">
            <v>2001</v>
          </cell>
          <cell r="B1660">
            <v>7</v>
          </cell>
          <cell r="C1660">
            <v>15</v>
          </cell>
        </row>
        <row r="1661">
          <cell r="A1661">
            <v>2001</v>
          </cell>
          <cell r="B1661">
            <v>7</v>
          </cell>
          <cell r="C1661">
            <v>16</v>
          </cell>
        </row>
        <row r="1662">
          <cell r="A1662">
            <v>2001</v>
          </cell>
          <cell r="B1662">
            <v>7</v>
          </cell>
          <cell r="C1662">
            <v>17</v>
          </cell>
        </row>
        <row r="1663">
          <cell r="A1663">
            <v>2001</v>
          </cell>
          <cell r="B1663">
            <v>7</v>
          </cell>
          <cell r="C1663">
            <v>18</v>
          </cell>
        </row>
        <row r="1664">
          <cell r="A1664">
            <v>2001</v>
          </cell>
          <cell r="B1664">
            <v>7</v>
          </cell>
          <cell r="C1664">
            <v>19</v>
          </cell>
        </row>
        <row r="1665">
          <cell r="A1665">
            <v>2001</v>
          </cell>
          <cell r="B1665">
            <v>7</v>
          </cell>
          <cell r="C1665">
            <v>20</v>
          </cell>
        </row>
        <row r="1666">
          <cell r="A1666">
            <v>2001</v>
          </cell>
          <cell r="B1666">
            <v>7</v>
          </cell>
          <cell r="C1666">
            <v>21</v>
          </cell>
        </row>
        <row r="1667">
          <cell r="A1667">
            <v>2001</v>
          </cell>
          <cell r="B1667">
            <v>7</v>
          </cell>
          <cell r="C1667">
            <v>22</v>
          </cell>
        </row>
        <row r="1668">
          <cell r="A1668">
            <v>2001</v>
          </cell>
          <cell r="B1668">
            <v>7</v>
          </cell>
          <cell r="C1668">
            <v>23</v>
          </cell>
        </row>
        <row r="1669">
          <cell r="A1669">
            <v>2001</v>
          </cell>
          <cell r="B1669">
            <v>7</v>
          </cell>
          <cell r="C1669">
            <v>24</v>
          </cell>
        </row>
        <row r="1670">
          <cell r="A1670">
            <v>2001</v>
          </cell>
          <cell r="B1670">
            <v>7</v>
          </cell>
          <cell r="C1670">
            <v>25</v>
          </cell>
        </row>
        <row r="1671">
          <cell r="A1671">
            <v>2001</v>
          </cell>
          <cell r="B1671">
            <v>7</v>
          </cell>
          <cell r="C1671">
            <v>26</v>
          </cell>
        </row>
        <row r="1672">
          <cell r="A1672">
            <v>2001</v>
          </cell>
          <cell r="B1672">
            <v>7</v>
          </cell>
          <cell r="C1672">
            <v>27</v>
          </cell>
        </row>
        <row r="1673">
          <cell r="A1673">
            <v>2001</v>
          </cell>
          <cell r="B1673">
            <v>7</v>
          </cell>
          <cell r="C1673">
            <v>28</v>
          </cell>
        </row>
        <row r="1674">
          <cell r="A1674">
            <v>2001</v>
          </cell>
          <cell r="B1674">
            <v>7</v>
          </cell>
          <cell r="C1674">
            <v>29</v>
          </cell>
        </row>
        <row r="1675">
          <cell r="A1675">
            <v>2001</v>
          </cell>
          <cell r="B1675">
            <v>7</v>
          </cell>
          <cell r="C1675">
            <v>30</v>
          </cell>
        </row>
        <row r="1676">
          <cell r="A1676">
            <v>2001</v>
          </cell>
          <cell r="B1676">
            <v>7</v>
          </cell>
          <cell r="C1676">
            <v>31</v>
          </cell>
        </row>
        <row r="1677">
          <cell r="A1677">
            <v>2001</v>
          </cell>
          <cell r="B1677">
            <v>8</v>
          </cell>
          <cell r="C1677">
            <v>1</v>
          </cell>
        </row>
        <row r="1678">
          <cell r="A1678">
            <v>2001</v>
          </cell>
          <cell r="B1678">
            <v>8</v>
          </cell>
          <cell r="C1678">
            <v>2</v>
          </cell>
        </row>
        <row r="1679">
          <cell r="A1679">
            <v>2001</v>
          </cell>
          <cell r="B1679">
            <v>8</v>
          </cell>
          <cell r="C1679">
            <v>3</v>
          </cell>
        </row>
        <row r="1680">
          <cell r="A1680">
            <v>2001</v>
          </cell>
          <cell r="B1680">
            <v>8</v>
          </cell>
          <cell r="C1680">
            <v>4</v>
          </cell>
        </row>
        <row r="1681">
          <cell r="A1681">
            <v>2001</v>
          </cell>
          <cell r="B1681">
            <v>8</v>
          </cell>
          <cell r="C1681">
            <v>5</v>
          </cell>
        </row>
        <row r="1682">
          <cell r="A1682">
            <v>2001</v>
          </cell>
          <cell r="B1682">
            <v>8</v>
          </cell>
          <cell r="C1682">
            <v>6</v>
          </cell>
        </row>
        <row r="1683">
          <cell r="A1683">
            <v>2001</v>
          </cell>
          <cell r="B1683">
            <v>8</v>
          </cell>
          <cell r="C1683">
            <v>7</v>
          </cell>
        </row>
        <row r="1684">
          <cell r="A1684">
            <v>2001</v>
          </cell>
          <cell r="B1684">
            <v>8</v>
          </cell>
          <cell r="C1684">
            <v>8</v>
          </cell>
        </row>
        <row r="1685">
          <cell r="A1685">
            <v>2001</v>
          </cell>
          <cell r="B1685">
            <v>8</v>
          </cell>
          <cell r="C1685">
            <v>9</v>
          </cell>
        </row>
        <row r="1686">
          <cell r="A1686">
            <v>2001</v>
          </cell>
          <cell r="B1686">
            <v>8</v>
          </cell>
          <cell r="C1686">
            <v>10</v>
          </cell>
        </row>
        <row r="1687">
          <cell r="A1687">
            <v>2001</v>
          </cell>
          <cell r="B1687">
            <v>8</v>
          </cell>
          <cell r="C1687">
            <v>11</v>
          </cell>
        </row>
        <row r="1688">
          <cell r="A1688">
            <v>2001</v>
          </cell>
          <cell r="B1688">
            <v>8</v>
          </cell>
          <cell r="C1688">
            <v>12</v>
          </cell>
        </row>
        <row r="1689">
          <cell r="A1689">
            <v>2001</v>
          </cell>
          <cell r="B1689">
            <v>8</v>
          </cell>
          <cell r="C1689">
            <v>13</v>
          </cell>
        </row>
        <row r="1690">
          <cell r="A1690">
            <v>2001</v>
          </cell>
          <cell r="B1690">
            <v>8</v>
          </cell>
          <cell r="C1690">
            <v>14</v>
          </cell>
        </row>
        <row r="1691">
          <cell r="A1691">
            <v>2001</v>
          </cell>
          <cell r="B1691">
            <v>8</v>
          </cell>
          <cell r="C1691">
            <v>15</v>
          </cell>
        </row>
        <row r="1692">
          <cell r="A1692">
            <v>2001</v>
          </cell>
          <cell r="B1692">
            <v>8</v>
          </cell>
          <cell r="C1692">
            <v>16</v>
          </cell>
        </row>
        <row r="1693">
          <cell r="A1693">
            <v>2001</v>
          </cell>
          <cell r="B1693">
            <v>8</v>
          </cell>
          <cell r="C1693">
            <v>17</v>
          </cell>
        </row>
        <row r="1694">
          <cell r="A1694">
            <v>2001</v>
          </cell>
          <cell r="B1694">
            <v>8</v>
          </cell>
          <cell r="C1694">
            <v>18</v>
          </cell>
        </row>
        <row r="1695">
          <cell r="A1695">
            <v>2001</v>
          </cell>
          <cell r="B1695">
            <v>8</v>
          </cell>
          <cell r="C1695">
            <v>19</v>
          </cell>
        </row>
        <row r="1696">
          <cell r="A1696">
            <v>2001</v>
          </cell>
          <cell r="B1696">
            <v>8</v>
          </cell>
          <cell r="C1696">
            <v>20</v>
          </cell>
        </row>
        <row r="1697">
          <cell r="A1697">
            <v>2001</v>
          </cell>
          <cell r="B1697">
            <v>8</v>
          </cell>
          <cell r="C1697">
            <v>21</v>
          </cell>
        </row>
        <row r="1698">
          <cell r="A1698">
            <v>2001</v>
          </cell>
          <cell r="B1698">
            <v>8</v>
          </cell>
          <cell r="C1698">
            <v>22</v>
          </cell>
        </row>
        <row r="1699">
          <cell r="A1699">
            <v>2001</v>
          </cell>
          <cell r="B1699">
            <v>8</v>
          </cell>
          <cell r="C1699">
            <v>23</v>
          </cell>
        </row>
        <row r="1700">
          <cell r="A1700">
            <v>2001</v>
          </cell>
          <cell r="B1700">
            <v>8</v>
          </cell>
          <cell r="C1700">
            <v>24</v>
          </cell>
        </row>
        <row r="1701">
          <cell r="A1701">
            <v>2001</v>
          </cell>
          <cell r="B1701">
            <v>8</v>
          </cell>
          <cell r="C1701">
            <v>25</v>
          </cell>
        </row>
        <row r="1702">
          <cell r="A1702">
            <v>2001</v>
          </cell>
          <cell r="B1702">
            <v>8</v>
          </cell>
          <cell r="C1702">
            <v>26</v>
          </cell>
        </row>
        <row r="1703">
          <cell r="A1703">
            <v>2001</v>
          </cell>
          <cell r="B1703">
            <v>8</v>
          </cell>
          <cell r="C1703">
            <v>27</v>
          </cell>
        </row>
        <row r="1704">
          <cell r="A1704">
            <v>2001</v>
          </cell>
          <cell r="B1704">
            <v>8</v>
          </cell>
          <cell r="C1704">
            <v>28</v>
          </cell>
        </row>
        <row r="1705">
          <cell r="A1705">
            <v>2001</v>
          </cell>
          <cell r="B1705">
            <v>8</v>
          </cell>
          <cell r="C1705">
            <v>29</v>
          </cell>
        </row>
        <row r="1706">
          <cell r="A1706">
            <v>2001</v>
          </cell>
          <cell r="B1706">
            <v>8</v>
          </cell>
          <cell r="C1706">
            <v>30</v>
          </cell>
        </row>
        <row r="1707">
          <cell r="A1707">
            <v>2001</v>
          </cell>
          <cell r="B1707">
            <v>8</v>
          </cell>
          <cell r="C1707">
            <v>31</v>
          </cell>
        </row>
        <row r="1708">
          <cell r="A1708">
            <v>2001</v>
          </cell>
          <cell r="B1708">
            <v>9</v>
          </cell>
          <cell r="C1708">
            <v>1</v>
          </cell>
        </row>
        <row r="1709">
          <cell r="A1709">
            <v>2001</v>
          </cell>
          <cell r="B1709">
            <v>9</v>
          </cell>
          <cell r="C1709">
            <v>2</v>
          </cell>
        </row>
        <row r="1710">
          <cell r="A1710">
            <v>2001</v>
          </cell>
          <cell r="B1710">
            <v>9</v>
          </cell>
          <cell r="C1710">
            <v>3</v>
          </cell>
        </row>
        <row r="1711">
          <cell r="A1711">
            <v>2001</v>
          </cell>
          <cell r="B1711">
            <v>9</v>
          </cell>
          <cell r="C1711">
            <v>4</v>
          </cell>
        </row>
        <row r="1712">
          <cell r="A1712">
            <v>2001</v>
          </cell>
          <cell r="B1712">
            <v>9</v>
          </cell>
          <cell r="C1712">
            <v>5</v>
          </cell>
        </row>
        <row r="1713">
          <cell r="A1713">
            <v>2001</v>
          </cell>
          <cell r="B1713">
            <v>9</v>
          </cell>
          <cell r="C1713">
            <v>6</v>
          </cell>
        </row>
        <row r="1714">
          <cell r="A1714">
            <v>2001</v>
          </cell>
          <cell r="B1714">
            <v>9</v>
          </cell>
          <cell r="C1714">
            <v>7</v>
          </cell>
        </row>
        <row r="1715">
          <cell r="A1715">
            <v>2001</v>
          </cell>
          <cell r="B1715">
            <v>9</v>
          </cell>
          <cell r="C1715">
            <v>8</v>
          </cell>
        </row>
        <row r="1716">
          <cell r="A1716">
            <v>2001</v>
          </cell>
          <cell r="B1716">
            <v>9</v>
          </cell>
          <cell r="C1716">
            <v>9</v>
          </cell>
        </row>
        <row r="1717">
          <cell r="A1717">
            <v>2001</v>
          </cell>
          <cell r="B1717">
            <v>9</v>
          </cell>
          <cell r="C1717">
            <v>10</v>
          </cell>
        </row>
        <row r="1718">
          <cell r="A1718">
            <v>2001</v>
          </cell>
          <cell r="B1718">
            <v>9</v>
          </cell>
          <cell r="C1718">
            <v>11</v>
          </cell>
        </row>
        <row r="1719">
          <cell r="A1719">
            <v>2001</v>
          </cell>
          <cell r="B1719">
            <v>9</v>
          </cell>
          <cell r="C1719">
            <v>12</v>
          </cell>
        </row>
        <row r="1720">
          <cell r="A1720">
            <v>2001</v>
          </cell>
          <cell r="B1720">
            <v>9</v>
          </cell>
          <cell r="C1720">
            <v>13</v>
          </cell>
        </row>
        <row r="1721">
          <cell r="A1721">
            <v>2001</v>
          </cell>
          <cell r="B1721">
            <v>9</v>
          </cell>
          <cell r="C1721">
            <v>14</v>
          </cell>
        </row>
        <row r="1722">
          <cell r="A1722">
            <v>2001</v>
          </cell>
          <cell r="B1722">
            <v>9</v>
          </cell>
          <cell r="C1722">
            <v>15</v>
          </cell>
        </row>
        <row r="1723">
          <cell r="A1723">
            <v>2001</v>
          </cell>
          <cell r="B1723">
            <v>9</v>
          </cell>
          <cell r="C1723">
            <v>16</v>
          </cell>
        </row>
        <row r="1724">
          <cell r="A1724">
            <v>2001</v>
          </cell>
          <cell r="B1724">
            <v>9</v>
          </cell>
          <cell r="C1724">
            <v>17</v>
          </cell>
        </row>
        <row r="1725">
          <cell r="A1725">
            <v>2001</v>
          </cell>
          <cell r="B1725">
            <v>9</v>
          </cell>
          <cell r="C1725">
            <v>18</v>
          </cell>
        </row>
        <row r="1726">
          <cell r="A1726">
            <v>2001</v>
          </cell>
          <cell r="B1726">
            <v>9</v>
          </cell>
          <cell r="C1726">
            <v>19</v>
          </cell>
        </row>
        <row r="1727">
          <cell r="A1727">
            <v>2001</v>
          </cell>
          <cell r="B1727">
            <v>9</v>
          </cell>
          <cell r="C1727">
            <v>20</v>
          </cell>
        </row>
        <row r="1728">
          <cell r="A1728">
            <v>2001</v>
          </cell>
          <cell r="B1728">
            <v>9</v>
          </cell>
          <cell r="C1728">
            <v>21</v>
          </cell>
        </row>
        <row r="1729">
          <cell r="A1729">
            <v>2001</v>
          </cell>
          <cell r="B1729">
            <v>9</v>
          </cell>
          <cell r="C1729">
            <v>22</v>
          </cell>
        </row>
        <row r="1730">
          <cell r="A1730">
            <v>2001</v>
          </cell>
          <cell r="B1730">
            <v>9</v>
          </cell>
          <cell r="C1730">
            <v>23</v>
          </cell>
        </row>
        <row r="1731">
          <cell r="A1731">
            <v>2001</v>
          </cell>
          <cell r="B1731">
            <v>9</v>
          </cell>
          <cell r="C1731">
            <v>24</v>
          </cell>
        </row>
        <row r="1732">
          <cell r="A1732">
            <v>2001</v>
          </cell>
          <cell r="B1732">
            <v>9</v>
          </cell>
          <cell r="C1732">
            <v>25</v>
          </cell>
        </row>
        <row r="1733">
          <cell r="A1733">
            <v>2001</v>
          </cell>
          <cell r="B1733">
            <v>9</v>
          </cell>
          <cell r="C1733">
            <v>26</v>
          </cell>
        </row>
        <row r="1734">
          <cell r="A1734">
            <v>2001</v>
          </cell>
          <cell r="B1734">
            <v>9</v>
          </cell>
          <cell r="C1734">
            <v>27</v>
          </cell>
        </row>
        <row r="1735">
          <cell r="A1735">
            <v>2001</v>
          </cell>
          <cell r="B1735">
            <v>9</v>
          </cell>
          <cell r="C1735">
            <v>28</v>
          </cell>
        </row>
        <row r="1736">
          <cell r="A1736">
            <v>2001</v>
          </cell>
          <cell r="B1736">
            <v>9</v>
          </cell>
          <cell r="C1736">
            <v>29</v>
          </cell>
        </row>
        <row r="1737">
          <cell r="A1737">
            <v>2001</v>
          </cell>
          <cell r="B1737">
            <v>9</v>
          </cell>
          <cell r="C1737">
            <v>30</v>
          </cell>
        </row>
        <row r="1738">
          <cell r="A1738">
            <v>2001</v>
          </cell>
          <cell r="B1738">
            <v>10</v>
          </cell>
          <cell r="C1738">
            <v>1</v>
          </cell>
        </row>
        <row r="1739">
          <cell r="A1739">
            <v>2001</v>
          </cell>
          <cell r="B1739">
            <v>10</v>
          </cell>
          <cell r="C1739">
            <v>2</v>
          </cell>
        </row>
        <row r="1740">
          <cell r="A1740">
            <v>2001</v>
          </cell>
          <cell r="B1740">
            <v>10</v>
          </cell>
          <cell r="C1740">
            <v>3</v>
          </cell>
        </row>
        <row r="1741">
          <cell r="A1741">
            <v>2001</v>
          </cell>
          <cell r="B1741">
            <v>10</v>
          </cell>
          <cell r="C1741">
            <v>4</v>
          </cell>
        </row>
        <row r="1742">
          <cell r="A1742">
            <v>2001</v>
          </cell>
          <cell r="B1742">
            <v>10</v>
          </cell>
          <cell r="C1742">
            <v>5</v>
          </cell>
        </row>
        <row r="1743">
          <cell r="A1743">
            <v>2001</v>
          </cell>
          <cell r="B1743">
            <v>10</v>
          </cell>
          <cell r="C1743">
            <v>6</v>
          </cell>
        </row>
        <row r="1744">
          <cell r="A1744">
            <v>2001</v>
          </cell>
          <cell r="B1744">
            <v>10</v>
          </cell>
          <cell r="C1744">
            <v>7</v>
          </cell>
        </row>
        <row r="1745">
          <cell r="A1745">
            <v>2001</v>
          </cell>
          <cell r="B1745">
            <v>10</v>
          </cell>
          <cell r="C1745">
            <v>8</v>
          </cell>
        </row>
        <row r="1746">
          <cell r="A1746">
            <v>2001</v>
          </cell>
          <cell r="B1746">
            <v>10</v>
          </cell>
          <cell r="C1746">
            <v>9</v>
          </cell>
        </row>
        <row r="1747">
          <cell r="A1747">
            <v>2001</v>
          </cell>
          <cell r="B1747">
            <v>10</v>
          </cell>
          <cell r="C1747">
            <v>10</v>
          </cell>
        </row>
        <row r="1748">
          <cell r="A1748">
            <v>2001</v>
          </cell>
          <cell r="B1748">
            <v>10</v>
          </cell>
          <cell r="C1748">
            <v>11</v>
          </cell>
        </row>
        <row r="1749">
          <cell r="A1749">
            <v>2001</v>
          </cell>
          <cell r="B1749">
            <v>10</v>
          </cell>
          <cell r="C1749">
            <v>12</v>
          </cell>
        </row>
        <row r="1750">
          <cell r="A1750">
            <v>2001</v>
          </cell>
          <cell r="B1750">
            <v>10</v>
          </cell>
          <cell r="C1750">
            <v>13</v>
          </cell>
        </row>
        <row r="1751">
          <cell r="A1751">
            <v>2001</v>
          </cell>
          <cell r="B1751">
            <v>10</v>
          </cell>
          <cell r="C1751">
            <v>14</v>
          </cell>
        </row>
        <row r="1752">
          <cell r="A1752">
            <v>2001</v>
          </cell>
          <cell r="B1752">
            <v>10</v>
          </cell>
          <cell r="C1752">
            <v>15</v>
          </cell>
        </row>
        <row r="1753">
          <cell r="A1753">
            <v>2001</v>
          </cell>
          <cell r="B1753">
            <v>10</v>
          </cell>
          <cell r="C1753">
            <v>16</v>
          </cell>
        </row>
        <row r="1754">
          <cell r="A1754">
            <v>2001</v>
          </cell>
          <cell r="B1754">
            <v>10</v>
          </cell>
          <cell r="C1754">
            <v>17</v>
          </cell>
        </row>
        <row r="1755">
          <cell r="A1755">
            <v>2001</v>
          </cell>
          <cell r="B1755">
            <v>10</v>
          </cell>
          <cell r="C1755">
            <v>18</v>
          </cell>
        </row>
        <row r="1756">
          <cell r="A1756">
            <v>2001</v>
          </cell>
          <cell r="B1756">
            <v>10</v>
          </cell>
          <cell r="C1756">
            <v>19</v>
          </cell>
        </row>
        <row r="1757">
          <cell r="A1757">
            <v>2001</v>
          </cell>
          <cell r="B1757">
            <v>10</v>
          </cell>
          <cell r="C1757">
            <v>20</v>
          </cell>
        </row>
        <row r="1758">
          <cell r="A1758">
            <v>2001</v>
          </cell>
          <cell r="B1758">
            <v>10</v>
          </cell>
          <cell r="C1758">
            <v>21</v>
          </cell>
        </row>
        <row r="1759">
          <cell r="A1759">
            <v>2001</v>
          </cell>
          <cell r="B1759">
            <v>10</v>
          </cell>
          <cell r="C1759">
            <v>22</v>
          </cell>
        </row>
        <row r="1760">
          <cell r="A1760">
            <v>2001</v>
          </cell>
          <cell r="B1760">
            <v>10</v>
          </cell>
          <cell r="C1760">
            <v>23</v>
          </cell>
        </row>
        <row r="1761">
          <cell r="A1761">
            <v>2001</v>
          </cell>
          <cell r="B1761">
            <v>10</v>
          </cell>
          <cell r="C1761">
            <v>24</v>
          </cell>
        </row>
        <row r="1762">
          <cell r="A1762">
            <v>2001</v>
          </cell>
          <cell r="B1762">
            <v>10</v>
          </cell>
          <cell r="C1762">
            <v>25</v>
          </cell>
        </row>
        <row r="1763">
          <cell r="A1763">
            <v>2001</v>
          </cell>
          <cell r="B1763">
            <v>10</v>
          </cell>
          <cell r="C1763">
            <v>26</v>
          </cell>
        </row>
        <row r="1764">
          <cell r="A1764">
            <v>2001</v>
          </cell>
          <cell r="B1764">
            <v>10</v>
          </cell>
          <cell r="C1764">
            <v>27</v>
          </cell>
        </row>
        <row r="1765">
          <cell r="A1765">
            <v>2001</v>
          </cell>
          <cell r="B1765">
            <v>10</v>
          </cell>
          <cell r="C1765">
            <v>28</v>
          </cell>
        </row>
        <row r="1766">
          <cell r="A1766">
            <v>2001</v>
          </cell>
          <cell r="B1766">
            <v>10</v>
          </cell>
          <cell r="C1766">
            <v>29</v>
          </cell>
        </row>
        <row r="1767">
          <cell r="A1767">
            <v>2001</v>
          </cell>
          <cell r="B1767">
            <v>10</v>
          </cell>
          <cell r="C1767">
            <v>30</v>
          </cell>
        </row>
        <row r="1768">
          <cell r="A1768">
            <v>2001</v>
          </cell>
          <cell r="B1768">
            <v>10</v>
          </cell>
          <cell r="C1768">
            <v>31</v>
          </cell>
        </row>
        <row r="1769">
          <cell r="A1769">
            <v>2001</v>
          </cell>
          <cell r="B1769">
            <v>11</v>
          </cell>
          <cell r="C1769">
            <v>1</v>
          </cell>
        </row>
        <row r="1770">
          <cell r="A1770">
            <v>2001</v>
          </cell>
          <cell r="B1770">
            <v>11</v>
          </cell>
          <cell r="C1770">
            <v>2</v>
          </cell>
        </row>
        <row r="1771">
          <cell r="A1771">
            <v>2001</v>
          </cell>
          <cell r="B1771">
            <v>11</v>
          </cell>
          <cell r="C1771">
            <v>3</v>
          </cell>
        </row>
        <row r="1772">
          <cell r="A1772">
            <v>2001</v>
          </cell>
          <cell r="B1772">
            <v>11</v>
          </cell>
          <cell r="C1772">
            <v>4</v>
          </cell>
        </row>
        <row r="1773">
          <cell r="A1773">
            <v>2001</v>
          </cell>
          <cell r="B1773">
            <v>11</v>
          </cell>
          <cell r="C1773">
            <v>5</v>
          </cell>
        </row>
        <row r="1774">
          <cell r="A1774">
            <v>2001</v>
          </cell>
          <cell r="B1774">
            <v>11</v>
          </cell>
          <cell r="C1774">
            <v>6</v>
          </cell>
        </row>
        <row r="1775">
          <cell r="A1775">
            <v>2001</v>
          </cell>
          <cell r="B1775">
            <v>11</v>
          </cell>
          <cell r="C1775">
            <v>7</v>
          </cell>
        </row>
        <row r="1776">
          <cell r="A1776">
            <v>2001</v>
          </cell>
          <cell r="B1776">
            <v>11</v>
          </cell>
          <cell r="C1776">
            <v>8</v>
          </cell>
        </row>
        <row r="1777">
          <cell r="A1777">
            <v>2001</v>
          </cell>
          <cell r="B1777">
            <v>11</v>
          </cell>
          <cell r="C1777">
            <v>9</v>
          </cell>
        </row>
        <row r="1778">
          <cell r="A1778">
            <v>2001</v>
          </cell>
          <cell r="B1778">
            <v>11</v>
          </cell>
          <cell r="C1778">
            <v>10</v>
          </cell>
        </row>
        <row r="1779">
          <cell r="A1779">
            <v>2001</v>
          </cell>
          <cell r="B1779">
            <v>11</v>
          </cell>
          <cell r="C1779">
            <v>11</v>
          </cell>
        </row>
        <row r="1780">
          <cell r="A1780">
            <v>2001</v>
          </cell>
          <cell r="B1780">
            <v>11</v>
          </cell>
          <cell r="C1780">
            <v>12</v>
          </cell>
        </row>
        <row r="1781">
          <cell r="A1781">
            <v>2001</v>
          </cell>
          <cell r="B1781">
            <v>11</v>
          </cell>
          <cell r="C1781">
            <v>13</v>
          </cell>
        </row>
        <row r="1782">
          <cell r="A1782">
            <v>2001</v>
          </cell>
          <cell r="B1782">
            <v>11</v>
          </cell>
          <cell r="C1782">
            <v>14</v>
          </cell>
        </row>
        <row r="1783">
          <cell r="A1783">
            <v>2001</v>
          </cell>
          <cell r="B1783">
            <v>11</v>
          </cell>
          <cell r="C1783">
            <v>15</v>
          </cell>
        </row>
        <row r="1784">
          <cell r="A1784">
            <v>2001</v>
          </cell>
          <cell r="B1784">
            <v>11</v>
          </cell>
          <cell r="C1784">
            <v>16</v>
          </cell>
        </row>
        <row r="1785">
          <cell r="A1785">
            <v>2001</v>
          </cell>
          <cell r="B1785">
            <v>11</v>
          </cell>
          <cell r="C1785">
            <v>17</v>
          </cell>
        </row>
        <row r="1786">
          <cell r="A1786">
            <v>2001</v>
          </cell>
          <cell r="B1786">
            <v>11</v>
          </cell>
          <cell r="C1786">
            <v>18</v>
          </cell>
        </row>
        <row r="1787">
          <cell r="A1787">
            <v>2001</v>
          </cell>
          <cell r="B1787">
            <v>11</v>
          </cell>
          <cell r="C1787">
            <v>19</v>
          </cell>
        </row>
        <row r="1788">
          <cell r="A1788">
            <v>2001</v>
          </cell>
          <cell r="B1788">
            <v>11</v>
          </cell>
          <cell r="C1788">
            <v>20</v>
          </cell>
        </row>
        <row r="1789">
          <cell r="A1789">
            <v>2001</v>
          </cell>
          <cell r="B1789">
            <v>11</v>
          </cell>
          <cell r="C1789">
            <v>21</v>
          </cell>
        </row>
        <row r="1790">
          <cell r="A1790">
            <v>2001</v>
          </cell>
          <cell r="B1790">
            <v>11</v>
          </cell>
          <cell r="C1790">
            <v>22</v>
          </cell>
        </row>
        <row r="1791">
          <cell r="A1791">
            <v>2001</v>
          </cell>
          <cell r="B1791">
            <v>11</v>
          </cell>
          <cell r="C1791">
            <v>23</v>
          </cell>
        </row>
        <row r="1792">
          <cell r="A1792">
            <v>2001</v>
          </cell>
          <cell r="B1792">
            <v>11</v>
          </cell>
          <cell r="C1792">
            <v>24</v>
          </cell>
        </row>
        <row r="1793">
          <cell r="A1793">
            <v>2001</v>
          </cell>
          <cell r="B1793">
            <v>11</v>
          </cell>
          <cell r="C1793">
            <v>25</v>
          </cell>
        </row>
        <row r="1794">
          <cell r="A1794">
            <v>2001</v>
          </cell>
          <cell r="B1794">
            <v>11</v>
          </cell>
          <cell r="C1794">
            <v>26</v>
          </cell>
        </row>
        <row r="1795">
          <cell r="A1795">
            <v>2001</v>
          </cell>
          <cell r="B1795">
            <v>11</v>
          </cell>
          <cell r="C1795">
            <v>27</v>
          </cell>
        </row>
        <row r="1796">
          <cell r="A1796">
            <v>2001</v>
          </cell>
          <cell r="B1796">
            <v>11</v>
          </cell>
          <cell r="C1796">
            <v>28</v>
          </cell>
        </row>
        <row r="1797">
          <cell r="A1797">
            <v>2001</v>
          </cell>
          <cell r="B1797">
            <v>11</v>
          </cell>
          <cell r="C1797">
            <v>29</v>
          </cell>
        </row>
        <row r="1798">
          <cell r="A1798">
            <v>2001</v>
          </cell>
          <cell r="B1798">
            <v>11</v>
          </cell>
          <cell r="C1798">
            <v>30</v>
          </cell>
        </row>
        <row r="1799">
          <cell r="A1799">
            <v>2001</v>
          </cell>
          <cell r="B1799">
            <v>12</v>
          </cell>
          <cell r="C1799">
            <v>1</v>
          </cell>
        </row>
        <row r="1800">
          <cell r="A1800">
            <v>2001</v>
          </cell>
          <cell r="B1800">
            <v>12</v>
          </cell>
          <cell r="C1800">
            <v>2</v>
          </cell>
        </row>
        <row r="1801">
          <cell r="A1801">
            <v>2001</v>
          </cell>
          <cell r="B1801">
            <v>12</v>
          </cell>
          <cell r="C1801">
            <v>3</v>
          </cell>
        </row>
        <row r="1802">
          <cell r="A1802">
            <v>2001</v>
          </cell>
          <cell r="B1802">
            <v>12</v>
          </cell>
          <cell r="C1802">
            <v>4</v>
          </cell>
        </row>
        <row r="1803">
          <cell r="A1803">
            <v>2001</v>
          </cell>
          <cell r="B1803">
            <v>12</v>
          </cell>
          <cell r="C1803">
            <v>5</v>
          </cell>
        </row>
        <row r="1804">
          <cell r="A1804">
            <v>2001</v>
          </cell>
          <cell r="B1804">
            <v>12</v>
          </cell>
          <cell r="C1804">
            <v>6</v>
          </cell>
        </row>
        <row r="1805">
          <cell r="A1805">
            <v>2001</v>
          </cell>
          <cell r="B1805">
            <v>12</v>
          </cell>
          <cell r="C1805">
            <v>7</v>
          </cell>
        </row>
        <row r="1806">
          <cell r="A1806">
            <v>2001</v>
          </cell>
          <cell r="B1806">
            <v>12</v>
          </cell>
          <cell r="C1806">
            <v>8</v>
          </cell>
        </row>
        <row r="1807">
          <cell r="A1807">
            <v>2001</v>
          </cell>
          <cell r="B1807">
            <v>12</v>
          </cell>
          <cell r="C1807">
            <v>9</v>
          </cell>
        </row>
        <row r="1808">
          <cell r="A1808">
            <v>2001</v>
          </cell>
          <cell r="B1808">
            <v>12</v>
          </cell>
          <cell r="C1808">
            <v>10</v>
          </cell>
        </row>
        <row r="1809">
          <cell r="A1809">
            <v>2001</v>
          </cell>
          <cell r="B1809">
            <v>12</v>
          </cell>
          <cell r="C1809">
            <v>11</v>
          </cell>
        </row>
        <row r="1810">
          <cell r="A1810">
            <v>2001</v>
          </cell>
          <cell r="B1810">
            <v>12</v>
          </cell>
          <cell r="C1810">
            <v>12</v>
          </cell>
        </row>
        <row r="1811">
          <cell r="A1811">
            <v>2001</v>
          </cell>
          <cell r="B1811">
            <v>12</v>
          </cell>
          <cell r="C1811">
            <v>13</v>
          </cell>
        </row>
        <row r="1812">
          <cell r="A1812">
            <v>2001</v>
          </cell>
          <cell r="B1812">
            <v>12</v>
          </cell>
          <cell r="C1812">
            <v>14</v>
          </cell>
        </row>
        <row r="1813">
          <cell r="A1813">
            <v>2001</v>
          </cell>
          <cell r="B1813">
            <v>12</v>
          </cell>
          <cell r="C1813">
            <v>15</v>
          </cell>
        </row>
        <row r="1814">
          <cell r="A1814">
            <v>2001</v>
          </cell>
          <cell r="B1814">
            <v>12</v>
          </cell>
          <cell r="C1814">
            <v>16</v>
          </cell>
        </row>
        <row r="1815">
          <cell r="A1815">
            <v>2001</v>
          </cell>
          <cell r="B1815">
            <v>12</v>
          </cell>
          <cell r="C1815">
            <v>17</v>
          </cell>
        </row>
        <row r="1816">
          <cell r="A1816">
            <v>2001</v>
          </cell>
          <cell r="B1816">
            <v>12</v>
          </cell>
          <cell r="C1816">
            <v>18</v>
          </cell>
        </row>
        <row r="1817">
          <cell r="A1817">
            <v>2001</v>
          </cell>
          <cell r="B1817">
            <v>12</v>
          </cell>
          <cell r="C1817">
            <v>19</v>
          </cell>
        </row>
        <row r="1818">
          <cell r="A1818">
            <v>2001</v>
          </cell>
          <cell r="B1818">
            <v>12</v>
          </cell>
          <cell r="C1818">
            <v>20</v>
          </cell>
        </row>
        <row r="1819">
          <cell r="A1819">
            <v>2001</v>
          </cell>
          <cell r="B1819">
            <v>12</v>
          </cell>
          <cell r="C1819">
            <v>21</v>
          </cell>
        </row>
        <row r="1820">
          <cell r="A1820">
            <v>2001</v>
          </cell>
          <cell r="B1820">
            <v>12</v>
          </cell>
          <cell r="C1820">
            <v>22</v>
          </cell>
        </row>
        <row r="1821">
          <cell r="A1821">
            <v>2001</v>
          </cell>
          <cell r="B1821">
            <v>12</v>
          </cell>
          <cell r="C1821">
            <v>23</v>
          </cell>
        </row>
        <row r="1822">
          <cell r="A1822">
            <v>2001</v>
          </cell>
          <cell r="B1822">
            <v>12</v>
          </cell>
          <cell r="C1822">
            <v>24</v>
          </cell>
        </row>
        <row r="1823">
          <cell r="A1823">
            <v>2001</v>
          </cell>
          <cell r="B1823">
            <v>12</v>
          </cell>
          <cell r="C1823">
            <v>25</v>
          </cell>
        </row>
        <row r="1824">
          <cell r="A1824">
            <v>2001</v>
          </cell>
          <cell r="B1824">
            <v>12</v>
          </cell>
          <cell r="C1824">
            <v>26</v>
          </cell>
        </row>
        <row r="1825">
          <cell r="A1825">
            <v>2001</v>
          </cell>
          <cell r="B1825">
            <v>12</v>
          </cell>
          <cell r="C1825">
            <v>27</v>
          </cell>
        </row>
        <row r="1826">
          <cell r="A1826">
            <v>2001</v>
          </cell>
          <cell r="B1826">
            <v>12</v>
          </cell>
          <cell r="C1826">
            <v>28</v>
          </cell>
        </row>
        <row r="1827">
          <cell r="A1827">
            <v>2001</v>
          </cell>
          <cell r="B1827">
            <v>12</v>
          </cell>
          <cell r="C1827">
            <v>29</v>
          </cell>
        </row>
        <row r="1828">
          <cell r="A1828">
            <v>2001</v>
          </cell>
          <cell r="B1828">
            <v>12</v>
          </cell>
          <cell r="C1828">
            <v>30</v>
          </cell>
        </row>
        <row r="1829">
          <cell r="A1829">
            <v>2001</v>
          </cell>
          <cell r="B1829">
            <v>12</v>
          </cell>
          <cell r="C1829">
            <v>31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Data"/>
    </sheetNames>
    <sheetDataSet>
      <sheetData sheetId="0">
        <row r="2">
          <cell r="A2">
            <v>2001</v>
          </cell>
          <cell r="B2">
            <v>4</v>
          </cell>
          <cell r="C2">
            <v>4</v>
          </cell>
          <cell r="E2">
            <v>24288.950706923501</v>
          </cell>
          <cell r="F2">
            <v>23226.444439149102</v>
          </cell>
          <cell r="G2">
            <v>22765.214329621402</v>
          </cell>
          <cell r="H2">
            <v>22696.0733026663</v>
          </cell>
          <cell r="I2">
            <v>23298.026428722202</v>
          </cell>
          <cell r="J2">
            <v>25279.059885212399</v>
          </cell>
          <cell r="K2">
            <v>29209.735506737099</v>
          </cell>
          <cell r="L2">
            <v>31494.5947751036</v>
          </cell>
          <cell r="M2">
            <v>31698.371211666799</v>
          </cell>
          <cell r="N2">
            <v>31382.278208782602</v>
          </cell>
          <cell r="O2">
            <v>31362.141712543202</v>
          </cell>
          <cell r="P2">
            <v>31123.818215132302</v>
          </cell>
          <cell r="Q2">
            <v>30639.911887071499</v>
          </cell>
          <cell r="R2">
            <v>30378.297636462801</v>
          </cell>
          <cell r="S2">
            <v>29941.926118858399</v>
          </cell>
          <cell r="T2">
            <v>29605.583477705601</v>
          </cell>
          <cell r="U2">
            <v>29357.517063973799</v>
          </cell>
          <cell r="V2">
            <v>29273.897873317201</v>
          </cell>
          <cell r="W2">
            <v>29772.343127227399</v>
          </cell>
          <cell r="X2">
            <v>30651.371327179299</v>
          </cell>
          <cell r="Y2">
            <v>31802.5762663362</v>
          </cell>
          <cell r="Z2">
            <v>30763.1245223396</v>
          </cell>
          <cell r="AA2">
            <v>28011.843562056001</v>
          </cell>
          <cell r="AB2">
            <v>25449.615803040899</v>
          </cell>
        </row>
        <row r="3">
          <cell r="A3">
            <v>2001</v>
          </cell>
          <cell r="B3">
            <v>4</v>
          </cell>
          <cell r="C3">
            <v>5</v>
          </cell>
          <cell r="E3">
            <v>24141.736779057799</v>
          </cell>
          <cell r="F3">
            <v>23095.7794694195</v>
          </cell>
          <cell r="G3">
            <v>22613.377750725798</v>
          </cell>
          <cell r="H3">
            <v>22482.131225282301</v>
          </cell>
          <cell r="I3">
            <v>23173.024531555398</v>
          </cell>
          <cell r="J3">
            <v>25064.668751069199</v>
          </cell>
          <cell r="K3">
            <v>28863.304341334599</v>
          </cell>
          <cell r="L3">
            <v>31147.880116218599</v>
          </cell>
          <cell r="M3">
            <v>31453.086674599599</v>
          </cell>
          <cell r="N3">
            <v>31173.3812508519</v>
          </cell>
          <cell r="O3">
            <v>31141.756860959002</v>
          </cell>
          <cell r="P3">
            <v>30923.527831640698</v>
          </cell>
          <cell r="Q3">
            <v>30490.0683449801</v>
          </cell>
          <cell r="R3">
            <v>30399.922355548599</v>
          </cell>
          <cell r="S3">
            <v>30163.370604494899</v>
          </cell>
          <cell r="T3">
            <v>29940.541773905199</v>
          </cell>
          <cell r="U3">
            <v>29856.214988649499</v>
          </cell>
          <cell r="V3">
            <v>29801.626339133301</v>
          </cell>
          <cell r="W3">
            <v>30269.239364018598</v>
          </cell>
          <cell r="X3">
            <v>31056.725240786502</v>
          </cell>
          <cell r="Y3">
            <v>32107.146878062598</v>
          </cell>
          <cell r="Z3">
            <v>31076.988955661702</v>
          </cell>
          <cell r="AA3">
            <v>28362.417708895799</v>
          </cell>
          <cell r="AB3">
            <v>25877.915758339299</v>
          </cell>
        </row>
        <row r="4">
          <cell r="A4">
            <v>2001</v>
          </cell>
          <cell r="B4">
            <v>4</v>
          </cell>
          <cell r="C4">
            <v>6</v>
          </cell>
          <cell r="E4">
            <v>23895.822886133501</v>
          </cell>
          <cell r="F4">
            <v>22808.7087141552</v>
          </cell>
          <cell r="G4">
            <v>22286.863377117999</v>
          </cell>
          <cell r="H4">
            <v>22136.219235081699</v>
          </cell>
          <cell r="I4">
            <v>22746.665494498098</v>
          </cell>
          <cell r="J4">
            <v>24569.645587687799</v>
          </cell>
          <cell r="K4">
            <v>28250.0624026306</v>
          </cell>
          <cell r="L4">
            <v>30703.333333233601</v>
          </cell>
          <cell r="M4">
            <v>31328.529297269099</v>
          </cell>
          <cell r="N4">
            <v>31384.0692407188</v>
          </cell>
          <cell r="O4">
            <v>31535.0111870943</v>
          </cell>
          <cell r="P4">
            <v>31395.418282885399</v>
          </cell>
          <cell r="Q4">
            <v>30984.584023176001</v>
          </cell>
          <cell r="R4">
            <v>30803.886414595101</v>
          </cell>
          <cell r="S4">
            <v>30418.7698781375</v>
          </cell>
          <cell r="T4">
            <v>30024.029158570898</v>
          </cell>
          <cell r="U4">
            <v>29765.985172697201</v>
          </cell>
          <cell r="V4">
            <v>29350.2186496738</v>
          </cell>
          <cell r="W4">
            <v>29524.161306742899</v>
          </cell>
          <cell r="X4">
            <v>29954.535584262299</v>
          </cell>
          <cell r="Y4">
            <v>30719.099257854399</v>
          </cell>
          <cell r="Z4">
            <v>29768.783756171601</v>
          </cell>
          <cell r="AA4">
            <v>27595.7225359435</v>
          </cell>
          <cell r="AB4">
            <v>25469.0081251144</v>
          </cell>
        </row>
        <row r="5">
          <cell r="A5">
            <v>2001</v>
          </cell>
          <cell r="B5">
            <v>4</v>
          </cell>
          <cell r="C5">
            <v>7</v>
          </cell>
          <cell r="E5">
            <v>23357.372513862301</v>
          </cell>
          <cell r="F5">
            <v>22076.641657282798</v>
          </cell>
          <cell r="G5">
            <v>21420.955032359499</v>
          </cell>
          <cell r="H5">
            <v>21113.1002851794</v>
          </cell>
          <cell r="I5">
            <v>21366.906732503299</v>
          </cell>
          <cell r="J5">
            <v>21992.715848425101</v>
          </cell>
          <cell r="K5">
            <v>23183.264932130201</v>
          </cell>
          <cell r="L5">
            <v>24507.5650827426</v>
          </cell>
          <cell r="M5">
            <v>26353.774877699099</v>
          </cell>
          <cell r="N5">
            <v>27373.6213650961</v>
          </cell>
          <cell r="O5">
            <v>27805.537990233199</v>
          </cell>
          <cell r="P5">
            <v>27585.8020735676</v>
          </cell>
          <cell r="Q5">
            <v>27038.397714686998</v>
          </cell>
          <cell r="R5">
            <v>26462.555982253602</v>
          </cell>
          <cell r="S5">
            <v>25917.656971350101</v>
          </cell>
          <cell r="T5">
            <v>25603.404712762502</v>
          </cell>
          <cell r="U5">
            <v>25556.424206410698</v>
          </cell>
          <cell r="V5">
            <v>25547.367502162801</v>
          </cell>
          <cell r="W5">
            <v>26085.8072075989</v>
          </cell>
          <cell r="X5">
            <v>26851.935407855901</v>
          </cell>
          <cell r="Y5">
            <v>27887.6664217818</v>
          </cell>
          <cell r="Z5">
            <v>27256.7504235327</v>
          </cell>
          <cell r="AA5">
            <v>25489.2527326544</v>
          </cell>
          <cell r="AB5">
            <v>23793.456755276598</v>
          </cell>
        </row>
        <row r="6">
          <cell r="A6">
            <v>2001</v>
          </cell>
          <cell r="B6">
            <v>4</v>
          </cell>
          <cell r="C6">
            <v>8</v>
          </cell>
          <cell r="E6">
            <v>21488.786070538699</v>
          </cell>
          <cell r="F6">
            <v>20353.776426450899</v>
          </cell>
          <cell r="G6">
            <v>19707.1925758666</v>
          </cell>
          <cell r="H6">
            <v>19363.275428342298</v>
          </cell>
          <cell r="I6">
            <v>19614.868969160299</v>
          </cell>
          <cell r="J6">
            <v>19906.298243224301</v>
          </cell>
          <cell r="K6">
            <v>20557.3306685643</v>
          </cell>
          <cell r="L6">
            <v>21458.819039383299</v>
          </cell>
          <cell r="M6">
            <v>23049.122545980001</v>
          </cell>
          <cell r="N6">
            <v>24145.371878589602</v>
          </cell>
          <cell r="O6">
            <v>24885.288676751701</v>
          </cell>
          <cell r="P6">
            <v>25190.450943454402</v>
          </cell>
          <cell r="Q6">
            <v>25320.407880454</v>
          </cell>
          <cell r="R6">
            <v>25245.989601462399</v>
          </cell>
          <cell r="S6">
            <v>25076.805311118202</v>
          </cell>
          <cell r="T6">
            <v>24998.3122873348</v>
          </cell>
          <cell r="U6">
            <v>25218.1352900118</v>
          </cell>
          <cell r="V6">
            <v>25397.801090274901</v>
          </cell>
          <cell r="W6">
            <v>25897.2337567469</v>
          </cell>
          <cell r="X6">
            <v>26706.723526099398</v>
          </cell>
          <cell r="Y6">
            <v>27907.716120205601</v>
          </cell>
          <cell r="Z6">
            <v>27232.7114792721</v>
          </cell>
          <cell r="AA6">
            <v>25072.3333736602</v>
          </cell>
          <cell r="AB6">
            <v>23045.966917077101</v>
          </cell>
        </row>
        <row r="7">
          <cell r="A7">
            <v>2001</v>
          </cell>
          <cell r="B7">
            <v>4</v>
          </cell>
          <cell r="C7">
            <v>9</v>
          </cell>
          <cell r="E7">
            <v>21306.464520551501</v>
          </cell>
          <cell r="F7">
            <v>20385.153709822898</v>
          </cell>
          <cell r="G7">
            <v>19988.399932238401</v>
          </cell>
          <cell r="H7">
            <v>19937.874586341899</v>
          </cell>
          <cell r="I7">
            <v>20732.111012324702</v>
          </cell>
          <cell r="J7">
            <v>22544.690270538002</v>
          </cell>
          <cell r="K7">
            <v>26070.894096511201</v>
          </cell>
          <cell r="L7">
            <v>28719.207313377501</v>
          </cell>
          <cell r="M7">
            <v>29886.522340403</v>
          </cell>
          <cell r="N7">
            <v>30467.876367062399</v>
          </cell>
          <cell r="O7">
            <v>31186.300413368899</v>
          </cell>
          <cell r="P7">
            <v>31533.375745839599</v>
          </cell>
          <cell r="Q7">
            <v>31622.335953332898</v>
          </cell>
          <cell r="R7">
            <v>31983.6123352133</v>
          </cell>
          <cell r="S7">
            <v>32102.054782876799</v>
          </cell>
          <cell r="T7">
            <v>32074.468754460599</v>
          </cell>
          <cell r="U7">
            <v>32242.5465226987</v>
          </cell>
          <cell r="V7">
            <v>31960.4492816518</v>
          </cell>
          <cell r="W7">
            <v>32023.877172730299</v>
          </cell>
          <cell r="X7">
            <v>32199.957702568099</v>
          </cell>
          <cell r="Y7">
            <v>32826.774034479698</v>
          </cell>
          <cell r="Z7">
            <v>31601.279059948101</v>
          </cell>
          <cell r="AA7">
            <v>28443.2788631107</v>
          </cell>
          <cell r="AB7">
            <v>25591.933921351902</v>
          </cell>
        </row>
        <row r="8">
          <cell r="A8">
            <v>2001</v>
          </cell>
          <cell r="B8">
            <v>4</v>
          </cell>
          <cell r="C8">
            <v>10</v>
          </cell>
          <cell r="E8">
            <v>23287.507818377901</v>
          </cell>
          <cell r="F8">
            <v>22126.524502570301</v>
          </cell>
          <cell r="G8">
            <v>21568.4336721369</v>
          </cell>
          <cell r="H8">
            <v>21294.151007820099</v>
          </cell>
          <cell r="I8">
            <v>21976.951699073499</v>
          </cell>
          <cell r="J8">
            <v>23690.949853186699</v>
          </cell>
          <cell r="K8">
            <v>27239.0479855618</v>
          </cell>
          <cell r="L8">
            <v>29680.804671352202</v>
          </cell>
          <cell r="M8">
            <v>30339.401297605498</v>
          </cell>
          <cell r="N8">
            <v>30381.906337148699</v>
          </cell>
          <cell r="O8">
            <v>30736.102996964299</v>
          </cell>
          <cell r="P8">
            <v>30799.000753457502</v>
          </cell>
          <cell r="Q8">
            <v>30590.7330638803</v>
          </cell>
          <cell r="R8">
            <v>30593.5384261082</v>
          </cell>
          <cell r="S8">
            <v>30481.691791600999</v>
          </cell>
          <cell r="T8">
            <v>30230.856340758</v>
          </cell>
          <cell r="U8">
            <v>30096.598654621801</v>
          </cell>
          <cell r="V8">
            <v>29883.466755230998</v>
          </cell>
          <cell r="W8">
            <v>30079.447064880002</v>
          </cell>
          <cell r="X8">
            <v>30541.2087376702</v>
          </cell>
          <cell r="Y8">
            <v>31420.5485062597</v>
          </cell>
          <cell r="Z8">
            <v>30347.547219121501</v>
          </cell>
          <cell r="AA8">
            <v>27391.760636200001</v>
          </cell>
          <cell r="AB8">
            <v>24658.006680869501</v>
          </cell>
        </row>
        <row r="9">
          <cell r="A9">
            <v>2001</v>
          </cell>
          <cell r="B9">
            <v>4</v>
          </cell>
          <cell r="C9">
            <v>11</v>
          </cell>
          <cell r="E9">
            <v>23639.139581918102</v>
          </cell>
          <cell r="F9">
            <v>22495.373064879801</v>
          </cell>
          <cell r="G9">
            <v>21960.079900001499</v>
          </cell>
          <cell r="H9">
            <v>21714.5605362938</v>
          </cell>
          <cell r="I9">
            <v>22365.624494130599</v>
          </cell>
          <cell r="J9">
            <v>24137.098537288999</v>
          </cell>
          <cell r="K9">
            <v>27736.8129902693</v>
          </cell>
          <cell r="L9">
            <v>30081.419164532199</v>
          </cell>
          <cell r="M9">
            <v>30679.626243542301</v>
          </cell>
          <cell r="N9">
            <v>30683.091124765699</v>
          </cell>
          <cell r="O9">
            <v>30888.205536481099</v>
          </cell>
          <cell r="P9">
            <v>30836.184686506698</v>
          </cell>
          <cell r="Q9">
            <v>30527.9466255199</v>
          </cell>
          <cell r="R9">
            <v>30460.293528680901</v>
          </cell>
          <cell r="S9">
            <v>30212.055961720602</v>
          </cell>
          <cell r="T9">
            <v>29925.1670874634</v>
          </cell>
          <cell r="U9">
            <v>29735.115991646799</v>
          </cell>
          <cell r="V9">
            <v>29498.550433100001</v>
          </cell>
          <cell r="W9">
            <v>29667.1124491478</v>
          </cell>
          <cell r="X9">
            <v>30177.599581440099</v>
          </cell>
          <cell r="Y9">
            <v>31176.838677191699</v>
          </cell>
          <cell r="Z9">
            <v>30139.516352790299</v>
          </cell>
          <cell r="AA9">
            <v>27321.6244433434</v>
          </cell>
          <cell r="AB9">
            <v>24645.035563187601</v>
          </cell>
        </row>
        <row r="10">
          <cell r="A10">
            <v>2001</v>
          </cell>
          <cell r="B10">
            <v>4</v>
          </cell>
          <cell r="C10">
            <v>12</v>
          </cell>
          <cell r="E10">
            <v>23563.556130332901</v>
          </cell>
          <cell r="F10">
            <v>22451.5238332183</v>
          </cell>
          <cell r="G10">
            <v>21917.109157364499</v>
          </cell>
          <cell r="H10">
            <v>21712.163532723</v>
          </cell>
          <cell r="I10">
            <v>22344.396230215702</v>
          </cell>
          <cell r="J10">
            <v>24114.0830297623</v>
          </cell>
          <cell r="K10">
            <v>27638.939272737502</v>
          </cell>
          <cell r="L10">
            <v>29984.914154050599</v>
          </cell>
          <cell r="M10">
            <v>30608.202045548402</v>
          </cell>
          <cell r="N10">
            <v>30685.322719870099</v>
          </cell>
          <cell r="O10">
            <v>30899.750160363801</v>
          </cell>
          <cell r="P10">
            <v>30844.789577207801</v>
          </cell>
          <cell r="Q10">
            <v>30527.935180947901</v>
          </cell>
          <cell r="R10">
            <v>30497.490199470802</v>
          </cell>
          <cell r="S10">
            <v>30291.8293550581</v>
          </cell>
          <cell r="T10">
            <v>30029.6816518784</v>
          </cell>
          <cell r="U10">
            <v>29872.2495307877</v>
          </cell>
          <cell r="V10">
            <v>29643.867661501499</v>
          </cell>
          <cell r="W10">
            <v>29727.812108092501</v>
          </cell>
          <cell r="X10">
            <v>30196.044508132301</v>
          </cell>
          <cell r="Y10">
            <v>31193.606954016599</v>
          </cell>
          <cell r="Z10">
            <v>30186.8314830739</v>
          </cell>
          <cell r="AA10">
            <v>27472.146683165702</v>
          </cell>
          <cell r="AB10">
            <v>24898.1006164889</v>
          </cell>
        </row>
        <row r="11">
          <cell r="A11">
            <v>2001</v>
          </cell>
          <cell r="B11">
            <v>4</v>
          </cell>
          <cell r="C11">
            <v>13</v>
          </cell>
          <cell r="E11">
            <v>22669.144648776801</v>
          </cell>
          <cell r="F11">
            <v>21439.704665277699</v>
          </cell>
          <cell r="G11">
            <v>20876.9670018045</v>
          </cell>
          <cell r="H11">
            <v>20394.861216891899</v>
          </cell>
          <cell r="I11">
            <v>20720.121547912098</v>
          </cell>
          <cell r="J11">
            <v>21732.486508410399</v>
          </cell>
          <cell r="K11">
            <v>23478.459874017401</v>
          </cell>
          <cell r="L11">
            <v>25291.554014723599</v>
          </cell>
          <cell r="M11">
            <v>27217.094881181602</v>
          </cell>
          <cell r="N11">
            <v>28205.625281838202</v>
          </cell>
          <cell r="O11">
            <v>28636.581890677899</v>
          </cell>
          <cell r="P11">
            <v>28801.750641742801</v>
          </cell>
          <cell r="Q11">
            <v>28428.867406209301</v>
          </cell>
          <cell r="R11">
            <v>28306.488182822999</v>
          </cell>
          <cell r="S11">
            <v>27898.8747253978</v>
          </cell>
          <cell r="T11">
            <v>27559.908355240099</v>
          </cell>
          <cell r="U11">
            <v>27692.352607367098</v>
          </cell>
          <cell r="V11">
            <v>27768.573020455398</v>
          </cell>
          <cell r="W11">
            <v>27810.373084082901</v>
          </cell>
          <cell r="X11">
            <v>28208.917360456398</v>
          </cell>
          <cell r="Y11">
            <v>28766.745802740101</v>
          </cell>
          <cell r="Z11">
            <v>27961.299980618602</v>
          </cell>
          <cell r="AA11">
            <v>25897.847360921602</v>
          </cell>
          <cell r="AB11">
            <v>23803.342120310699</v>
          </cell>
        </row>
        <row r="12">
          <cell r="A12">
            <v>2001</v>
          </cell>
          <cell r="B12">
            <v>4</v>
          </cell>
          <cell r="C12">
            <v>14</v>
          </cell>
          <cell r="E12">
            <v>22806.805031930999</v>
          </cell>
          <cell r="F12">
            <v>21474.308668954702</v>
          </cell>
          <cell r="G12">
            <v>20783.1696811929</v>
          </cell>
          <cell r="H12">
            <v>20414.058446495001</v>
          </cell>
          <cell r="I12">
            <v>20650.535639170499</v>
          </cell>
          <cell r="J12">
            <v>21157.761080349301</v>
          </cell>
          <cell r="K12">
            <v>22042.825897607101</v>
          </cell>
          <cell r="L12">
            <v>23362.530810766599</v>
          </cell>
          <cell r="M12">
            <v>25383.420440915099</v>
          </cell>
          <cell r="N12">
            <v>26579.6976373496</v>
          </cell>
          <cell r="O12">
            <v>27115.751074336</v>
          </cell>
          <cell r="P12">
            <v>26973.1584913386</v>
          </cell>
          <cell r="Q12">
            <v>26493.991696439902</v>
          </cell>
          <cell r="R12">
            <v>25971.399907310599</v>
          </cell>
          <cell r="S12">
            <v>25497.773845298801</v>
          </cell>
          <cell r="T12">
            <v>25157.745347501801</v>
          </cell>
          <cell r="U12">
            <v>25029.7075102001</v>
          </cell>
          <cell r="V12">
            <v>24973.215623612799</v>
          </cell>
          <cell r="W12">
            <v>25288.891523615799</v>
          </cell>
          <cell r="X12">
            <v>25848.058262045201</v>
          </cell>
          <cell r="Y12">
            <v>26961.833343599399</v>
          </cell>
          <cell r="Z12">
            <v>26453.745047529301</v>
          </cell>
          <cell r="AA12">
            <v>24678.304524347499</v>
          </cell>
          <cell r="AB12">
            <v>22840.273830398201</v>
          </cell>
        </row>
        <row r="13">
          <cell r="A13">
            <v>2001</v>
          </cell>
          <cell r="B13">
            <v>4</v>
          </cell>
          <cell r="C13">
            <v>15</v>
          </cell>
          <cell r="E13">
            <v>22077.965695942501</v>
          </cell>
          <cell r="F13">
            <v>20825.9573953543</v>
          </cell>
          <cell r="G13">
            <v>20185.0857077529</v>
          </cell>
          <cell r="H13">
            <v>19801.9895073199</v>
          </cell>
          <cell r="I13">
            <v>19582.374492431401</v>
          </cell>
          <cell r="J13">
            <v>19856.625950032299</v>
          </cell>
          <cell r="K13">
            <v>20253.550355318199</v>
          </cell>
          <cell r="L13">
            <v>20994.134869427799</v>
          </cell>
          <cell r="M13">
            <v>22805.302345774398</v>
          </cell>
          <cell r="N13">
            <v>23900.8117379619</v>
          </cell>
          <cell r="O13">
            <v>24488.256279719899</v>
          </cell>
          <cell r="P13">
            <v>24509.042264891501</v>
          </cell>
          <cell r="Q13">
            <v>24457.221506645001</v>
          </cell>
          <cell r="R13">
            <v>24041.8060682707</v>
          </cell>
          <cell r="S13">
            <v>23417.660420672899</v>
          </cell>
          <cell r="T13">
            <v>22991.998484680302</v>
          </cell>
          <cell r="U13">
            <v>22627.635797442199</v>
          </cell>
          <cell r="V13">
            <v>22646.961390365799</v>
          </cell>
          <cell r="W13">
            <v>23063.347706105898</v>
          </cell>
          <cell r="X13">
            <v>24292.154581151699</v>
          </cell>
          <cell r="Y13">
            <v>25790.635378552801</v>
          </cell>
          <cell r="Z13">
            <v>25403.191814604801</v>
          </cell>
          <cell r="AA13">
            <v>24056.2488845933</v>
          </cell>
          <cell r="AB13">
            <v>22586.4021192777</v>
          </cell>
        </row>
        <row r="14">
          <cell r="A14">
            <v>2001</v>
          </cell>
          <cell r="B14">
            <v>4</v>
          </cell>
          <cell r="C14">
            <v>16</v>
          </cell>
          <cell r="E14">
            <v>22077.7322721483</v>
          </cell>
          <cell r="F14">
            <v>21243.799108348299</v>
          </cell>
          <cell r="G14">
            <v>20877.003388437799</v>
          </cell>
          <cell r="H14">
            <v>20812.6878146934</v>
          </cell>
          <cell r="I14">
            <v>21286.630762979199</v>
          </cell>
          <cell r="J14">
            <v>23129.060022648198</v>
          </cell>
          <cell r="K14">
            <v>25786.652787851599</v>
          </cell>
          <cell r="L14">
            <v>28270.359454640999</v>
          </cell>
          <cell r="M14">
            <v>29698.658726084901</v>
          </cell>
          <cell r="N14">
            <v>30629.243697142199</v>
          </cell>
          <cell r="O14">
            <v>31158.3416274177</v>
          </cell>
          <cell r="P14">
            <v>31233.966823816401</v>
          </cell>
          <cell r="Q14">
            <v>30971.001888750201</v>
          </cell>
          <cell r="R14">
            <v>30921.2986805113</v>
          </cell>
          <cell r="S14">
            <v>30391.839671222198</v>
          </cell>
          <cell r="T14">
            <v>30014.091059141399</v>
          </cell>
          <cell r="U14">
            <v>29757.912909998999</v>
          </cell>
          <cell r="V14">
            <v>29259.8228406542</v>
          </cell>
          <cell r="W14">
            <v>28918.897888572701</v>
          </cell>
          <cell r="X14">
            <v>29454.859874138299</v>
          </cell>
          <cell r="Y14">
            <v>31060.941921212601</v>
          </cell>
          <cell r="Z14">
            <v>30074.7034339819</v>
          </cell>
          <cell r="AA14">
            <v>27667.8971714523</v>
          </cell>
          <cell r="AB14">
            <v>25794.974706329602</v>
          </cell>
        </row>
        <row r="15">
          <cell r="A15">
            <v>2001</v>
          </cell>
          <cell r="B15">
            <v>4</v>
          </cell>
          <cell r="C15">
            <v>17</v>
          </cell>
          <cell r="E15">
            <v>23550.6128996732</v>
          </cell>
          <cell r="F15">
            <v>22429.376572655201</v>
          </cell>
          <cell r="G15">
            <v>21920.922048669501</v>
          </cell>
          <cell r="H15">
            <v>21708.894734410202</v>
          </cell>
          <cell r="I15">
            <v>22292.418008292301</v>
          </cell>
          <cell r="J15">
            <v>23990.203589594399</v>
          </cell>
          <cell r="K15">
            <v>27386.403716307599</v>
          </cell>
          <cell r="L15">
            <v>29807.750709480199</v>
          </cell>
          <cell r="M15">
            <v>30500.972907928201</v>
          </cell>
          <cell r="N15">
            <v>30680.9711928582</v>
          </cell>
          <cell r="O15">
            <v>31000.216420498698</v>
          </cell>
          <cell r="P15">
            <v>31015.560340009299</v>
          </cell>
          <cell r="Q15">
            <v>30768.046606477899</v>
          </cell>
          <cell r="R15">
            <v>30725.322091748101</v>
          </cell>
          <cell r="S15">
            <v>30545.0483483465</v>
          </cell>
          <cell r="T15">
            <v>30279.2575926438</v>
          </cell>
          <cell r="U15">
            <v>30108.293397918202</v>
          </cell>
          <cell r="V15">
            <v>29860.016773818901</v>
          </cell>
          <cell r="W15">
            <v>29805.7249975919</v>
          </cell>
          <cell r="X15">
            <v>30112.1623932244</v>
          </cell>
          <cell r="Y15">
            <v>31134.261073838501</v>
          </cell>
          <cell r="Z15">
            <v>30136.359556446601</v>
          </cell>
          <cell r="AA15">
            <v>27310.790272996099</v>
          </cell>
          <cell r="AB15">
            <v>24662.960069465898</v>
          </cell>
        </row>
        <row r="16">
          <cell r="A16">
            <v>2001</v>
          </cell>
          <cell r="B16">
            <v>4</v>
          </cell>
          <cell r="C16">
            <v>18</v>
          </cell>
          <cell r="E16">
            <v>23298.798203679002</v>
          </cell>
          <cell r="F16">
            <v>22172.065573632601</v>
          </cell>
          <cell r="G16">
            <v>21670.934445758001</v>
          </cell>
          <cell r="H16">
            <v>21455.019983761402</v>
          </cell>
          <cell r="I16">
            <v>22021.5987051314</v>
          </cell>
          <cell r="J16">
            <v>23739.557294808699</v>
          </cell>
          <cell r="K16">
            <v>27088.3532897724</v>
          </cell>
          <cell r="L16">
            <v>29486.2845464739</v>
          </cell>
          <cell r="M16">
            <v>30314.650812344698</v>
          </cell>
          <cell r="N16">
            <v>30607.916296093601</v>
          </cell>
          <cell r="O16">
            <v>30953.810916667499</v>
          </cell>
          <cell r="P16">
            <v>31031.144483813201</v>
          </cell>
          <cell r="Q16">
            <v>30854.158829223401</v>
          </cell>
          <cell r="R16">
            <v>30933.685401827399</v>
          </cell>
          <cell r="S16">
            <v>30818.657234579299</v>
          </cell>
          <cell r="T16">
            <v>30626.923862365002</v>
          </cell>
          <cell r="U16">
            <v>30522.656517972398</v>
          </cell>
          <cell r="V16">
            <v>30265.420912791898</v>
          </cell>
          <cell r="W16">
            <v>30141.839028692601</v>
          </cell>
          <cell r="X16">
            <v>30360.6464402809</v>
          </cell>
          <cell r="Y16">
            <v>31385.087741476102</v>
          </cell>
          <cell r="Z16">
            <v>30423.931892596</v>
          </cell>
          <cell r="AA16">
            <v>27564.304367412798</v>
          </cell>
          <cell r="AB16">
            <v>24791.813220847202</v>
          </cell>
        </row>
        <row r="17">
          <cell r="A17">
            <v>2001</v>
          </cell>
          <cell r="B17">
            <v>4</v>
          </cell>
          <cell r="C17">
            <v>19</v>
          </cell>
          <cell r="E17">
            <v>23621.466083130999</v>
          </cell>
          <cell r="F17">
            <v>22463.966492331299</v>
          </cell>
          <cell r="G17">
            <v>21901.502241785998</v>
          </cell>
          <cell r="H17">
            <v>21660.334209221401</v>
          </cell>
          <cell r="I17">
            <v>22229.500899348099</v>
          </cell>
          <cell r="J17">
            <v>23933.327745836199</v>
          </cell>
          <cell r="K17">
            <v>27253.059167100499</v>
          </cell>
          <cell r="L17">
            <v>29635.348785091501</v>
          </cell>
          <cell r="M17">
            <v>30453.931118801702</v>
          </cell>
          <cell r="N17">
            <v>30753.945966031399</v>
          </cell>
          <cell r="O17">
            <v>31067.805200115301</v>
          </cell>
          <cell r="P17">
            <v>31083.950889887801</v>
          </cell>
          <cell r="Q17">
            <v>30819.742173470899</v>
          </cell>
          <cell r="R17">
            <v>30816.975283389202</v>
          </cell>
          <cell r="S17">
            <v>30627.646442391098</v>
          </cell>
          <cell r="T17">
            <v>30360.692576737001</v>
          </cell>
          <cell r="U17">
            <v>30176.234237189001</v>
          </cell>
          <cell r="V17">
            <v>29890.624692719</v>
          </cell>
          <cell r="W17">
            <v>29736.968700642199</v>
          </cell>
          <cell r="X17">
            <v>29981.266096816998</v>
          </cell>
          <cell r="Y17">
            <v>31012.542801969401</v>
          </cell>
          <cell r="Z17">
            <v>30079.7740084855</v>
          </cell>
          <cell r="AA17">
            <v>27407.1665523218</v>
          </cell>
          <cell r="AB17">
            <v>24811.997108862899</v>
          </cell>
        </row>
        <row r="18">
          <cell r="A18">
            <v>2001</v>
          </cell>
          <cell r="B18">
            <v>4</v>
          </cell>
          <cell r="C18">
            <v>20</v>
          </cell>
          <cell r="E18">
            <v>23584.932480736999</v>
          </cell>
          <cell r="F18">
            <v>22427.8781168325</v>
          </cell>
          <cell r="G18">
            <v>21855.433603153801</v>
          </cell>
          <cell r="H18">
            <v>21636.371831758999</v>
          </cell>
          <cell r="I18">
            <v>22162.453764715599</v>
          </cell>
          <cell r="J18">
            <v>23812.008723278501</v>
          </cell>
          <cell r="K18">
            <v>27001.574036136601</v>
          </cell>
          <cell r="L18">
            <v>29466.3926292496</v>
          </cell>
          <cell r="M18">
            <v>30422.0584683298</v>
          </cell>
          <cell r="N18">
            <v>30845.172328140299</v>
          </cell>
          <cell r="O18">
            <v>31156.704746883799</v>
          </cell>
          <cell r="P18">
            <v>31143.1915746995</v>
          </cell>
          <cell r="Q18">
            <v>30854.145025158901</v>
          </cell>
          <cell r="R18">
            <v>30765.0558292811</v>
          </cell>
          <cell r="S18">
            <v>30481.314735182801</v>
          </cell>
          <cell r="T18">
            <v>30082.535795103999</v>
          </cell>
          <cell r="U18">
            <v>29756.8173500497</v>
          </cell>
          <cell r="V18">
            <v>29244.347679029299</v>
          </cell>
          <cell r="W18">
            <v>28947.280205637901</v>
          </cell>
          <cell r="X18">
            <v>28961.3161384175</v>
          </cell>
          <cell r="Y18">
            <v>29816.996569104998</v>
          </cell>
          <cell r="Z18">
            <v>29059.237472830799</v>
          </cell>
          <cell r="AA18">
            <v>26943.391179838702</v>
          </cell>
          <cell r="AB18">
            <v>24744.885526018501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Data"/>
    </sheetNames>
    <sheetDataSet>
      <sheetData sheetId="0">
        <row r="2">
          <cell r="A2">
            <v>2001</v>
          </cell>
          <cell r="B2">
            <v>4</v>
          </cell>
          <cell r="C2">
            <v>4</v>
          </cell>
          <cell r="E2">
            <v>24897.567610559901</v>
          </cell>
          <cell r="F2">
            <v>23891.083868027799</v>
          </cell>
          <cell r="G2">
            <v>23488.2806889768</v>
          </cell>
          <cell r="H2">
            <v>23462.6000657605</v>
          </cell>
          <cell r="I2">
            <v>24051.0721619994</v>
          </cell>
          <cell r="J2">
            <v>26080.819428006402</v>
          </cell>
          <cell r="K2">
            <v>30057.6932792855</v>
          </cell>
          <cell r="L2">
            <v>32354.7297350806</v>
          </cell>
          <cell r="M2">
            <v>32626.760839705501</v>
          </cell>
          <cell r="N2">
            <v>32381.284836003098</v>
          </cell>
          <cell r="O2">
            <v>32348.875144363301</v>
          </cell>
          <cell r="P2">
            <v>32103.4123454521</v>
          </cell>
          <cell r="Q2">
            <v>31632.187349831402</v>
          </cell>
          <cell r="R2">
            <v>31373.0851720315</v>
          </cell>
          <cell r="S2">
            <v>30930.1428439308</v>
          </cell>
          <cell r="T2">
            <v>30637.296397906601</v>
          </cell>
          <cell r="U2">
            <v>30511.401303419101</v>
          </cell>
          <cell r="V2">
            <v>30484.093432770002</v>
          </cell>
          <cell r="W2">
            <v>30972.5338800194</v>
          </cell>
          <cell r="X2">
            <v>31815.166525575201</v>
          </cell>
          <cell r="Y2">
            <v>32871.754425456602</v>
          </cell>
          <cell r="Z2">
            <v>31776.025828646601</v>
          </cell>
          <cell r="AA2">
            <v>29061.532639714202</v>
          </cell>
          <cell r="AB2">
            <v>26624.95934913</v>
          </cell>
        </row>
        <row r="3">
          <cell r="A3">
            <v>2001</v>
          </cell>
          <cell r="B3">
            <v>4</v>
          </cell>
          <cell r="C3">
            <v>5</v>
          </cell>
          <cell r="E3">
            <v>24984.966506569101</v>
          </cell>
          <cell r="F3">
            <v>24024.942187876499</v>
          </cell>
          <cell r="G3">
            <v>23625.048879529801</v>
          </cell>
          <cell r="H3">
            <v>23566.2508309271</v>
          </cell>
          <cell r="I3">
            <v>24247.6415305794</v>
          </cell>
          <cell r="J3">
            <v>26181.352477190801</v>
          </cell>
          <cell r="K3">
            <v>30001.5484591489</v>
          </cell>
          <cell r="L3">
            <v>32268.585672215198</v>
          </cell>
          <cell r="M3">
            <v>32606.2473572821</v>
          </cell>
          <cell r="N3">
            <v>32368.235383848001</v>
          </cell>
          <cell r="O3">
            <v>32306.886105990201</v>
          </cell>
          <cell r="P3">
            <v>32059.9417524327</v>
          </cell>
          <cell r="Q3">
            <v>31626.3844191766</v>
          </cell>
          <cell r="R3">
            <v>31528.745254524099</v>
          </cell>
          <cell r="S3">
            <v>31274.963744521101</v>
          </cell>
          <cell r="T3">
            <v>31092.441073157301</v>
          </cell>
          <cell r="U3">
            <v>31115.699828921901</v>
          </cell>
          <cell r="V3">
            <v>31123.2122915201</v>
          </cell>
          <cell r="W3">
            <v>31547.979010303101</v>
          </cell>
          <cell r="X3">
            <v>32294.1984441764</v>
          </cell>
          <cell r="Y3">
            <v>33274.292299685003</v>
          </cell>
          <cell r="Z3">
            <v>32175.734086510802</v>
          </cell>
          <cell r="AA3">
            <v>29488.445316035901</v>
          </cell>
          <cell r="AB3">
            <v>27124.4797394409</v>
          </cell>
        </row>
        <row r="4">
          <cell r="A4">
            <v>2001</v>
          </cell>
          <cell r="B4">
            <v>4</v>
          </cell>
          <cell r="C4">
            <v>6</v>
          </cell>
          <cell r="E4">
            <v>24838.987522593801</v>
          </cell>
          <cell r="F4">
            <v>23842.778850213501</v>
          </cell>
          <cell r="G4">
            <v>23407.5777323086</v>
          </cell>
          <cell r="H4">
            <v>23336.402409677899</v>
          </cell>
          <cell r="I4">
            <v>23935.1934467461</v>
          </cell>
          <cell r="J4">
            <v>25799.153091798999</v>
          </cell>
          <cell r="K4">
            <v>29496.8115590259</v>
          </cell>
          <cell r="L4">
            <v>31925.786258094598</v>
          </cell>
          <cell r="M4">
            <v>32570.419555033601</v>
          </cell>
          <cell r="N4">
            <v>32657.8433302167</v>
          </cell>
          <cell r="O4">
            <v>32772.248752400301</v>
          </cell>
          <cell r="P4">
            <v>32596.783310856299</v>
          </cell>
          <cell r="Q4">
            <v>32179.806435851198</v>
          </cell>
          <cell r="R4">
            <v>31986.5832661819</v>
          </cell>
          <cell r="S4">
            <v>31578.089960300898</v>
          </cell>
          <cell r="T4">
            <v>31222.1831820429</v>
          </cell>
          <cell r="U4">
            <v>31064.005715089999</v>
          </cell>
          <cell r="V4">
            <v>30710.972412110299</v>
          </cell>
          <cell r="W4">
            <v>30834.582973253699</v>
          </cell>
          <cell r="X4">
            <v>31225.717603463399</v>
          </cell>
          <cell r="Y4">
            <v>31930.604984102301</v>
          </cell>
          <cell r="Z4">
            <v>30908.678426126098</v>
          </cell>
          <cell r="AA4">
            <v>28761.504553809598</v>
          </cell>
          <cell r="AB4">
            <v>26754.146082139701</v>
          </cell>
        </row>
        <row r="5">
          <cell r="A5">
            <v>2001</v>
          </cell>
          <cell r="B5">
            <v>4</v>
          </cell>
          <cell r="C5">
            <v>7</v>
          </cell>
          <cell r="E5">
            <v>24482.242494390499</v>
          </cell>
          <cell r="F5">
            <v>23244.806144132599</v>
          </cell>
          <cell r="G5">
            <v>22637.036918708302</v>
          </cell>
          <cell r="H5">
            <v>22382.315098291601</v>
          </cell>
          <cell r="I5">
            <v>22581.979031186402</v>
          </cell>
          <cell r="J5">
            <v>23269.321830183999</v>
          </cell>
          <cell r="K5">
            <v>24556.794951906599</v>
          </cell>
          <cell r="L5">
            <v>25900.310796117101</v>
          </cell>
          <cell r="M5">
            <v>27739.038844921401</v>
          </cell>
          <cell r="N5">
            <v>28797.335117794501</v>
          </cell>
          <cell r="O5">
            <v>29188.990141192298</v>
          </cell>
          <cell r="P5">
            <v>28940.252753659301</v>
          </cell>
          <cell r="Q5">
            <v>28363.2830000588</v>
          </cell>
          <cell r="R5">
            <v>27764.1323521296</v>
          </cell>
          <cell r="S5">
            <v>27170.715567883501</v>
          </cell>
          <cell r="T5">
            <v>26886.508300778001</v>
          </cell>
          <cell r="U5">
            <v>26903.327567424702</v>
          </cell>
          <cell r="V5">
            <v>26899.482219578698</v>
          </cell>
          <cell r="W5">
            <v>27407.830227231399</v>
          </cell>
          <cell r="X5">
            <v>28159.974655129001</v>
          </cell>
          <cell r="Y5">
            <v>29162.054267368501</v>
          </cell>
          <cell r="Z5">
            <v>28470.3521419643</v>
          </cell>
          <cell r="AA5">
            <v>26750.886144779699</v>
          </cell>
          <cell r="AB5">
            <v>25181.555788805399</v>
          </cell>
        </row>
        <row r="6">
          <cell r="A6">
            <v>2001</v>
          </cell>
          <cell r="B6">
            <v>4</v>
          </cell>
          <cell r="C6">
            <v>8</v>
          </cell>
          <cell r="E6">
            <v>22630.368398013899</v>
          </cell>
          <cell r="F6">
            <v>21471.553435752499</v>
          </cell>
          <cell r="G6">
            <v>20815.100310563401</v>
          </cell>
          <cell r="H6">
            <v>20484.595036922299</v>
          </cell>
          <cell r="I6">
            <v>20685.740481222601</v>
          </cell>
          <cell r="J6">
            <v>20983.047056040301</v>
          </cell>
          <cell r="K6">
            <v>21619.987675844401</v>
          </cell>
          <cell r="L6">
            <v>22516.472186437601</v>
          </cell>
          <cell r="M6">
            <v>24118.354542594599</v>
          </cell>
          <cell r="N6">
            <v>25152.559025398201</v>
          </cell>
          <cell r="O6">
            <v>25737.3288273176</v>
          </cell>
          <cell r="P6">
            <v>25873.9976598311</v>
          </cell>
          <cell r="Q6">
            <v>25848.0276418598</v>
          </cell>
          <cell r="R6">
            <v>25597.473714324598</v>
          </cell>
          <cell r="S6">
            <v>25243.5867837285</v>
          </cell>
          <cell r="T6">
            <v>25084.270765800899</v>
          </cell>
          <cell r="U6">
            <v>25179.453034250499</v>
          </cell>
          <cell r="V6">
            <v>25337.661171863099</v>
          </cell>
          <cell r="W6">
            <v>25817.5379488574</v>
          </cell>
          <cell r="X6">
            <v>26738.184542351901</v>
          </cell>
          <cell r="Y6">
            <v>28006.213412775302</v>
          </cell>
          <cell r="Z6">
            <v>27280.952448932701</v>
          </cell>
          <cell r="AA6">
            <v>25242.273725275001</v>
          </cell>
          <cell r="AB6">
            <v>23368.382245901099</v>
          </cell>
        </row>
        <row r="7">
          <cell r="A7">
            <v>2001</v>
          </cell>
          <cell r="B7">
            <v>4</v>
          </cell>
          <cell r="C7">
            <v>9</v>
          </cell>
          <cell r="E7">
            <v>22242.7131512987</v>
          </cell>
          <cell r="F7">
            <v>21308.562410048798</v>
          </cell>
          <cell r="G7">
            <v>20881.257976471901</v>
          </cell>
          <cell r="H7">
            <v>20826.4213274432</v>
          </cell>
          <cell r="I7">
            <v>21615.052088018801</v>
          </cell>
          <cell r="J7">
            <v>23401.3686361695</v>
          </cell>
          <cell r="K7">
            <v>26968.024741740701</v>
          </cell>
          <cell r="L7">
            <v>29469.741978878301</v>
          </cell>
          <cell r="M7">
            <v>30344.1257894273</v>
          </cell>
          <cell r="N7">
            <v>30685.326812906798</v>
          </cell>
          <cell r="O7">
            <v>31187.239044871301</v>
          </cell>
          <cell r="P7">
            <v>31274.931192192798</v>
          </cell>
          <cell r="Q7">
            <v>31091.258526347301</v>
          </cell>
          <cell r="R7">
            <v>31115.3518254552</v>
          </cell>
          <cell r="S7">
            <v>30884.864617604999</v>
          </cell>
          <cell r="T7">
            <v>30602.178613968899</v>
          </cell>
          <cell r="U7">
            <v>30426.310215844602</v>
          </cell>
          <cell r="V7">
            <v>30032.929716327501</v>
          </cell>
          <cell r="W7">
            <v>30061.878200068601</v>
          </cell>
          <cell r="X7">
            <v>30449.519520803598</v>
          </cell>
          <cell r="Y7">
            <v>31271.8504527431</v>
          </cell>
          <cell r="Z7">
            <v>30027.567181610299</v>
          </cell>
          <cell r="AA7">
            <v>27107.062468097101</v>
          </cell>
          <cell r="AB7">
            <v>24453.199724143</v>
          </cell>
        </row>
        <row r="8">
          <cell r="A8">
            <v>2001</v>
          </cell>
          <cell r="B8">
            <v>4</v>
          </cell>
          <cell r="C8">
            <v>10</v>
          </cell>
          <cell r="E8">
            <v>23475.0351600227</v>
          </cell>
          <cell r="F8">
            <v>22380.8135802498</v>
          </cell>
          <cell r="G8">
            <v>21887.0059768672</v>
          </cell>
          <cell r="H8">
            <v>21692.0781551896</v>
          </cell>
          <cell r="I8">
            <v>22326.5905544583</v>
          </cell>
          <cell r="J8">
            <v>24129.507525748199</v>
          </cell>
          <cell r="K8">
            <v>27794.076540788101</v>
          </cell>
          <cell r="L8">
            <v>30231.741227597799</v>
          </cell>
          <cell r="M8">
            <v>30804.613194367001</v>
          </cell>
          <cell r="N8">
            <v>30823.824505305802</v>
          </cell>
          <cell r="O8">
            <v>31055.826008264201</v>
          </cell>
          <cell r="P8">
            <v>31017.108362284402</v>
          </cell>
          <cell r="Q8">
            <v>30726.462546971499</v>
          </cell>
          <cell r="R8">
            <v>30657.779243138499</v>
          </cell>
          <cell r="S8">
            <v>30458.878291372199</v>
          </cell>
          <cell r="T8">
            <v>30218.6788180605</v>
          </cell>
          <cell r="U8">
            <v>30151.157036573401</v>
          </cell>
          <cell r="V8">
            <v>29983.462814845301</v>
          </cell>
          <cell r="W8">
            <v>30215.4293459691</v>
          </cell>
          <cell r="X8">
            <v>30743.981074539399</v>
          </cell>
          <cell r="Y8">
            <v>31667.7087867714</v>
          </cell>
          <cell r="Z8">
            <v>30596.624481196599</v>
          </cell>
          <cell r="AA8">
            <v>27763.194145040601</v>
          </cell>
          <cell r="AB8">
            <v>25205.959785253799</v>
          </cell>
        </row>
        <row r="9">
          <cell r="A9">
            <v>2001</v>
          </cell>
          <cell r="B9">
            <v>4</v>
          </cell>
          <cell r="C9">
            <v>11</v>
          </cell>
          <cell r="E9">
            <v>23998.266747771198</v>
          </cell>
          <cell r="F9">
            <v>22913.755355787602</v>
          </cell>
          <cell r="G9">
            <v>22442.051791502901</v>
          </cell>
          <cell r="H9">
            <v>22274.573328093298</v>
          </cell>
          <cell r="I9">
            <v>22863.585179883001</v>
          </cell>
          <cell r="J9">
            <v>24733.795512062799</v>
          </cell>
          <cell r="K9">
            <v>28456.1527294437</v>
          </cell>
          <cell r="L9">
            <v>30825.807188074301</v>
          </cell>
          <cell r="M9">
            <v>31384.216080403901</v>
          </cell>
          <cell r="N9">
            <v>31404.675649916499</v>
          </cell>
          <cell r="O9">
            <v>31514.575518315502</v>
          </cell>
          <cell r="P9">
            <v>31396.7106992521</v>
          </cell>
          <cell r="Q9">
            <v>31039.978209300101</v>
          </cell>
          <cell r="R9">
            <v>30941.3173490876</v>
          </cell>
          <cell r="S9">
            <v>30642.815384664202</v>
          </cell>
          <cell r="T9">
            <v>30406.172983742399</v>
          </cell>
          <cell r="U9">
            <v>30331.249596060599</v>
          </cell>
          <cell r="V9">
            <v>30158.6500239091</v>
          </cell>
          <cell r="W9">
            <v>30369.481112043901</v>
          </cell>
          <cell r="X9">
            <v>30920.994921904901</v>
          </cell>
          <cell r="Y9">
            <v>31933.339903150001</v>
          </cell>
          <cell r="Z9">
            <v>30888.144447329702</v>
          </cell>
          <cell r="AA9">
            <v>28164.097898756499</v>
          </cell>
          <cell r="AB9">
            <v>25650.961862177599</v>
          </cell>
        </row>
        <row r="10">
          <cell r="A10">
            <v>2001</v>
          </cell>
          <cell r="B10">
            <v>4</v>
          </cell>
          <cell r="C10">
            <v>12</v>
          </cell>
          <cell r="E10">
            <v>24078.408948644399</v>
          </cell>
          <cell r="F10">
            <v>23014.659922394301</v>
          </cell>
          <cell r="G10">
            <v>22535.0537653268</v>
          </cell>
          <cell r="H10">
            <v>22400.0365527715</v>
          </cell>
          <cell r="I10">
            <v>22966.849591884999</v>
          </cell>
          <cell r="J10">
            <v>24830.1515708019</v>
          </cell>
          <cell r="K10">
            <v>28474.1110843067</v>
          </cell>
          <cell r="L10">
            <v>30847.636580986102</v>
          </cell>
          <cell r="M10">
            <v>31436.612418017801</v>
          </cell>
          <cell r="N10">
            <v>31532.424881107101</v>
          </cell>
          <cell r="O10">
            <v>31657.295039905701</v>
          </cell>
          <cell r="P10">
            <v>31541.085815272902</v>
          </cell>
          <cell r="Q10">
            <v>31176.4655048436</v>
          </cell>
          <cell r="R10">
            <v>31112.473964376699</v>
          </cell>
          <cell r="S10">
            <v>30852.4291665237</v>
          </cell>
          <cell r="T10">
            <v>30637.5321129236</v>
          </cell>
          <cell r="U10">
            <v>30583.927767241101</v>
          </cell>
          <cell r="V10">
            <v>30415.233824605199</v>
          </cell>
          <cell r="W10">
            <v>30538.459029892601</v>
          </cell>
          <cell r="X10">
            <v>31047.174550219399</v>
          </cell>
          <cell r="Y10">
            <v>32054.991958899798</v>
          </cell>
          <cell r="Z10">
            <v>31033.4136869828</v>
          </cell>
          <cell r="AA10">
            <v>28407.9710364046</v>
          </cell>
          <cell r="AB10">
            <v>25992.443269851701</v>
          </cell>
        </row>
        <row r="11">
          <cell r="A11">
            <v>2001</v>
          </cell>
          <cell r="B11">
            <v>4</v>
          </cell>
          <cell r="C11">
            <v>13</v>
          </cell>
          <cell r="E11">
            <v>23143.8441328357</v>
          </cell>
          <cell r="F11">
            <v>21965.516167739501</v>
          </cell>
          <cell r="G11">
            <v>21459.8508324131</v>
          </cell>
          <cell r="H11">
            <v>21049.733059487098</v>
          </cell>
          <cell r="I11">
            <v>21310.478239728302</v>
          </cell>
          <cell r="J11">
            <v>22417.778309615798</v>
          </cell>
          <cell r="K11">
            <v>24283.7669244887</v>
          </cell>
          <cell r="L11">
            <v>26123.7641799218</v>
          </cell>
          <cell r="M11">
            <v>28013.573903336201</v>
          </cell>
          <cell r="N11">
            <v>29020.3603452639</v>
          </cell>
          <cell r="O11">
            <v>29360.300927203902</v>
          </cell>
          <cell r="P11">
            <v>29463.035785265001</v>
          </cell>
          <cell r="Q11">
            <v>29042.199097326298</v>
          </cell>
          <cell r="R11">
            <v>28886.9279776679</v>
          </cell>
          <cell r="S11">
            <v>28425.993261531199</v>
          </cell>
          <cell r="T11">
            <v>28135.052913193002</v>
          </cell>
          <cell r="U11">
            <v>28374.156608606601</v>
          </cell>
          <cell r="V11">
            <v>28511.155384868402</v>
          </cell>
          <cell r="W11">
            <v>28593.0214293272</v>
          </cell>
          <cell r="X11">
            <v>29032.183797952501</v>
          </cell>
          <cell r="Y11">
            <v>29600.991797344799</v>
          </cell>
          <cell r="Z11">
            <v>28782.538463672299</v>
          </cell>
          <cell r="AA11">
            <v>26809.546638895299</v>
          </cell>
          <cell r="AB11">
            <v>24874.890598018901</v>
          </cell>
        </row>
        <row r="12">
          <cell r="A12">
            <v>2001</v>
          </cell>
          <cell r="B12">
            <v>4</v>
          </cell>
          <cell r="C12">
            <v>14</v>
          </cell>
          <cell r="E12">
            <v>23413.191075156999</v>
          </cell>
          <cell r="F12">
            <v>22122.529163720901</v>
          </cell>
          <cell r="G12">
            <v>21481.037627638801</v>
          </cell>
          <cell r="H12">
            <v>21177.082941945799</v>
          </cell>
          <cell r="I12">
            <v>21346.1623105744</v>
          </cell>
          <cell r="J12">
            <v>21943.9934617256</v>
          </cell>
          <cell r="K12">
            <v>22946.081930072902</v>
          </cell>
          <cell r="L12">
            <v>24294.812994935499</v>
          </cell>
          <cell r="M12">
            <v>26284.6162304686</v>
          </cell>
          <cell r="N12">
            <v>27500.579685559202</v>
          </cell>
          <cell r="O12">
            <v>27950.401130148799</v>
          </cell>
          <cell r="P12">
            <v>27749.261292258001</v>
          </cell>
          <cell r="Q12">
            <v>27222.7565208786</v>
          </cell>
          <cell r="R12">
            <v>26665.125868380099</v>
          </cell>
          <cell r="S12">
            <v>26134.694011203799</v>
          </cell>
          <cell r="T12">
            <v>25840.149299677701</v>
          </cell>
          <cell r="U12">
            <v>25809.2857067478</v>
          </cell>
          <cell r="V12">
            <v>25809.966468373401</v>
          </cell>
          <cell r="W12">
            <v>26163.173213332801</v>
          </cell>
          <cell r="X12">
            <v>26762.5035838822</v>
          </cell>
          <cell r="Y12">
            <v>27884.855616406901</v>
          </cell>
          <cell r="Z12">
            <v>27357.8927993744</v>
          </cell>
          <cell r="AA12">
            <v>25668.994217282201</v>
          </cell>
          <cell r="AB12">
            <v>23986.589117911099</v>
          </cell>
        </row>
        <row r="13">
          <cell r="A13">
            <v>2001</v>
          </cell>
          <cell r="B13">
            <v>4</v>
          </cell>
          <cell r="C13">
            <v>15</v>
          </cell>
          <cell r="E13">
            <v>22720.8263571752</v>
          </cell>
          <cell r="F13">
            <v>21508.083919458899</v>
          </cell>
          <cell r="G13">
            <v>20914.804453213699</v>
          </cell>
          <cell r="H13">
            <v>20594.945021447002</v>
          </cell>
          <cell r="I13">
            <v>20307.165434910101</v>
          </cell>
          <cell r="J13">
            <v>20670.8250936933</v>
          </cell>
          <cell r="K13">
            <v>21183.947069202801</v>
          </cell>
          <cell r="L13">
            <v>21954.137870669401</v>
          </cell>
          <cell r="M13">
            <v>23735.5121441671</v>
          </cell>
          <cell r="N13">
            <v>24851.104586905301</v>
          </cell>
          <cell r="O13">
            <v>25353.642363647901</v>
          </cell>
          <cell r="P13">
            <v>25316.9589291142</v>
          </cell>
          <cell r="Q13">
            <v>25217.969556577002</v>
          </cell>
          <cell r="R13">
            <v>24766.920431353999</v>
          </cell>
          <cell r="S13">
            <v>24085.002095785199</v>
          </cell>
          <cell r="T13">
            <v>23704.117978848299</v>
          </cell>
          <cell r="U13">
            <v>23434.2400137326</v>
          </cell>
          <cell r="V13">
            <v>23509.728826870702</v>
          </cell>
          <cell r="W13">
            <v>23962.969663872202</v>
          </cell>
          <cell r="X13">
            <v>25231.815383692199</v>
          </cell>
          <cell r="Y13">
            <v>26738.187941133299</v>
          </cell>
          <cell r="Z13">
            <v>26330.256298488101</v>
          </cell>
          <cell r="AA13">
            <v>25068.802704244499</v>
          </cell>
          <cell r="AB13">
            <v>23753.450396008899</v>
          </cell>
        </row>
        <row r="14">
          <cell r="A14">
            <v>2001</v>
          </cell>
          <cell r="B14">
            <v>4</v>
          </cell>
          <cell r="C14">
            <v>16</v>
          </cell>
          <cell r="E14">
            <v>22618.048968692801</v>
          </cell>
          <cell r="F14">
            <v>21830.604880248899</v>
          </cell>
          <cell r="G14">
            <v>21517.181694699499</v>
          </cell>
          <cell r="H14">
            <v>21521.465308565301</v>
          </cell>
          <cell r="I14">
            <v>21929.4437251134</v>
          </cell>
          <cell r="J14">
            <v>23864.650240898402</v>
          </cell>
          <cell r="K14">
            <v>26640.766836782699</v>
          </cell>
          <cell r="L14">
            <v>29152.423442357998</v>
          </cell>
          <cell r="M14">
            <v>30547.308409020901</v>
          </cell>
          <cell r="N14">
            <v>31496.8692442311</v>
          </cell>
          <cell r="O14">
            <v>31937.334941025299</v>
          </cell>
          <cell r="P14">
            <v>31952.4627897061</v>
          </cell>
          <cell r="Q14">
            <v>31641.851169735099</v>
          </cell>
          <cell r="R14">
            <v>31558.186279409099</v>
          </cell>
          <cell r="S14">
            <v>30973.6698599263</v>
          </cell>
          <cell r="T14">
            <v>30642.676233140599</v>
          </cell>
          <cell r="U14">
            <v>30488.509413197298</v>
          </cell>
          <cell r="V14">
            <v>30049.396666412798</v>
          </cell>
          <cell r="W14">
            <v>29747.267822489801</v>
          </cell>
          <cell r="X14">
            <v>30323.622587820199</v>
          </cell>
          <cell r="Y14">
            <v>31939.467968078501</v>
          </cell>
          <cell r="Z14">
            <v>30937.2927462347</v>
          </cell>
          <cell r="AA14">
            <v>28618.999795128399</v>
          </cell>
          <cell r="AB14">
            <v>26903.777530307601</v>
          </cell>
        </row>
        <row r="15">
          <cell r="A15">
            <v>2001</v>
          </cell>
          <cell r="B15">
            <v>4</v>
          </cell>
          <cell r="C15">
            <v>17</v>
          </cell>
          <cell r="E15">
            <v>23868.787087758701</v>
          </cell>
          <cell r="F15">
            <v>22809.691478244</v>
          </cell>
          <cell r="G15">
            <v>22367.136049622499</v>
          </cell>
          <cell r="H15">
            <v>22235.281291664302</v>
          </cell>
          <cell r="I15">
            <v>22757.6390736791</v>
          </cell>
          <cell r="J15">
            <v>24555.508142006998</v>
          </cell>
          <cell r="K15">
            <v>28075.2824708685</v>
          </cell>
          <cell r="L15">
            <v>30521.019508705998</v>
          </cell>
          <cell r="M15">
            <v>31172.9954081996</v>
          </cell>
          <cell r="N15">
            <v>31369.5486810855</v>
          </cell>
          <cell r="O15">
            <v>31592.091634994202</v>
          </cell>
          <cell r="P15">
            <v>31540.383330188699</v>
          </cell>
          <cell r="Q15">
            <v>31244.183385572502</v>
          </cell>
          <cell r="R15">
            <v>31171.118736566499</v>
          </cell>
          <cell r="S15">
            <v>30941.663655613302</v>
          </cell>
          <cell r="T15">
            <v>30726.910104119499</v>
          </cell>
          <cell r="U15">
            <v>30674.0438378418</v>
          </cell>
          <cell r="V15">
            <v>30490.8586592916</v>
          </cell>
          <cell r="W15">
            <v>30479.618227542302</v>
          </cell>
          <cell r="X15">
            <v>30827.2259876766</v>
          </cell>
          <cell r="Y15">
            <v>31863.170621954301</v>
          </cell>
          <cell r="Z15">
            <v>30859.219519751601</v>
          </cell>
          <cell r="AA15">
            <v>28128.7155540362</v>
          </cell>
          <cell r="AB15">
            <v>25645.635712033101</v>
          </cell>
        </row>
        <row r="16">
          <cell r="A16">
            <v>2001</v>
          </cell>
          <cell r="B16">
            <v>4</v>
          </cell>
          <cell r="C16">
            <v>18</v>
          </cell>
          <cell r="E16">
            <v>23898.695874923302</v>
          </cell>
          <cell r="F16">
            <v>22801.8129277437</v>
          </cell>
          <cell r="G16">
            <v>22326.313264709199</v>
          </cell>
          <cell r="H16">
            <v>22155.199992916299</v>
          </cell>
          <cell r="I16">
            <v>22681.800711510699</v>
          </cell>
          <cell r="J16">
            <v>24448.612795167799</v>
          </cell>
          <cell r="K16">
            <v>27887.239521932199</v>
          </cell>
          <cell r="L16">
            <v>30242.476387279399</v>
          </cell>
          <cell r="M16">
            <v>30931.275783155099</v>
          </cell>
          <cell r="N16">
            <v>31139.889288056402</v>
          </cell>
          <cell r="O16">
            <v>31343.003753056299</v>
          </cell>
          <cell r="P16">
            <v>31278.248612064301</v>
          </cell>
          <cell r="Q16">
            <v>30964.1040596411</v>
          </cell>
          <cell r="R16">
            <v>30891.227417981299</v>
          </cell>
          <cell r="S16">
            <v>30607.386055769199</v>
          </cell>
          <cell r="T16">
            <v>30344.799577161401</v>
          </cell>
          <cell r="U16">
            <v>30173.052699325101</v>
          </cell>
          <cell r="V16">
            <v>29910.0747098637</v>
          </cell>
          <cell r="W16">
            <v>29798.143375466101</v>
          </cell>
          <cell r="X16">
            <v>30125.439575738201</v>
          </cell>
          <cell r="Y16">
            <v>31234.952125673801</v>
          </cell>
          <cell r="Z16">
            <v>30261.053883212098</v>
          </cell>
          <cell r="AA16">
            <v>27551.780535527101</v>
          </cell>
          <cell r="AB16">
            <v>24955.817622390601</v>
          </cell>
        </row>
        <row r="17">
          <cell r="A17">
            <v>2001</v>
          </cell>
          <cell r="B17">
            <v>4</v>
          </cell>
          <cell r="C17">
            <v>19</v>
          </cell>
          <cell r="E17">
            <v>23853.433943103199</v>
          </cell>
          <cell r="F17">
            <v>22764.148819665701</v>
          </cell>
          <cell r="G17">
            <v>22272.444645218999</v>
          </cell>
          <cell r="H17">
            <v>22115.941411932199</v>
          </cell>
          <cell r="I17">
            <v>22625.805432913599</v>
          </cell>
          <cell r="J17">
            <v>24432.5506241939</v>
          </cell>
          <cell r="K17">
            <v>27877.815521864199</v>
          </cell>
          <cell r="L17">
            <v>30283.108413513499</v>
          </cell>
          <cell r="M17">
            <v>31057.4057095713</v>
          </cell>
          <cell r="N17">
            <v>31373.039357293601</v>
          </cell>
          <cell r="O17">
            <v>31587.0645770997</v>
          </cell>
          <cell r="P17">
            <v>31533.614134604501</v>
          </cell>
          <cell r="Q17">
            <v>31220.3159466252</v>
          </cell>
          <cell r="R17">
            <v>31188.614348312301</v>
          </cell>
          <cell r="S17">
            <v>30952.384712392901</v>
          </cell>
          <cell r="T17">
            <v>30738.130013870501</v>
          </cell>
          <cell r="U17">
            <v>30678.025652459401</v>
          </cell>
          <cell r="V17">
            <v>30459.875375738</v>
          </cell>
          <cell r="W17">
            <v>30350.921939240299</v>
          </cell>
          <cell r="X17">
            <v>30636.690696144698</v>
          </cell>
          <cell r="Y17">
            <v>31683.389379808199</v>
          </cell>
          <cell r="Z17">
            <v>30748.407083117101</v>
          </cell>
          <cell r="AA17">
            <v>28173.4151377907</v>
          </cell>
          <cell r="AB17">
            <v>25745.726651197499</v>
          </cell>
        </row>
        <row r="18">
          <cell r="A18">
            <v>2001</v>
          </cell>
          <cell r="B18">
            <v>4</v>
          </cell>
          <cell r="C18">
            <v>20</v>
          </cell>
          <cell r="E18">
            <v>24061.780884715499</v>
          </cell>
          <cell r="F18">
            <v>22955.687256013502</v>
          </cell>
          <cell r="G18">
            <v>22440.194040318798</v>
          </cell>
          <cell r="H18">
            <v>22293.039613417001</v>
          </cell>
          <cell r="I18">
            <v>22754.521821337599</v>
          </cell>
          <cell r="J18">
            <v>24498.941446516099</v>
          </cell>
          <cell r="K18">
            <v>27808.473301972601</v>
          </cell>
          <cell r="L18">
            <v>30300.229856998601</v>
          </cell>
          <cell r="M18">
            <v>31220.238280056001</v>
          </cell>
          <cell r="N18">
            <v>31661.640565281199</v>
          </cell>
          <cell r="O18">
            <v>31882.2350394809</v>
          </cell>
          <cell r="P18">
            <v>31806.351530037799</v>
          </cell>
          <cell r="Q18">
            <v>31469.3614598762</v>
          </cell>
          <cell r="R18">
            <v>31347.345316951902</v>
          </cell>
          <cell r="S18">
            <v>31010.225926438201</v>
          </cell>
          <cell r="T18">
            <v>30659.434263011699</v>
          </cell>
          <cell r="U18">
            <v>30440.303114769002</v>
          </cell>
          <cell r="V18">
            <v>29988.563462882699</v>
          </cell>
          <cell r="W18">
            <v>29731.4974269794</v>
          </cell>
          <cell r="X18">
            <v>29786.148781444299</v>
          </cell>
          <cell r="Y18">
            <v>30652.7688316842</v>
          </cell>
          <cell r="Z18">
            <v>29881.899076540401</v>
          </cell>
          <cell r="AA18">
            <v>27856.428884521301</v>
          </cell>
          <cell r="AB18">
            <v>25817.645201888699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gion"/>
    </sheetNames>
    <sheetDataSet>
      <sheetData sheetId="0">
        <row r="7">
          <cell r="A7">
            <v>37002</v>
          </cell>
          <cell r="B7">
            <v>36.75</v>
          </cell>
          <cell r="C7">
            <v>37</v>
          </cell>
          <cell r="D7">
            <v>37.25</v>
          </cell>
          <cell r="F7">
            <v>23.375</v>
          </cell>
          <cell r="G7">
            <v>23.5</v>
          </cell>
        </row>
        <row r="8">
          <cell r="A8">
            <v>37003</v>
          </cell>
          <cell r="B8">
            <v>36.75</v>
          </cell>
          <cell r="C8">
            <v>37</v>
          </cell>
          <cell r="D8">
            <v>37.25</v>
          </cell>
          <cell r="F8">
            <v>23.375</v>
          </cell>
          <cell r="G8">
            <v>23.5</v>
          </cell>
        </row>
        <row r="9">
          <cell r="A9">
            <v>37004</v>
          </cell>
          <cell r="B9">
            <v>53.75</v>
          </cell>
          <cell r="C9">
            <v>54</v>
          </cell>
          <cell r="D9">
            <v>54.25</v>
          </cell>
          <cell r="F9">
            <v>23.375</v>
          </cell>
          <cell r="G9">
            <v>23.5</v>
          </cell>
        </row>
        <row r="10">
          <cell r="A10">
            <v>37005</v>
          </cell>
          <cell r="B10">
            <v>54.25</v>
          </cell>
          <cell r="C10">
            <v>54.5</v>
          </cell>
          <cell r="D10">
            <v>54.75</v>
          </cell>
          <cell r="F10">
            <v>23.375</v>
          </cell>
          <cell r="G10">
            <v>23.5</v>
          </cell>
        </row>
        <row r="11">
          <cell r="A11">
            <v>37006</v>
          </cell>
          <cell r="B11">
            <v>46.869998931884766</v>
          </cell>
          <cell r="C11">
            <v>47.119998931884766</v>
          </cell>
          <cell r="D11">
            <v>47.369998931884766</v>
          </cell>
          <cell r="F11">
            <v>23.375</v>
          </cell>
          <cell r="G11">
            <v>23.5</v>
          </cell>
        </row>
        <row r="12">
          <cell r="A12">
            <v>37007</v>
          </cell>
          <cell r="B12">
            <v>45.869998931884766</v>
          </cell>
          <cell r="C12">
            <v>46.119998931884766</v>
          </cell>
          <cell r="D12">
            <v>46.369998931884766</v>
          </cell>
          <cell r="F12">
            <v>23.375</v>
          </cell>
          <cell r="G12">
            <v>23.5</v>
          </cell>
        </row>
        <row r="13">
          <cell r="A13">
            <v>37008</v>
          </cell>
          <cell r="B13">
            <v>42.869998931884766</v>
          </cell>
          <cell r="C13">
            <v>43.119998931884766</v>
          </cell>
          <cell r="D13">
            <v>43.369998931884766</v>
          </cell>
          <cell r="F13">
            <v>23.375</v>
          </cell>
          <cell r="G13">
            <v>23.5</v>
          </cell>
        </row>
        <row r="14">
          <cell r="A14">
            <v>37009</v>
          </cell>
          <cell r="B14">
            <v>31.75</v>
          </cell>
          <cell r="C14">
            <v>32</v>
          </cell>
          <cell r="D14">
            <v>32.25</v>
          </cell>
          <cell r="F14">
            <v>23.375</v>
          </cell>
          <cell r="G14">
            <v>23.5</v>
          </cell>
        </row>
        <row r="15">
          <cell r="A15">
            <v>37010</v>
          </cell>
          <cell r="B15">
            <v>31.75</v>
          </cell>
          <cell r="C15">
            <v>32</v>
          </cell>
          <cell r="D15">
            <v>32.25</v>
          </cell>
          <cell r="F15">
            <v>23.375</v>
          </cell>
          <cell r="G15">
            <v>23.5</v>
          </cell>
        </row>
        <row r="16">
          <cell r="A16">
            <v>37011</v>
          </cell>
          <cell r="B16">
            <v>47.869998931884766</v>
          </cell>
          <cell r="C16">
            <v>48.119998931884766</v>
          </cell>
          <cell r="D16">
            <v>48.369998931884766</v>
          </cell>
          <cell r="F16">
            <v>23.375</v>
          </cell>
          <cell r="G16">
            <v>23.5</v>
          </cell>
        </row>
        <row r="17">
          <cell r="A17">
            <v>37012</v>
          </cell>
          <cell r="B17">
            <v>50.449996948242188</v>
          </cell>
          <cell r="C17">
            <v>51.249996948242185</v>
          </cell>
          <cell r="D17">
            <v>52.049996948242182</v>
          </cell>
          <cell r="F17">
            <v>21.6</v>
          </cell>
          <cell r="G17">
            <v>22</v>
          </cell>
        </row>
        <row r="18">
          <cell r="A18">
            <v>37013</v>
          </cell>
          <cell r="B18">
            <v>50.449996948242188</v>
          </cell>
          <cell r="C18">
            <v>51.249996948242185</v>
          </cell>
          <cell r="D18">
            <v>52.049996948242182</v>
          </cell>
          <cell r="F18">
            <v>21.6</v>
          </cell>
          <cell r="G18">
            <v>22</v>
          </cell>
        </row>
        <row r="19">
          <cell r="A19">
            <v>37014</v>
          </cell>
          <cell r="B19">
            <v>50.449996948242188</v>
          </cell>
          <cell r="C19">
            <v>51.249996948242185</v>
          </cell>
          <cell r="D19">
            <v>52.049996948242182</v>
          </cell>
          <cell r="F19">
            <v>21.6</v>
          </cell>
          <cell r="G19">
            <v>22</v>
          </cell>
        </row>
        <row r="20">
          <cell r="A20">
            <v>37015</v>
          </cell>
          <cell r="B20">
            <v>50.449996948242188</v>
          </cell>
          <cell r="C20">
            <v>51.249996948242185</v>
          </cell>
          <cell r="D20">
            <v>52.049996948242182</v>
          </cell>
          <cell r="F20">
            <v>21.6</v>
          </cell>
          <cell r="G20">
            <v>22</v>
          </cell>
        </row>
        <row r="21">
          <cell r="A21">
            <v>37016</v>
          </cell>
          <cell r="B21">
            <v>29.2</v>
          </cell>
          <cell r="C21">
            <v>30</v>
          </cell>
          <cell r="D21">
            <v>30.8</v>
          </cell>
          <cell r="F21">
            <v>21.6</v>
          </cell>
          <cell r="G21">
            <v>22</v>
          </cell>
        </row>
        <row r="22">
          <cell r="A22">
            <v>37017</v>
          </cell>
          <cell r="B22">
            <v>29.2</v>
          </cell>
          <cell r="C22">
            <v>30</v>
          </cell>
          <cell r="D22">
            <v>30.8</v>
          </cell>
          <cell r="F22">
            <v>21.6</v>
          </cell>
          <cell r="G22">
            <v>22</v>
          </cell>
        </row>
        <row r="23">
          <cell r="A23">
            <v>37018</v>
          </cell>
          <cell r="B23">
            <v>50.449996948242188</v>
          </cell>
          <cell r="C23">
            <v>51.249996948242185</v>
          </cell>
          <cell r="D23">
            <v>52.049996948242182</v>
          </cell>
          <cell r="F23">
            <v>21.6</v>
          </cell>
          <cell r="G23">
            <v>22</v>
          </cell>
        </row>
        <row r="24">
          <cell r="A24">
            <v>37019</v>
          </cell>
          <cell r="B24">
            <v>50.449996948242188</v>
          </cell>
          <cell r="C24">
            <v>51.249996948242185</v>
          </cell>
          <cell r="D24">
            <v>52.049996948242182</v>
          </cell>
          <cell r="F24">
            <v>21.6</v>
          </cell>
          <cell r="G24">
            <v>22</v>
          </cell>
        </row>
        <row r="25">
          <cell r="A25">
            <v>37020</v>
          </cell>
          <cell r="B25">
            <v>50.449996948242188</v>
          </cell>
          <cell r="C25">
            <v>51.249996948242185</v>
          </cell>
          <cell r="D25">
            <v>52.049996948242182</v>
          </cell>
          <cell r="F25">
            <v>21.6</v>
          </cell>
          <cell r="G25">
            <v>22</v>
          </cell>
        </row>
        <row r="26">
          <cell r="A26">
            <v>37021</v>
          </cell>
          <cell r="B26">
            <v>50.449996948242188</v>
          </cell>
          <cell r="C26">
            <v>51.249996948242185</v>
          </cell>
          <cell r="D26">
            <v>52.049996948242182</v>
          </cell>
          <cell r="F26">
            <v>21.6</v>
          </cell>
          <cell r="G26">
            <v>22</v>
          </cell>
        </row>
        <row r="27">
          <cell r="A27">
            <v>37022</v>
          </cell>
          <cell r="B27">
            <v>50.449996948242188</v>
          </cell>
          <cell r="C27">
            <v>51.249996948242185</v>
          </cell>
          <cell r="D27">
            <v>52.049996948242182</v>
          </cell>
          <cell r="F27">
            <v>21.6</v>
          </cell>
          <cell r="G27">
            <v>22</v>
          </cell>
        </row>
        <row r="28">
          <cell r="A28">
            <v>37023</v>
          </cell>
          <cell r="B28">
            <v>29.2</v>
          </cell>
          <cell r="C28">
            <v>30</v>
          </cell>
          <cell r="D28">
            <v>30.8</v>
          </cell>
          <cell r="F28">
            <v>21.6</v>
          </cell>
          <cell r="G28">
            <v>22</v>
          </cell>
        </row>
        <row r="29">
          <cell r="A29">
            <v>37024</v>
          </cell>
          <cell r="B29">
            <v>29.2</v>
          </cell>
          <cell r="C29">
            <v>30</v>
          </cell>
          <cell r="D29">
            <v>30.8</v>
          </cell>
          <cell r="F29">
            <v>21.6</v>
          </cell>
          <cell r="G29">
            <v>22</v>
          </cell>
        </row>
        <row r="30">
          <cell r="A30">
            <v>37025</v>
          </cell>
          <cell r="B30">
            <v>50.449996948242188</v>
          </cell>
          <cell r="C30">
            <v>51.249996948242185</v>
          </cell>
          <cell r="D30">
            <v>52.049996948242182</v>
          </cell>
          <cell r="F30">
            <v>21.6</v>
          </cell>
          <cell r="G30">
            <v>22</v>
          </cell>
        </row>
        <row r="31">
          <cell r="A31">
            <v>37026</v>
          </cell>
          <cell r="B31">
            <v>50.449996948242188</v>
          </cell>
          <cell r="C31">
            <v>51.249996948242185</v>
          </cell>
          <cell r="D31">
            <v>52.049996948242182</v>
          </cell>
          <cell r="F31">
            <v>21.6</v>
          </cell>
          <cell r="G31">
            <v>22</v>
          </cell>
        </row>
        <row r="32">
          <cell r="A32">
            <v>37027</v>
          </cell>
          <cell r="B32">
            <v>50.449996948242188</v>
          </cell>
          <cell r="C32">
            <v>51.249996948242185</v>
          </cell>
          <cell r="D32">
            <v>52.049996948242182</v>
          </cell>
          <cell r="F32">
            <v>21.6</v>
          </cell>
          <cell r="G32">
            <v>22</v>
          </cell>
        </row>
        <row r="33">
          <cell r="A33">
            <v>37028</v>
          </cell>
          <cell r="B33">
            <v>50.449996948242188</v>
          </cell>
          <cell r="C33">
            <v>51.249996948242185</v>
          </cell>
          <cell r="D33">
            <v>52.049996948242182</v>
          </cell>
          <cell r="F33">
            <v>21.6</v>
          </cell>
          <cell r="G33">
            <v>22</v>
          </cell>
        </row>
        <row r="34">
          <cell r="A34">
            <v>37029</v>
          </cell>
          <cell r="B34">
            <v>50.449996948242188</v>
          </cell>
          <cell r="C34">
            <v>51.249996948242185</v>
          </cell>
          <cell r="D34">
            <v>52.049996948242182</v>
          </cell>
          <cell r="F34">
            <v>21.6</v>
          </cell>
          <cell r="G34">
            <v>22</v>
          </cell>
        </row>
        <row r="35">
          <cell r="A35">
            <v>37030</v>
          </cell>
          <cell r="B35">
            <v>29.2</v>
          </cell>
          <cell r="C35">
            <v>30</v>
          </cell>
          <cell r="D35">
            <v>30.8</v>
          </cell>
          <cell r="F35">
            <v>21.6</v>
          </cell>
          <cell r="G35">
            <v>22</v>
          </cell>
        </row>
        <row r="36">
          <cell r="A36">
            <v>37031</v>
          </cell>
          <cell r="B36">
            <v>29.199998092651366</v>
          </cell>
          <cell r="C36">
            <v>29.999998092651367</v>
          </cell>
          <cell r="D36">
            <v>30.799998092651368</v>
          </cell>
          <cell r="F36">
            <v>21.6</v>
          </cell>
          <cell r="G36">
            <v>22</v>
          </cell>
        </row>
        <row r="37">
          <cell r="A37">
            <v>37032</v>
          </cell>
          <cell r="B37">
            <v>50.450000762939453</v>
          </cell>
          <cell r="C37">
            <v>51.25000076293945</v>
          </cell>
          <cell r="D37">
            <v>52.050000762939447</v>
          </cell>
          <cell r="F37">
            <v>21.6</v>
          </cell>
          <cell r="G37">
            <v>22</v>
          </cell>
        </row>
        <row r="38">
          <cell r="A38">
            <v>37042</v>
          </cell>
          <cell r="B38">
            <v>50.45</v>
          </cell>
          <cell r="C38">
            <v>51.25</v>
          </cell>
          <cell r="D38">
            <v>52.05</v>
          </cell>
          <cell r="F38">
            <v>21.6</v>
          </cell>
          <cell r="G38">
            <v>22</v>
          </cell>
        </row>
        <row r="39">
          <cell r="A39">
            <v>37043</v>
          </cell>
          <cell r="B39">
            <v>73.2</v>
          </cell>
          <cell r="C39">
            <v>75.5</v>
          </cell>
          <cell r="D39">
            <v>77.8</v>
          </cell>
          <cell r="F39">
            <v>22.85</v>
          </cell>
          <cell r="G39">
            <v>24</v>
          </cell>
        </row>
        <row r="40">
          <cell r="A40">
            <v>37073</v>
          </cell>
          <cell r="B40">
            <v>114</v>
          </cell>
          <cell r="C40">
            <v>117</v>
          </cell>
          <cell r="D40">
            <v>120</v>
          </cell>
          <cell r="F40">
            <v>21.5</v>
          </cell>
          <cell r="G40">
            <v>23</v>
          </cell>
        </row>
        <row r="41">
          <cell r="A41">
            <v>37104</v>
          </cell>
          <cell r="B41">
            <v>114</v>
          </cell>
          <cell r="C41">
            <v>117</v>
          </cell>
          <cell r="D41">
            <v>120</v>
          </cell>
          <cell r="F41">
            <v>21.499998092651367</v>
          </cell>
          <cell r="G41">
            <v>22.999998092651367</v>
          </cell>
        </row>
        <row r="42">
          <cell r="A42">
            <v>37135</v>
          </cell>
          <cell r="B42">
            <v>46.05</v>
          </cell>
          <cell r="C42">
            <v>46.75</v>
          </cell>
          <cell r="D42">
            <v>47.45</v>
          </cell>
          <cell r="F42">
            <v>20.649998092651366</v>
          </cell>
          <cell r="G42">
            <v>20.999998092651367</v>
          </cell>
        </row>
        <row r="43">
          <cell r="A43">
            <v>37165</v>
          </cell>
          <cell r="B43">
            <v>42.45</v>
          </cell>
          <cell r="C43">
            <v>43</v>
          </cell>
          <cell r="D43">
            <v>43.55</v>
          </cell>
          <cell r="F43">
            <v>20.475000000000001</v>
          </cell>
          <cell r="G43">
            <v>20.75</v>
          </cell>
        </row>
        <row r="44">
          <cell r="A44">
            <v>37196</v>
          </cell>
          <cell r="B44">
            <v>42.45</v>
          </cell>
          <cell r="C44">
            <v>43</v>
          </cell>
          <cell r="D44">
            <v>43.55</v>
          </cell>
          <cell r="F44">
            <v>20.475000000000001</v>
          </cell>
          <cell r="G44">
            <v>20.75</v>
          </cell>
        </row>
        <row r="45">
          <cell r="A45">
            <v>37226</v>
          </cell>
          <cell r="B45">
            <v>42.45</v>
          </cell>
          <cell r="C45">
            <v>43</v>
          </cell>
          <cell r="D45">
            <v>43.55</v>
          </cell>
          <cell r="F45">
            <v>23.475000000000001</v>
          </cell>
          <cell r="G45">
            <v>23.75</v>
          </cell>
        </row>
        <row r="46">
          <cell r="A46">
            <v>37257</v>
          </cell>
          <cell r="B46">
            <v>47.8</v>
          </cell>
          <cell r="C46">
            <v>48.5</v>
          </cell>
          <cell r="D46">
            <v>49.2</v>
          </cell>
          <cell r="F46">
            <v>23.399998092651366</v>
          </cell>
          <cell r="G46">
            <v>23.749998092651367</v>
          </cell>
        </row>
        <row r="47">
          <cell r="A47">
            <v>37288</v>
          </cell>
          <cell r="B47">
            <v>47.8</v>
          </cell>
          <cell r="C47">
            <v>48.5</v>
          </cell>
          <cell r="D47">
            <v>49.2</v>
          </cell>
          <cell r="F47">
            <v>23.399998092651366</v>
          </cell>
          <cell r="G47">
            <v>23.749998092651367</v>
          </cell>
        </row>
        <row r="48">
          <cell r="A48">
            <v>37316</v>
          </cell>
          <cell r="B48">
            <v>40.549999999999997</v>
          </cell>
          <cell r="C48">
            <v>41</v>
          </cell>
          <cell r="D48">
            <v>41.45</v>
          </cell>
          <cell r="F48">
            <v>23.524999999999999</v>
          </cell>
          <cell r="G48">
            <v>23.75</v>
          </cell>
        </row>
        <row r="49">
          <cell r="A49">
            <v>37347</v>
          </cell>
          <cell r="B49">
            <v>39.200000000000003</v>
          </cell>
          <cell r="C49">
            <v>39.5</v>
          </cell>
          <cell r="D49">
            <v>39.799999999999997</v>
          </cell>
          <cell r="F49">
            <v>21.6</v>
          </cell>
          <cell r="G49">
            <v>21.75</v>
          </cell>
        </row>
        <row r="50">
          <cell r="A50">
            <v>37377</v>
          </cell>
          <cell r="B50">
            <v>42</v>
          </cell>
          <cell r="C50">
            <v>43</v>
          </cell>
          <cell r="D50">
            <v>44</v>
          </cell>
          <cell r="F50">
            <v>21.25</v>
          </cell>
          <cell r="G50">
            <v>21.75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88"/>
  <sheetViews>
    <sheetView showGridLines="0" tabSelected="1" view="pageBreakPreview" topLeftCell="A5" zoomScale="60" zoomScaleNormal="62" workbookViewId="0">
      <pane xSplit="1" ySplit="3" topLeftCell="B8" activePane="bottomRight" state="frozen"/>
      <selection activeCell="A5" sqref="A5"/>
      <selection pane="topRight" activeCell="B5" sqref="B5"/>
      <selection pane="bottomLeft" activeCell="A8" sqref="A8"/>
      <selection pane="bottomRight" activeCell="F16" sqref="F16"/>
    </sheetView>
  </sheetViews>
  <sheetFormatPr defaultRowHeight="12.75" x14ac:dyDescent="0.2"/>
  <cols>
    <col min="1" max="1" width="31.85546875" style="2" customWidth="1"/>
    <col min="2" max="6" width="12.5703125" style="8" customWidth="1"/>
    <col min="7" max="7" width="13.42578125" style="8" bestFit="1" customWidth="1"/>
    <col min="8" max="8" width="13" style="8" customWidth="1"/>
    <col min="9" max="9" width="13.5703125" style="2" customWidth="1"/>
    <col min="10" max="10" width="14.85546875" style="78" hidden="1" customWidth="1"/>
    <col min="11" max="11" width="14.85546875" style="78" customWidth="1"/>
    <col min="12" max="13" width="14.85546875" style="8" customWidth="1"/>
    <col min="14" max="24" width="13" style="8" customWidth="1"/>
    <col min="25" max="26" width="13" style="8" hidden="1" customWidth="1"/>
    <col min="27" max="27" width="12.42578125" style="8" hidden="1" customWidth="1"/>
    <col min="28" max="28" width="13.140625" style="8" hidden="1" customWidth="1"/>
    <col min="29" max="30" width="8.7109375" style="8" customWidth="1"/>
    <col min="31" max="16384" width="9.140625" style="2"/>
  </cols>
  <sheetData>
    <row r="1" spans="1:30" ht="15" x14ac:dyDescent="0.2">
      <c r="A1" s="102"/>
      <c r="B1" s="103"/>
      <c r="C1" s="103"/>
      <c r="D1" s="103"/>
      <c r="E1" s="103"/>
      <c r="F1" s="103"/>
      <c r="G1" s="103"/>
      <c r="H1" s="103"/>
      <c r="I1" s="102"/>
      <c r="J1" s="104"/>
      <c r="K1" s="104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30" ht="15.75" x14ac:dyDescent="0.25">
      <c r="A2" s="105" t="s">
        <v>122</v>
      </c>
      <c r="B2" s="106"/>
      <c r="C2" s="106"/>
      <c r="D2" s="106"/>
      <c r="E2" s="107"/>
      <c r="F2" s="103"/>
      <c r="G2" s="348" t="s">
        <v>124</v>
      </c>
      <c r="H2" s="348"/>
      <c r="I2" s="348"/>
      <c r="J2" s="104"/>
      <c r="K2" s="346">
        <f ca="1">+NOW()</f>
        <v>41885.710148495367</v>
      </c>
      <c r="L2" s="346"/>
      <c r="M2" s="346"/>
      <c r="N2" s="103"/>
      <c r="O2" s="103"/>
      <c r="P2" s="103"/>
      <c r="Q2" s="103"/>
      <c r="R2" s="103"/>
      <c r="S2" s="103"/>
      <c r="T2" s="103"/>
      <c r="U2" s="215" t="s">
        <v>123</v>
      </c>
      <c r="V2" s="215"/>
      <c r="W2" s="215"/>
      <c r="X2" s="103"/>
      <c r="Y2" s="103"/>
      <c r="Z2" s="103"/>
      <c r="AA2" s="103"/>
      <c r="AB2" s="103"/>
    </row>
    <row r="3" spans="1:30" ht="15" x14ac:dyDescent="0.2">
      <c r="A3" s="102"/>
      <c r="B3" s="103"/>
      <c r="C3" s="103"/>
      <c r="D3" s="103"/>
      <c r="E3" s="103"/>
      <c r="F3" s="103"/>
      <c r="G3" s="103"/>
      <c r="H3" s="103"/>
      <c r="I3" s="102"/>
      <c r="J3" s="104"/>
      <c r="K3" s="104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30" ht="15.75" x14ac:dyDescent="0.25">
      <c r="A4" s="102"/>
      <c r="B4" s="347" t="s">
        <v>116</v>
      </c>
      <c r="C4" s="347"/>
      <c r="D4" s="347"/>
      <c r="E4" s="103"/>
      <c r="F4" s="103"/>
      <c r="G4" s="103"/>
      <c r="H4" s="103"/>
      <c r="I4" s="16"/>
      <c r="J4" s="104"/>
      <c r="K4" s="95"/>
      <c r="L4" s="16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30" ht="15.75" x14ac:dyDescent="0.25">
      <c r="A5" s="102"/>
      <c r="B5" s="102"/>
      <c r="C5" s="20"/>
      <c r="D5" s="20"/>
      <c r="F5" s="102"/>
      <c r="G5" s="20"/>
      <c r="H5" s="20"/>
      <c r="I5" s="323" t="s">
        <v>192</v>
      </c>
      <c r="J5" s="95" t="s">
        <v>125</v>
      </c>
      <c r="K5" s="76" t="s">
        <v>119</v>
      </c>
      <c r="L5" s="21" t="s">
        <v>193</v>
      </c>
      <c r="M5" s="20"/>
      <c r="O5" s="103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16"/>
      <c r="AC5" s="16"/>
    </row>
    <row r="6" spans="1:30" s="1" customFormat="1" ht="15.75" x14ac:dyDescent="0.25">
      <c r="A6" s="108" t="s">
        <v>0</v>
      </c>
      <c r="B6" s="326">
        <f t="shared" ref="B6:H6" ca="1" si="0">+C6-1</f>
        <v>41877</v>
      </c>
      <c r="C6" s="326">
        <f t="shared" ca="1" si="0"/>
        <v>41878</v>
      </c>
      <c r="D6" s="326">
        <f t="shared" ca="1" si="0"/>
        <v>41879</v>
      </c>
      <c r="E6" s="326">
        <f t="shared" ca="1" si="0"/>
        <v>41880</v>
      </c>
      <c r="F6" s="326">
        <f t="shared" ca="1" si="0"/>
        <v>41881</v>
      </c>
      <c r="G6" s="326">
        <f t="shared" ca="1" si="0"/>
        <v>41882</v>
      </c>
      <c r="H6" s="326">
        <f t="shared" ca="1" si="0"/>
        <v>41883</v>
      </c>
      <c r="I6" s="326">
        <f ca="1">+J6-1</f>
        <v>41884</v>
      </c>
      <c r="J6" s="327">
        <f ca="1">+TODAY()</f>
        <v>41885</v>
      </c>
      <c r="K6" s="327">
        <f ca="1">+TODAY()</f>
        <v>41885</v>
      </c>
      <c r="L6" s="326">
        <f ca="1">+J6+1</f>
        <v>41886</v>
      </c>
      <c r="M6" s="326">
        <f t="shared" ref="M6:R6" ca="1" si="1">+L6+1</f>
        <v>41887</v>
      </c>
      <c r="N6" s="326">
        <f t="shared" ca="1" si="1"/>
        <v>41888</v>
      </c>
      <c r="O6" s="326">
        <f t="shared" ca="1" si="1"/>
        <v>41889</v>
      </c>
      <c r="P6" s="326">
        <f t="shared" ca="1" si="1"/>
        <v>41890</v>
      </c>
      <c r="Q6" s="326">
        <f t="shared" ca="1" si="1"/>
        <v>41891</v>
      </c>
      <c r="R6" s="326">
        <f t="shared" ca="1" si="1"/>
        <v>41892</v>
      </c>
      <c r="S6" s="326">
        <f t="shared" ref="S6:AA6" ca="1" si="2">+R6+1</f>
        <v>41893</v>
      </c>
      <c r="T6" s="326">
        <f t="shared" ca="1" si="2"/>
        <v>41894</v>
      </c>
      <c r="U6" s="326">
        <f t="shared" ca="1" si="2"/>
        <v>41895</v>
      </c>
      <c r="V6" s="326">
        <f t="shared" ca="1" si="2"/>
        <v>41896</v>
      </c>
      <c r="W6" s="326">
        <f t="shared" ca="1" si="2"/>
        <v>41897</v>
      </c>
      <c r="X6" s="326">
        <f t="shared" ca="1" si="2"/>
        <v>41898</v>
      </c>
      <c r="Y6" s="326">
        <f t="shared" ca="1" si="2"/>
        <v>41899</v>
      </c>
      <c r="Z6" s="326">
        <f t="shared" ca="1" si="2"/>
        <v>41900</v>
      </c>
      <c r="AA6" s="326">
        <f t="shared" ca="1" si="2"/>
        <v>41901</v>
      </c>
      <c r="AB6" s="326">
        <f ca="1">+AA6+1</f>
        <v>41902</v>
      </c>
      <c r="AC6" s="96"/>
    </row>
    <row r="7" spans="1:30" ht="15.75" x14ac:dyDescent="0.25">
      <c r="A7" s="109" t="s">
        <v>1</v>
      </c>
      <c r="B7" s="110">
        <f ca="1">+B6</f>
        <v>41877</v>
      </c>
      <c r="C7" s="110">
        <f t="shared" ref="C7:I7" ca="1" si="3">+C6</f>
        <v>41878</v>
      </c>
      <c r="D7" s="110">
        <f t="shared" ca="1" si="3"/>
        <v>41879</v>
      </c>
      <c r="E7" s="110">
        <f t="shared" ca="1" si="3"/>
        <v>41880</v>
      </c>
      <c r="F7" s="110">
        <f t="shared" ca="1" si="3"/>
        <v>41881</v>
      </c>
      <c r="G7" s="110">
        <f t="shared" ca="1" si="3"/>
        <v>41882</v>
      </c>
      <c r="H7" s="110">
        <f t="shared" ca="1" si="3"/>
        <v>41883</v>
      </c>
      <c r="I7" s="110">
        <f t="shared" ca="1" si="3"/>
        <v>41884</v>
      </c>
      <c r="J7" s="111">
        <f ca="1">+NOW()</f>
        <v>41885.710148495367</v>
      </c>
      <c r="K7" s="111">
        <f ca="1">+K6</f>
        <v>41885</v>
      </c>
      <c r="L7" s="110">
        <f ca="1">+J7+1</f>
        <v>41886.710148495367</v>
      </c>
      <c r="M7" s="110">
        <f t="shared" ref="M7:S7" ca="1" si="4">+L7+1</f>
        <v>41887.710148495367</v>
      </c>
      <c r="N7" s="110">
        <f t="shared" ca="1" si="4"/>
        <v>41888.710148495367</v>
      </c>
      <c r="O7" s="110">
        <f t="shared" ca="1" si="4"/>
        <v>41889.710148495367</v>
      </c>
      <c r="P7" s="110">
        <f t="shared" ca="1" si="4"/>
        <v>41890.710148495367</v>
      </c>
      <c r="Q7" s="110">
        <f t="shared" ca="1" si="4"/>
        <v>41891.710148495367</v>
      </c>
      <c r="R7" s="110">
        <f t="shared" ca="1" si="4"/>
        <v>41892.710148495367</v>
      </c>
      <c r="S7" s="110">
        <f t="shared" ca="1" si="4"/>
        <v>41893.710148495367</v>
      </c>
      <c r="T7" s="110">
        <f t="shared" ref="T7:AA7" ca="1" si="5">+S7+1</f>
        <v>41894.710148495367</v>
      </c>
      <c r="U7" s="110">
        <f t="shared" ca="1" si="5"/>
        <v>41895.710148495367</v>
      </c>
      <c r="V7" s="110">
        <f t="shared" ca="1" si="5"/>
        <v>41896.710148495367</v>
      </c>
      <c r="W7" s="110">
        <f t="shared" ca="1" si="5"/>
        <v>41897.710148495367</v>
      </c>
      <c r="X7" s="110">
        <f t="shared" ca="1" si="5"/>
        <v>41898.710148495367</v>
      </c>
      <c r="Y7" s="110">
        <f t="shared" ca="1" si="5"/>
        <v>41899.710148495367</v>
      </c>
      <c r="Z7" s="110">
        <f t="shared" ca="1" si="5"/>
        <v>41900.710148495367</v>
      </c>
      <c r="AA7" s="110">
        <f t="shared" ca="1" si="5"/>
        <v>41901.710148495367</v>
      </c>
      <c r="AB7" s="110">
        <f ca="1">+AA7+1</f>
        <v>41902.710148495367</v>
      </c>
      <c r="AC7" s="97"/>
      <c r="AD7" s="2"/>
    </row>
    <row r="8" spans="1:30" ht="15.75" x14ac:dyDescent="0.25">
      <c r="A8" s="112" t="s">
        <v>2</v>
      </c>
      <c r="B8" s="214" t="e">
        <f ca="1">VLOOKUP(B$6,Forecast_Load!$D$2:$AB$20,2,FALSE)</f>
        <v>#N/A</v>
      </c>
      <c r="C8" s="214" t="e">
        <f ca="1">VLOOKUP(C$6,Forecast_Load!$D$2:$AB$20,2,FALSE)</f>
        <v>#N/A</v>
      </c>
      <c r="D8" s="214" t="e">
        <f ca="1">VLOOKUP(D$6,Forecast_Load!$D$2:$AB$20,2,FALSE)</f>
        <v>#N/A</v>
      </c>
      <c r="E8" s="214" t="e">
        <f ca="1">VLOOKUP(E$6,Forecast_Load!$D$2:$AB$20,2,FALSE)</f>
        <v>#N/A</v>
      </c>
      <c r="F8" s="214" t="e">
        <f ca="1">VLOOKUP(F$6,Forecast_Load!$D$2:$AB$20,2,FALSE)</f>
        <v>#N/A</v>
      </c>
      <c r="G8" s="214" t="e">
        <f ca="1">VLOOKUP(G$6,Forecast_Load!$D$2:$AB$20,2,FALSE)</f>
        <v>#N/A</v>
      </c>
      <c r="H8" s="214" t="e">
        <f ca="1">VLOOKUP(H$6,Forecast_Load!$D$2:$AB$20,2,FALSE)</f>
        <v>#N/A</v>
      </c>
      <c r="I8" s="214" t="e">
        <f ca="1">VLOOKUP(I$6,Forecast_Load!$D$2:$AB$20,2,FALSE)</f>
        <v>#N/A</v>
      </c>
      <c r="J8" s="115" t="e">
        <f ca="1">VLOOKUP(J$6,Forecast_Load!$D$2:$AB$20,2,FALSE)</f>
        <v>#N/A</v>
      </c>
      <c r="K8" s="115" t="e">
        <f ca="1">VLOOKUP(K$6,Forecast_Load!$D$2:$AB$20,2,FALSE)</f>
        <v>#N/A</v>
      </c>
      <c r="L8" s="113" t="e">
        <f ca="1">VLOOKUP(L$6,Forecast_Load!$D$2:$AB$20,2,FALSE)</f>
        <v>#N/A</v>
      </c>
      <c r="M8" s="113" t="e">
        <f ca="1">VLOOKUP(M$6,Forecast_Load!$D$2:$AB$20,2,FALSE)</f>
        <v>#N/A</v>
      </c>
      <c r="N8" s="113" t="e">
        <f ca="1">VLOOKUP(N$6,Forecast_Load!$D$2:$AB$20,2,FALSE)</f>
        <v>#N/A</v>
      </c>
      <c r="O8" s="113" t="e">
        <f ca="1">VLOOKUP(O$6,Forecast_Load!$D$2:$AB$20,2,FALSE)</f>
        <v>#N/A</v>
      </c>
      <c r="P8" s="113" t="e">
        <f ca="1">VLOOKUP(P$6,Forecast_Load!$D$2:$AB$20,2,FALSE)</f>
        <v>#N/A</v>
      </c>
      <c r="Q8" s="113" t="e">
        <f ca="1">VLOOKUP(Q$6,Forecast_Load!$D$2:$AB$20,2,FALSE)</f>
        <v>#N/A</v>
      </c>
      <c r="R8" s="113" t="e">
        <f ca="1">VLOOKUP(R$6,Forecast_Load!$D$2:$AB$20,2,FALSE)</f>
        <v>#N/A</v>
      </c>
      <c r="S8" s="113" t="e">
        <f ca="1">VLOOKUP(S$6,Forecast_Load!$D$2:$AB$20,2,FALSE)</f>
        <v>#N/A</v>
      </c>
      <c r="T8" s="113" t="e">
        <f ca="1">VLOOKUP(T$6,Forecast_Load!$D$2:$AB$20,2,FALSE)</f>
        <v>#N/A</v>
      </c>
      <c r="U8" s="113" t="e">
        <f ca="1">VLOOKUP(U$6,Forecast_Load!$D$2:$AB$20,2,FALSE)</f>
        <v>#N/A</v>
      </c>
      <c r="V8" s="113" t="e">
        <f ca="1">VLOOKUP(V$6,Forecast_Load!$D$2:$AB$20,2,FALSE)</f>
        <v>#N/A</v>
      </c>
      <c r="W8" s="113" t="e">
        <f ca="1">VLOOKUP(W$6,Forecast_Load!$D$2:$AB$20,2,FALSE)</f>
        <v>#N/A</v>
      </c>
      <c r="X8" s="113" t="e">
        <f ca="1">VLOOKUP(X$6,Forecast_Load!$D$2:$AB$20,2,FALSE)</f>
        <v>#N/A</v>
      </c>
      <c r="Y8" s="113" t="e">
        <f ca="1">VLOOKUP(Y$6,Forecast_Load!$D$2:$AB$20,2,FALSE)</f>
        <v>#N/A</v>
      </c>
      <c r="Z8" s="113" t="e">
        <f ca="1">VLOOKUP(Z$6,Forecast_Load!$D$2:$AB$20,2,FALSE)</f>
        <v>#N/A</v>
      </c>
      <c r="AA8" s="113" t="e">
        <f ca="1">VLOOKUP(AA$6,Forecast_Load!$D$2:$AB$20,2,FALSE)</f>
        <v>#N/A</v>
      </c>
      <c r="AB8" s="113" t="e">
        <f ca="1">VLOOKUP(AB$6,Forecast_Load!$D$2:$AB$20,2,FALSE)</f>
        <v>#N/A</v>
      </c>
      <c r="AC8" s="98"/>
      <c r="AD8" s="2"/>
    </row>
    <row r="9" spans="1:30" ht="15.75" x14ac:dyDescent="0.25">
      <c r="A9" s="112" t="s">
        <v>3</v>
      </c>
      <c r="B9" s="214" t="e">
        <f ca="1">VLOOKUP(B$6,Forecast_Load!$D$2:$AB$20,3,FALSE)</f>
        <v>#N/A</v>
      </c>
      <c r="C9" s="214" t="e">
        <f ca="1">VLOOKUP(C$6,Forecast_Load!$D$2:$AB$20,3,FALSE)</f>
        <v>#N/A</v>
      </c>
      <c r="D9" s="214" t="e">
        <f ca="1">VLOOKUP(D$6,Forecast_Load!$D$2:$AB$20,3,FALSE)</f>
        <v>#N/A</v>
      </c>
      <c r="E9" s="214" t="e">
        <f ca="1">VLOOKUP(E$6,Forecast_Load!$D$2:$AB$20,3,FALSE)</f>
        <v>#N/A</v>
      </c>
      <c r="F9" s="214" t="e">
        <f ca="1">VLOOKUP(F$6,Forecast_Load!$D$2:$AB$20,3,FALSE)</f>
        <v>#N/A</v>
      </c>
      <c r="G9" s="214" t="e">
        <f ca="1">VLOOKUP(G$6,Forecast_Load!$D$2:$AB$20,3,FALSE)</f>
        <v>#N/A</v>
      </c>
      <c r="H9" s="214" t="e">
        <f ca="1">VLOOKUP(H$6,Forecast_Load!$D$2:$AB$20,3,FALSE)</f>
        <v>#N/A</v>
      </c>
      <c r="I9" s="214" t="e">
        <f ca="1">VLOOKUP(I$6,Forecast_Load!$D$2:$AB$20,3,FALSE)</f>
        <v>#N/A</v>
      </c>
      <c r="J9" s="114"/>
      <c r="K9" s="115" t="e">
        <f ca="1">VLOOKUP(K$6,Forecast_Load!$D$2:$AB$20,3,FALSE)</f>
        <v>#N/A</v>
      </c>
      <c r="L9" s="113" t="e">
        <f ca="1">VLOOKUP(L$6,Forecast_Load!$D$2:$AB$20,3,FALSE)</f>
        <v>#N/A</v>
      </c>
      <c r="M9" s="113" t="e">
        <f ca="1">VLOOKUP(M$6,Forecast_Load!$D$2:$AB$20,3,FALSE)</f>
        <v>#N/A</v>
      </c>
      <c r="N9" s="113" t="e">
        <f ca="1">VLOOKUP(N$6,Forecast_Load!$D$2:$AB$20,3,FALSE)</f>
        <v>#N/A</v>
      </c>
      <c r="O9" s="113" t="e">
        <f ca="1">VLOOKUP(O$6,Forecast_Load!$D$2:$AB$20,3,FALSE)</f>
        <v>#N/A</v>
      </c>
      <c r="P9" s="113" t="e">
        <f ca="1">VLOOKUP(P$6,Forecast_Load!$D$2:$AB$20,3,FALSE)</f>
        <v>#N/A</v>
      </c>
      <c r="Q9" s="113" t="e">
        <f ca="1">VLOOKUP(Q$6,Forecast_Load!$D$2:$AB$20,3,FALSE)</f>
        <v>#N/A</v>
      </c>
      <c r="R9" s="113" t="e">
        <f ca="1">VLOOKUP(R$6,Forecast_Load!$D$2:$AB$20,3,FALSE)</f>
        <v>#N/A</v>
      </c>
      <c r="S9" s="113" t="e">
        <f ca="1">VLOOKUP(S$6,Forecast_Load!$D$2:$AB$20,3,FALSE)</f>
        <v>#N/A</v>
      </c>
      <c r="T9" s="113" t="e">
        <f ca="1">VLOOKUP(T$6,Forecast_Load!$D$2:$AB$20,3,FALSE)</f>
        <v>#N/A</v>
      </c>
      <c r="U9" s="113" t="e">
        <f ca="1">VLOOKUP(U$6,Forecast_Load!$D$2:$AB$20,3,FALSE)</f>
        <v>#N/A</v>
      </c>
      <c r="V9" s="113" t="e">
        <f ca="1">VLOOKUP(V$6,Forecast_Load!$D$2:$AB$20,3,FALSE)</f>
        <v>#N/A</v>
      </c>
      <c r="W9" s="113" t="e">
        <f ca="1">VLOOKUP(W$6,Forecast_Load!$D$2:$AB$20,3,FALSE)</f>
        <v>#N/A</v>
      </c>
      <c r="X9" s="113" t="e">
        <f ca="1">VLOOKUP(X$6,Forecast_Load!$D$2:$AB$20,3,FALSE)</f>
        <v>#N/A</v>
      </c>
      <c r="Y9" s="113" t="e">
        <f ca="1">VLOOKUP(Y$6,Forecast_Load!$D$2:$AB$20,3,FALSE)</f>
        <v>#N/A</v>
      </c>
      <c r="Z9" s="113" t="e">
        <f ca="1">VLOOKUP(Z$6,Forecast_Load!$D$2:$AB$20,3,FALSE)</f>
        <v>#N/A</v>
      </c>
      <c r="AA9" s="113" t="e">
        <f ca="1">VLOOKUP(AA$6,Forecast_Load!$D$2:$AB$20,3,FALSE)</f>
        <v>#N/A</v>
      </c>
      <c r="AB9" s="113" t="e">
        <f ca="1">VLOOKUP(AB$6,Forecast_Load!$D$2:$AB$20,3,FALSE)</f>
        <v>#N/A</v>
      </c>
      <c r="AC9" s="98"/>
      <c r="AD9" s="2"/>
    </row>
    <row r="10" spans="1:30" ht="15.75" x14ac:dyDescent="0.25">
      <c r="A10" s="112" t="s">
        <v>4</v>
      </c>
      <c r="B10" s="214" t="e">
        <f ca="1">VLOOKUP(B$6,Forecast_Load!$D$2:$AB$20,4,FALSE)</f>
        <v>#N/A</v>
      </c>
      <c r="C10" s="214" t="e">
        <f ca="1">VLOOKUP(C$6,Forecast_Load!$D$2:$AB$20,4,FALSE)</f>
        <v>#N/A</v>
      </c>
      <c r="D10" s="214" t="e">
        <f ca="1">VLOOKUP(D$6,Forecast_Load!$D$2:$AB$20,4,FALSE)</f>
        <v>#N/A</v>
      </c>
      <c r="E10" s="214" t="e">
        <f ca="1">VLOOKUP(E$6,Forecast_Load!$D$2:$AB$20,4,FALSE)</f>
        <v>#N/A</v>
      </c>
      <c r="F10" s="214" t="e">
        <f ca="1">VLOOKUP(F$6,Forecast_Load!$D$2:$AB$20,4,FALSE)</f>
        <v>#N/A</v>
      </c>
      <c r="G10" s="214" t="e">
        <f ca="1">VLOOKUP(G$6,Forecast_Load!$D$2:$AB$20,4,FALSE)</f>
        <v>#N/A</v>
      </c>
      <c r="H10" s="214" t="e">
        <f ca="1">VLOOKUP(H$6,Forecast_Load!$D$2:$AB$20,4,FALSE)</f>
        <v>#N/A</v>
      </c>
      <c r="I10" s="214" t="e">
        <f ca="1">VLOOKUP(I$6,Forecast_Load!$D$2:$AB$20,4,FALSE)</f>
        <v>#N/A</v>
      </c>
      <c r="J10" s="114"/>
      <c r="K10" s="115" t="e">
        <f ca="1">VLOOKUP(K$6,Forecast_Load!$D$2:$AB$20,4,FALSE)</f>
        <v>#N/A</v>
      </c>
      <c r="L10" s="113" t="e">
        <f ca="1">VLOOKUP(L$6,Forecast_Load!$D$2:$AB$20,4,FALSE)</f>
        <v>#N/A</v>
      </c>
      <c r="M10" s="113" t="e">
        <f ca="1">VLOOKUP(M$6,Forecast_Load!$D$2:$AB$20,4,FALSE)</f>
        <v>#N/A</v>
      </c>
      <c r="N10" s="113" t="e">
        <f ca="1">VLOOKUP(N$6,Forecast_Load!$D$2:$AB$20,4,FALSE)</f>
        <v>#N/A</v>
      </c>
      <c r="O10" s="113" t="e">
        <f ca="1">VLOOKUP(O$6,Forecast_Load!$D$2:$AB$20,4,FALSE)</f>
        <v>#N/A</v>
      </c>
      <c r="P10" s="113" t="e">
        <f ca="1">VLOOKUP(P$6,Forecast_Load!$D$2:$AB$20,4,FALSE)</f>
        <v>#N/A</v>
      </c>
      <c r="Q10" s="113" t="e">
        <f ca="1">VLOOKUP(Q$6,Forecast_Load!$D$2:$AB$20,4,FALSE)</f>
        <v>#N/A</v>
      </c>
      <c r="R10" s="113" t="e">
        <f ca="1">VLOOKUP(R$6,Forecast_Load!$D$2:$AB$20,4,FALSE)</f>
        <v>#N/A</v>
      </c>
      <c r="S10" s="113" t="e">
        <f ca="1">VLOOKUP(S$6,Forecast_Load!$D$2:$AB$20,4,FALSE)</f>
        <v>#N/A</v>
      </c>
      <c r="T10" s="113" t="e">
        <f ca="1">VLOOKUP(T$6,Forecast_Load!$D$2:$AB$20,4,FALSE)</f>
        <v>#N/A</v>
      </c>
      <c r="U10" s="113" t="e">
        <f ca="1">VLOOKUP(U$6,Forecast_Load!$D$2:$AB$20,4,FALSE)</f>
        <v>#N/A</v>
      </c>
      <c r="V10" s="113" t="e">
        <f ca="1">VLOOKUP(V$6,Forecast_Load!$D$2:$AB$20,4,FALSE)</f>
        <v>#N/A</v>
      </c>
      <c r="W10" s="113" t="e">
        <f ca="1">VLOOKUP(W$6,Forecast_Load!$D$2:$AB$20,4,FALSE)</f>
        <v>#N/A</v>
      </c>
      <c r="X10" s="113" t="e">
        <f ca="1">VLOOKUP(X$6,Forecast_Load!$D$2:$AB$20,4,FALSE)</f>
        <v>#N/A</v>
      </c>
      <c r="Y10" s="113" t="e">
        <f ca="1">VLOOKUP(Y$6,Forecast_Load!$D$2:$AB$20,4,FALSE)</f>
        <v>#N/A</v>
      </c>
      <c r="Z10" s="113" t="e">
        <f ca="1">VLOOKUP(Z$6,Forecast_Load!$D$2:$AB$20,4,FALSE)</f>
        <v>#N/A</v>
      </c>
      <c r="AA10" s="113" t="e">
        <f ca="1">VLOOKUP(AA$6,Forecast_Load!$D$2:$AB$20,4,FALSE)</f>
        <v>#N/A</v>
      </c>
      <c r="AB10" s="113" t="e">
        <f ca="1">VLOOKUP(AB$6,Forecast_Load!$D$2:$AB$20,4,FALSE)</f>
        <v>#N/A</v>
      </c>
      <c r="AC10" s="98"/>
      <c r="AD10" s="2"/>
    </row>
    <row r="11" spans="1:30" ht="15.75" x14ac:dyDescent="0.25">
      <c r="A11" s="112" t="s">
        <v>5</v>
      </c>
      <c r="B11" s="214" t="e">
        <f ca="1">VLOOKUP(B$6,Forecast_Load!$D$2:$AB$20,5,FALSE)</f>
        <v>#N/A</v>
      </c>
      <c r="C11" s="214" t="e">
        <f ca="1">VLOOKUP(C$6,Forecast_Load!$D$2:$AB$20,5,FALSE)</f>
        <v>#N/A</v>
      </c>
      <c r="D11" s="214" t="e">
        <f ca="1">VLOOKUP(D$6,Forecast_Load!$D$2:$AB$20,5,FALSE)</f>
        <v>#N/A</v>
      </c>
      <c r="E11" s="214" t="e">
        <f ca="1">VLOOKUP(E$6,Forecast_Load!$D$2:$AB$20,5,FALSE)</f>
        <v>#N/A</v>
      </c>
      <c r="F11" s="214" t="e">
        <f ca="1">VLOOKUP(F$6,Forecast_Load!$D$2:$AB$20,5,FALSE)</f>
        <v>#N/A</v>
      </c>
      <c r="G11" s="214" t="e">
        <f ca="1">VLOOKUP(G$6,Forecast_Load!$D$2:$AB$20,5,FALSE)</f>
        <v>#N/A</v>
      </c>
      <c r="H11" s="214" t="e">
        <f ca="1">VLOOKUP(H$6,Forecast_Load!$D$2:$AB$20,5,FALSE)</f>
        <v>#N/A</v>
      </c>
      <c r="I11" s="214" t="e">
        <f ca="1">VLOOKUP(I$6,Forecast_Load!$D$2:$AB$20,5,FALSE)</f>
        <v>#N/A</v>
      </c>
      <c r="J11" s="114"/>
      <c r="K11" s="115" t="e">
        <f ca="1">VLOOKUP(K$6,Forecast_Load!$D$2:$AB$20,5,FALSE)</f>
        <v>#N/A</v>
      </c>
      <c r="L11" s="113" t="e">
        <f ca="1">VLOOKUP(L$6,Forecast_Load!$D$2:$AB$20,5,FALSE)</f>
        <v>#N/A</v>
      </c>
      <c r="M11" s="113" t="e">
        <f ca="1">VLOOKUP(M$6,Forecast_Load!$D$2:$AB$20,5,FALSE)</f>
        <v>#N/A</v>
      </c>
      <c r="N11" s="113" t="e">
        <f ca="1">VLOOKUP(N$6,Forecast_Load!$D$2:$AB$20,5,FALSE)</f>
        <v>#N/A</v>
      </c>
      <c r="O11" s="113" t="e">
        <f ca="1">VLOOKUP(O$6,Forecast_Load!$D$2:$AB$20,5,FALSE)</f>
        <v>#N/A</v>
      </c>
      <c r="P11" s="113" t="e">
        <f ca="1">VLOOKUP(P$6,Forecast_Load!$D$2:$AB$20,5,FALSE)</f>
        <v>#N/A</v>
      </c>
      <c r="Q11" s="113" t="e">
        <f ca="1">VLOOKUP(Q$6,Forecast_Load!$D$2:$AB$20,5,FALSE)</f>
        <v>#N/A</v>
      </c>
      <c r="R11" s="113" t="e">
        <f ca="1">VLOOKUP(R$6,Forecast_Load!$D$2:$AB$20,5,FALSE)</f>
        <v>#N/A</v>
      </c>
      <c r="S11" s="113" t="e">
        <f ca="1">VLOOKUP(S$6,Forecast_Load!$D$2:$AB$20,5,FALSE)</f>
        <v>#N/A</v>
      </c>
      <c r="T11" s="113" t="e">
        <f ca="1">VLOOKUP(T$6,Forecast_Load!$D$2:$AB$20,5,FALSE)</f>
        <v>#N/A</v>
      </c>
      <c r="U11" s="113" t="e">
        <f ca="1">VLOOKUP(U$6,Forecast_Load!$D$2:$AB$20,5,FALSE)</f>
        <v>#N/A</v>
      </c>
      <c r="V11" s="113" t="e">
        <f ca="1">VLOOKUP(V$6,Forecast_Load!$D$2:$AB$20,5,FALSE)</f>
        <v>#N/A</v>
      </c>
      <c r="W11" s="113" t="e">
        <f ca="1">VLOOKUP(W$6,Forecast_Load!$D$2:$AB$20,5,FALSE)</f>
        <v>#N/A</v>
      </c>
      <c r="X11" s="113" t="e">
        <f ca="1">VLOOKUP(X$6,Forecast_Load!$D$2:$AB$20,5,FALSE)</f>
        <v>#N/A</v>
      </c>
      <c r="Y11" s="113" t="e">
        <f ca="1">VLOOKUP(Y$6,Forecast_Load!$D$2:$AB$20,5,FALSE)</f>
        <v>#N/A</v>
      </c>
      <c r="Z11" s="113" t="e">
        <f ca="1">VLOOKUP(Z$6,Forecast_Load!$D$2:$AB$20,5,FALSE)</f>
        <v>#N/A</v>
      </c>
      <c r="AA11" s="113" t="e">
        <f ca="1">VLOOKUP(AA$6,Forecast_Load!$D$2:$AB$20,5,FALSE)</f>
        <v>#N/A</v>
      </c>
      <c r="AB11" s="113" t="e">
        <f ca="1">VLOOKUP(AB$6,Forecast_Load!$D$2:$AB$20,5,FALSE)</f>
        <v>#N/A</v>
      </c>
      <c r="AC11" s="98"/>
      <c r="AD11" s="2"/>
    </row>
    <row r="12" spans="1:30" ht="15.75" x14ac:dyDescent="0.25">
      <c r="A12" s="112" t="s">
        <v>6</v>
      </c>
      <c r="B12" s="214" t="e">
        <f ca="1">VLOOKUP(B$6,Forecast_Load!$D$2:$AB$20,6,FALSE)</f>
        <v>#N/A</v>
      </c>
      <c r="C12" s="214" t="e">
        <f ca="1">VLOOKUP(C$6,Forecast_Load!$D$2:$AB$20,6,FALSE)</f>
        <v>#N/A</v>
      </c>
      <c r="D12" s="214" t="e">
        <f ca="1">VLOOKUP(D$6,Forecast_Load!$D$2:$AB$20,6,FALSE)</f>
        <v>#N/A</v>
      </c>
      <c r="E12" s="214" t="e">
        <f ca="1">VLOOKUP(E$6,Forecast_Load!$D$2:$AB$20,6,FALSE)</f>
        <v>#N/A</v>
      </c>
      <c r="F12" s="214" t="e">
        <f ca="1">VLOOKUP(F$6,Forecast_Load!$D$2:$AB$20,6,FALSE)</f>
        <v>#N/A</v>
      </c>
      <c r="G12" s="214" t="e">
        <f ca="1">VLOOKUP(G$6,Forecast_Load!$D$2:$AB$20,6,FALSE)</f>
        <v>#N/A</v>
      </c>
      <c r="H12" s="214" t="e">
        <f ca="1">VLOOKUP(H$6,Forecast_Load!$D$2:$AB$20,6,FALSE)</f>
        <v>#N/A</v>
      </c>
      <c r="I12" s="214" t="e">
        <f ca="1">VLOOKUP(I$6,Forecast_Load!$D$2:$AB$20,6,FALSE)</f>
        <v>#N/A</v>
      </c>
      <c r="J12" s="114"/>
      <c r="K12" s="115" t="e">
        <f ca="1">VLOOKUP(K$6,Forecast_Load!$D$2:$AB$20,6,FALSE)</f>
        <v>#N/A</v>
      </c>
      <c r="L12" s="113" t="e">
        <f ca="1">VLOOKUP(L$6,Forecast_Load!$D$2:$AB$20,6,FALSE)</f>
        <v>#N/A</v>
      </c>
      <c r="M12" s="113" t="e">
        <f ca="1">VLOOKUP(M$6,Forecast_Load!$D$2:$AB$20,6,FALSE)</f>
        <v>#N/A</v>
      </c>
      <c r="N12" s="113" t="e">
        <f ca="1">VLOOKUP(N$6,Forecast_Load!$D$2:$AB$20,6,FALSE)</f>
        <v>#N/A</v>
      </c>
      <c r="O12" s="113" t="e">
        <f ca="1">VLOOKUP(O$6,Forecast_Load!$D$2:$AB$20,6,FALSE)</f>
        <v>#N/A</v>
      </c>
      <c r="P12" s="113" t="e">
        <f ca="1">VLOOKUP(P$6,Forecast_Load!$D$2:$AB$20,6,FALSE)</f>
        <v>#N/A</v>
      </c>
      <c r="Q12" s="113" t="e">
        <f ca="1">VLOOKUP(Q$6,Forecast_Load!$D$2:$AB$20,6,FALSE)</f>
        <v>#N/A</v>
      </c>
      <c r="R12" s="113" t="e">
        <f ca="1">VLOOKUP(R$6,Forecast_Load!$D$2:$AB$20,6,FALSE)</f>
        <v>#N/A</v>
      </c>
      <c r="S12" s="113" t="e">
        <f ca="1">VLOOKUP(S$6,Forecast_Load!$D$2:$AB$20,6,FALSE)</f>
        <v>#N/A</v>
      </c>
      <c r="T12" s="113" t="e">
        <f ca="1">VLOOKUP(T$6,Forecast_Load!$D$2:$AB$20,6,FALSE)</f>
        <v>#N/A</v>
      </c>
      <c r="U12" s="113" t="e">
        <f ca="1">VLOOKUP(U$6,Forecast_Load!$D$2:$AB$20,6,FALSE)</f>
        <v>#N/A</v>
      </c>
      <c r="V12" s="113" t="e">
        <f ca="1">VLOOKUP(V$6,Forecast_Load!$D$2:$AB$20,6,FALSE)</f>
        <v>#N/A</v>
      </c>
      <c r="W12" s="113" t="e">
        <f ca="1">VLOOKUP(W$6,Forecast_Load!$D$2:$AB$20,6,FALSE)</f>
        <v>#N/A</v>
      </c>
      <c r="X12" s="113" t="e">
        <f ca="1">VLOOKUP(X$6,Forecast_Load!$D$2:$AB$20,6,FALSE)</f>
        <v>#N/A</v>
      </c>
      <c r="Y12" s="113" t="e">
        <f ca="1">VLOOKUP(Y$6,Forecast_Load!$D$2:$AB$20,6,FALSE)</f>
        <v>#N/A</v>
      </c>
      <c r="Z12" s="113" t="e">
        <f ca="1">VLOOKUP(Z$6,Forecast_Load!$D$2:$AB$20,6,FALSE)</f>
        <v>#N/A</v>
      </c>
      <c r="AA12" s="113" t="e">
        <f ca="1">VLOOKUP(AA$6,Forecast_Load!$D$2:$AB$20,6,FALSE)</f>
        <v>#N/A</v>
      </c>
      <c r="AB12" s="113" t="e">
        <f ca="1">VLOOKUP(AB$6,Forecast_Load!$D$2:$AB$20,6,FALSE)</f>
        <v>#N/A</v>
      </c>
      <c r="AC12" s="98"/>
      <c r="AD12" s="2"/>
    </row>
    <row r="13" spans="1:30" ht="15.75" x14ac:dyDescent="0.25">
      <c r="A13" s="112" t="s">
        <v>7</v>
      </c>
      <c r="B13" s="214" t="e">
        <f ca="1">VLOOKUP(B$6,Forecast_Load!$D$2:$AB$20,7,FALSE)</f>
        <v>#N/A</v>
      </c>
      <c r="C13" s="214" t="e">
        <f ca="1">VLOOKUP(C$6,Forecast_Load!$D$2:$AB$20,7,FALSE)</f>
        <v>#N/A</v>
      </c>
      <c r="D13" s="214" t="e">
        <f ca="1">VLOOKUP(D$6,Forecast_Load!$D$2:$AB$20,7,FALSE)</f>
        <v>#N/A</v>
      </c>
      <c r="E13" s="214" t="e">
        <f ca="1">VLOOKUP(E$6,Forecast_Load!$D$2:$AB$20,7,FALSE)</f>
        <v>#N/A</v>
      </c>
      <c r="F13" s="214" t="e">
        <f ca="1">VLOOKUP(F$6,Forecast_Load!$D$2:$AB$20,7,FALSE)</f>
        <v>#N/A</v>
      </c>
      <c r="G13" s="214" t="e">
        <f ca="1">VLOOKUP(G$6,Forecast_Load!$D$2:$AB$20,7,FALSE)</f>
        <v>#N/A</v>
      </c>
      <c r="H13" s="214" t="e">
        <f ca="1">VLOOKUP(H$6,Forecast_Load!$D$2:$AB$20,7,FALSE)</f>
        <v>#N/A</v>
      </c>
      <c r="I13" s="214" t="e">
        <f ca="1">VLOOKUP(I$6,Forecast_Load!$D$2:$AB$20,7,FALSE)</f>
        <v>#N/A</v>
      </c>
      <c r="J13" s="114"/>
      <c r="K13" s="115" t="e">
        <f ca="1">VLOOKUP(K$6,Forecast_Load!$D$2:$AB$20,7,FALSE)</f>
        <v>#N/A</v>
      </c>
      <c r="L13" s="113" t="e">
        <f ca="1">VLOOKUP(L$6,Forecast_Load!$D$2:$AB$20,7,FALSE)</f>
        <v>#N/A</v>
      </c>
      <c r="M13" s="113" t="e">
        <f ca="1">VLOOKUP(M$6,Forecast_Load!$D$2:$AB$20,7,FALSE)</f>
        <v>#N/A</v>
      </c>
      <c r="N13" s="113" t="e">
        <f ca="1">VLOOKUP(N$6,Forecast_Load!$D$2:$AB$20,7,FALSE)</f>
        <v>#N/A</v>
      </c>
      <c r="O13" s="113" t="e">
        <f ca="1">VLOOKUP(O$6,Forecast_Load!$D$2:$AB$20,7,FALSE)</f>
        <v>#N/A</v>
      </c>
      <c r="P13" s="113" t="e">
        <f ca="1">VLOOKUP(P$6,Forecast_Load!$D$2:$AB$20,7,FALSE)</f>
        <v>#N/A</v>
      </c>
      <c r="Q13" s="113" t="e">
        <f ca="1">VLOOKUP(Q$6,Forecast_Load!$D$2:$AB$20,7,FALSE)</f>
        <v>#N/A</v>
      </c>
      <c r="R13" s="113" t="e">
        <f ca="1">VLOOKUP(R$6,Forecast_Load!$D$2:$AB$20,7,FALSE)</f>
        <v>#N/A</v>
      </c>
      <c r="S13" s="113" t="e">
        <f ca="1">VLOOKUP(S$6,Forecast_Load!$D$2:$AB$20,7,FALSE)</f>
        <v>#N/A</v>
      </c>
      <c r="T13" s="113" t="e">
        <f ca="1">VLOOKUP(T$6,Forecast_Load!$D$2:$AB$20,7,FALSE)</f>
        <v>#N/A</v>
      </c>
      <c r="U13" s="113" t="e">
        <f ca="1">VLOOKUP(U$6,Forecast_Load!$D$2:$AB$20,7,FALSE)</f>
        <v>#N/A</v>
      </c>
      <c r="V13" s="113" t="e">
        <f ca="1">VLOOKUP(V$6,Forecast_Load!$D$2:$AB$20,7,FALSE)</f>
        <v>#N/A</v>
      </c>
      <c r="W13" s="113" t="e">
        <f ca="1">VLOOKUP(W$6,Forecast_Load!$D$2:$AB$20,7,FALSE)</f>
        <v>#N/A</v>
      </c>
      <c r="X13" s="113" t="e">
        <f ca="1">VLOOKUP(X$6,Forecast_Load!$D$2:$AB$20,7,FALSE)</f>
        <v>#N/A</v>
      </c>
      <c r="Y13" s="113" t="e">
        <f ca="1">VLOOKUP(Y$6,Forecast_Load!$D$2:$AB$20,7,FALSE)</f>
        <v>#N/A</v>
      </c>
      <c r="Z13" s="113" t="e">
        <f ca="1">VLOOKUP(Z$6,Forecast_Load!$D$2:$AB$20,7,FALSE)</f>
        <v>#N/A</v>
      </c>
      <c r="AA13" s="113" t="e">
        <f ca="1">VLOOKUP(AA$6,Forecast_Load!$D$2:$AB$20,7,FALSE)</f>
        <v>#N/A</v>
      </c>
      <c r="AB13" s="113" t="e">
        <f ca="1">VLOOKUP(AB$6,Forecast_Load!$D$2:$AB$20,7,FALSE)</f>
        <v>#N/A</v>
      </c>
      <c r="AC13" s="98"/>
      <c r="AD13" s="2"/>
    </row>
    <row r="14" spans="1:30" ht="15.75" x14ac:dyDescent="0.25">
      <c r="A14" s="112" t="s">
        <v>8</v>
      </c>
      <c r="B14" s="214" t="e">
        <f ca="1">VLOOKUP(B$6,Forecast_Load!$D$2:$AB$20,8,FALSE)</f>
        <v>#N/A</v>
      </c>
      <c r="C14" s="214" t="e">
        <f ca="1">VLOOKUP(C$6,Forecast_Load!$D$2:$AB$20,8,FALSE)</f>
        <v>#N/A</v>
      </c>
      <c r="D14" s="214" t="e">
        <f ca="1">VLOOKUP(D$6,Forecast_Load!$D$2:$AB$20,8,FALSE)</f>
        <v>#N/A</v>
      </c>
      <c r="E14" s="214" t="e">
        <f ca="1">VLOOKUP(E$6,Forecast_Load!$D$2:$AB$20,8,FALSE)</f>
        <v>#N/A</v>
      </c>
      <c r="F14" s="214" t="e">
        <f ca="1">VLOOKUP(F$6,Forecast_Load!$D$2:$AB$20,8,FALSE)</f>
        <v>#N/A</v>
      </c>
      <c r="G14" s="214" t="e">
        <f ca="1">VLOOKUP(G$6,Forecast_Load!$D$2:$AB$20,8,FALSE)</f>
        <v>#N/A</v>
      </c>
      <c r="H14" s="214" t="e">
        <f ca="1">VLOOKUP(H$6,Forecast_Load!$D$2:$AB$20,8,FALSE)</f>
        <v>#N/A</v>
      </c>
      <c r="I14" s="214" t="e">
        <f ca="1">VLOOKUP(I$6,Forecast_Load!$D$2:$AB$20,8,FALSE)</f>
        <v>#N/A</v>
      </c>
      <c r="J14" s="114"/>
      <c r="K14" s="115" t="e">
        <f ca="1">VLOOKUP(K$6,Forecast_Load!$D$2:$AB$20,8,FALSE)</f>
        <v>#N/A</v>
      </c>
      <c r="L14" s="113" t="e">
        <f ca="1">VLOOKUP(L$6,Forecast_Load!$D$2:$AB$20,8,FALSE)</f>
        <v>#N/A</v>
      </c>
      <c r="M14" s="113" t="e">
        <f ca="1">VLOOKUP(M$6,Forecast_Load!$D$2:$AB$20,8,FALSE)</f>
        <v>#N/A</v>
      </c>
      <c r="N14" s="113" t="e">
        <f ca="1">VLOOKUP(N$6,Forecast_Load!$D$2:$AB$20,8,FALSE)</f>
        <v>#N/A</v>
      </c>
      <c r="O14" s="113" t="e">
        <f ca="1">VLOOKUP(O$6,Forecast_Load!$D$2:$AB$20,8,FALSE)</f>
        <v>#N/A</v>
      </c>
      <c r="P14" s="113" t="e">
        <f ca="1">VLOOKUP(P$6,Forecast_Load!$D$2:$AB$20,8,FALSE)</f>
        <v>#N/A</v>
      </c>
      <c r="Q14" s="113" t="e">
        <f ca="1">VLOOKUP(Q$6,Forecast_Load!$D$2:$AB$20,8,FALSE)</f>
        <v>#N/A</v>
      </c>
      <c r="R14" s="113" t="e">
        <f ca="1">VLOOKUP(R$6,Forecast_Load!$D$2:$AB$20,8,FALSE)</f>
        <v>#N/A</v>
      </c>
      <c r="S14" s="113" t="e">
        <f ca="1">VLOOKUP(S$6,Forecast_Load!$D$2:$AB$20,8,FALSE)</f>
        <v>#N/A</v>
      </c>
      <c r="T14" s="113" t="e">
        <f ca="1">VLOOKUP(T$6,Forecast_Load!$D$2:$AB$20,8,FALSE)</f>
        <v>#N/A</v>
      </c>
      <c r="U14" s="113" t="e">
        <f ca="1">VLOOKUP(U$6,Forecast_Load!$D$2:$AB$20,8,FALSE)</f>
        <v>#N/A</v>
      </c>
      <c r="V14" s="113" t="e">
        <f ca="1">VLOOKUP(V$6,Forecast_Load!$D$2:$AB$20,8,FALSE)</f>
        <v>#N/A</v>
      </c>
      <c r="W14" s="113" t="e">
        <f ca="1">VLOOKUP(W$6,Forecast_Load!$D$2:$AB$20,8,FALSE)</f>
        <v>#N/A</v>
      </c>
      <c r="X14" s="113" t="e">
        <f ca="1">VLOOKUP(X$6,Forecast_Load!$D$2:$AB$20,8,FALSE)</f>
        <v>#N/A</v>
      </c>
      <c r="Y14" s="113" t="e">
        <f ca="1">VLOOKUP(Y$6,Forecast_Load!$D$2:$AB$20,8,FALSE)</f>
        <v>#N/A</v>
      </c>
      <c r="Z14" s="113" t="e">
        <f ca="1">VLOOKUP(Z$6,Forecast_Load!$D$2:$AB$20,8,FALSE)</f>
        <v>#N/A</v>
      </c>
      <c r="AA14" s="113" t="e">
        <f ca="1">VLOOKUP(AA$6,Forecast_Load!$D$2:$AB$20,8,FALSE)</f>
        <v>#N/A</v>
      </c>
      <c r="AB14" s="113" t="e">
        <f ca="1">VLOOKUP(AB$6,Forecast_Load!$D$2:$AB$20,8,FALSE)</f>
        <v>#N/A</v>
      </c>
      <c r="AC14" s="98"/>
      <c r="AD14" s="2"/>
    </row>
    <row r="15" spans="1:30" ht="15.75" x14ac:dyDescent="0.25">
      <c r="A15" s="112" t="s">
        <v>9</v>
      </c>
      <c r="B15" s="214" t="e">
        <f ca="1">VLOOKUP(B$6,Forecast_Load!$D$2:$AB$20,9,FALSE)</f>
        <v>#N/A</v>
      </c>
      <c r="C15" s="214" t="e">
        <f ca="1">VLOOKUP(C$6,Forecast_Load!$D$2:$AB$20,9,FALSE)</f>
        <v>#N/A</v>
      </c>
      <c r="D15" s="214" t="e">
        <f ca="1">VLOOKUP(D$6,Forecast_Load!$D$2:$AB$20,9,FALSE)</f>
        <v>#N/A</v>
      </c>
      <c r="E15" s="214" t="e">
        <f ca="1">VLOOKUP(E$6,Forecast_Load!$D$2:$AB$20,9,FALSE)</f>
        <v>#N/A</v>
      </c>
      <c r="F15" s="214" t="e">
        <f ca="1">VLOOKUP(F$6,Forecast_Load!$D$2:$AB$20,9,FALSE)</f>
        <v>#N/A</v>
      </c>
      <c r="G15" s="214" t="e">
        <f ca="1">VLOOKUP(G$6,Forecast_Load!$D$2:$AB$20,9,FALSE)</f>
        <v>#N/A</v>
      </c>
      <c r="H15" s="214" t="e">
        <f ca="1">VLOOKUP(H$6,Forecast_Load!$D$2:$AB$20,9,FALSE)</f>
        <v>#N/A</v>
      </c>
      <c r="I15" s="214" t="e">
        <f ca="1">VLOOKUP(I$6,Forecast_Load!$D$2:$AB$20,9,FALSE)</f>
        <v>#N/A</v>
      </c>
      <c r="J15" s="114"/>
      <c r="K15" s="115" t="e">
        <f ca="1">VLOOKUP(K$6,Forecast_Load!$D$2:$AB$20,9,FALSE)</f>
        <v>#N/A</v>
      </c>
      <c r="L15" s="113" t="e">
        <f ca="1">VLOOKUP(L$6,Forecast_Load!$D$2:$AB$20,9,FALSE)</f>
        <v>#N/A</v>
      </c>
      <c r="M15" s="113" t="e">
        <f ca="1">VLOOKUP(M$6,Forecast_Load!$D$2:$AB$20,9,FALSE)</f>
        <v>#N/A</v>
      </c>
      <c r="N15" s="113" t="e">
        <f ca="1">VLOOKUP(N$6,Forecast_Load!$D$2:$AB$20,9,FALSE)</f>
        <v>#N/A</v>
      </c>
      <c r="O15" s="113" t="e">
        <f ca="1">VLOOKUP(O$6,Forecast_Load!$D$2:$AB$20,9,FALSE)</f>
        <v>#N/A</v>
      </c>
      <c r="P15" s="113" t="e">
        <f ca="1">VLOOKUP(P$6,Forecast_Load!$D$2:$AB$20,9,FALSE)</f>
        <v>#N/A</v>
      </c>
      <c r="Q15" s="113" t="e">
        <f ca="1">VLOOKUP(Q$6,Forecast_Load!$D$2:$AB$20,9,FALSE)</f>
        <v>#N/A</v>
      </c>
      <c r="R15" s="113" t="e">
        <f ca="1">VLOOKUP(R$6,Forecast_Load!$D$2:$AB$20,9,FALSE)</f>
        <v>#N/A</v>
      </c>
      <c r="S15" s="113" t="e">
        <f ca="1">VLOOKUP(S$6,Forecast_Load!$D$2:$AB$20,9,FALSE)</f>
        <v>#N/A</v>
      </c>
      <c r="T15" s="113" t="e">
        <f ca="1">VLOOKUP(T$6,Forecast_Load!$D$2:$AB$20,9,FALSE)</f>
        <v>#N/A</v>
      </c>
      <c r="U15" s="113" t="e">
        <f ca="1">VLOOKUP(U$6,Forecast_Load!$D$2:$AB$20,9,FALSE)</f>
        <v>#N/A</v>
      </c>
      <c r="V15" s="113" t="e">
        <f ca="1">VLOOKUP(V$6,Forecast_Load!$D$2:$AB$20,9,FALSE)</f>
        <v>#N/A</v>
      </c>
      <c r="W15" s="113" t="e">
        <f ca="1">VLOOKUP(W$6,Forecast_Load!$D$2:$AB$20,9,FALSE)</f>
        <v>#N/A</v>
      </c>
      <c r="X15" s="113" t="e">
        <f ca="1">VLOOKUP(X$6,Forecast_Load!$D$2:$AB$20,9,FALSE)</f>
        <v>#N/A</v>
      </c>
      <c r="Y15" s="113" t="e">
        <f ca="1">VLOOKUP(Y$6,Forecast_Load!$D$2:$AB$20,9,FALSE)</f>
        <v>#N/A</v>
      </c>
      <c r="Z15" s="113" t="e">
        <f ca="1">VLOOKUP(Z$6,Forecast_Load!$D$2:$AB$20,9,FALSE)</f>
        <v>#N/A</v>
      </c>
      <c r="AA15" s="113" t="e">
        <f ca="1">VLOOKUP(AA$6,Forecast_Load!$D$2:$AB$20,9,FALSE)</f>
        <v>#N/A</v>
      </c>
      <c r="AB15" s="113" t="e">
        <f ca="1">VLOOKUP(AB$6,Forecast_Load!$D$2:$AB$20,9,FALSE)</f>
        <v>#N/A</v>
      </c>
      <c r="AC15" s="98"/>
      <c r="AD15" s="2"/>
    </row>
    <row r="16" spans="1:30" ht="15.75" x14ac:dyDescent="0.25">
      <c r="A16" s="112" t="s">
        <v>10</v>
      </c>
      <c r="B16" s="214" t="e">
        <f ca="1">VLOOKUP(B$6,Forecast_Load!$D$2:$AB$20,10,FALSE)</f>
        <v>#N/A</v>
      </c>
      <c r="C16" s="214" t="e">
        <f ca="1">VLOOKUP(C$6,Forecast_Load!$D$2:$AB$20,10,FALSE)</f>
        <v>#N/A</v>
      </c>
      <c r="D16" s="214" t="e">
        <f ca="1">VLOOKUP(D$6,Forecast_Load!$D$2:$AB$20,10,FALSE)</f>
        <v>#N/A</v>
      </c>
      <c r="E16" s="214" t="e">
        <f ca="1">VLOOKUP(E$6,Forecast_Load!$D$2:$AB$20,10,FALSE)</f>
        <v>#N/A</v>
      </c>
      <c r="F16" s="214" t="e">
        <f ca="1">VLOOKUP(F$6,Forecast_Load!$D$2:$AB$20,10,FALSE)</f>
        <v>#N/A</v>
      </c>
      <c r="G16" s="214" t="e">
        <f ca="1">VLOOKUP(G$6,Forecast_Load!$D$2:$AB$20,10,FALSE)</f>
        <v>#N/A</v>
      </c>
      <c r="H16" s="214" t="e">
        <f ca="1">VLOOKUP(H$6,Forecast_Load!$D$2:$AB$20,10,FALSE)</f>
        <v>#N/A</v>
      </c>
      <c r="I16" s="214" t="e">
        <f ca="1">VLOOKUP(I$6,Forecast_Load!$D$2:$AB$20,10,FALSE)</f>
        <v>#N/A</v>
      </c>
      <c r="J16" s="114"/>
      <c r="K16" s="115" t="e">
        <f ca="1">VLOOKUP(K$6,Forecast_Load!$D$2:$AB$20,10,FALSE)</f>
        <v>#N/A</v>
      </c>
      <c r="L16" s="113" t="e">
        <f ca="1">VLOOKUP(L$6,Forecast_Load!$D$2:$AB$20,10,FALSE)</f>
        <v>#N/A</v>
      </c>
      <c r="M16" s="113" t="e">
        <f ca="1">VLOOKUP(M$6,Forecast_Load!$D$2:$AB$20,10,FALSE)</f>
        <v>#N/A</v>
      </c>
      <c r="N16" s="113" t="e">
        <f ca="1">VLOOKUP(N$6,Forecast_Load!$D$2:$AB$20,10,FALSE)</f>
        <v>#N/A</v>
      </c>
      <c r="O16" s="113" t="e">
        <f ca="1">VLOOKUP(O$6,Forecast_Load!$D$2:$AB$20,10,FALSE)</f>
        <v>#N/A</v>
      </c>
      <c r="P16" s="113" t="e">
        <f ca="1">VLOOKUP(P$6,Forecast_Load!$D$2:$AB$20,10,FALSE)</f>
        <v>#N/A</v>
      </c>
      <c r="Q16" s="113" t="e">
        <f ca="1">VLOOKUP(Q$6,Forecast_Load!$D$2:$AB$20,10,FALSE)</f>
        <v>#N/A</v>
      </c>
      <c r="R16" s="113" t="e">
        <f ca="1">VLOOKUP(R$6,Forecast_Load!$D$2:$AB$20,10,FALSE)</f>
        <v>#N/A</v>
      </c>
      <c r="S16" s="113" t="e">
        <f ca="1">VLOOKUP(S$6,Forecast_Load!$D$2:$AB$20,10,FALSE)</f>
        <v>#N/A</v>
      </c>
      <c r="T16" s="113" t="e">
        <f ca="1">VLOOKUP(T$6,Forecast_Load!$D$2:$AB$20,10,FALSE)</f>
        <v>#N/A</v>
      </c>
      <c r="U16" s="113" t="e">
        <f ca="1">VLOOKUP(U$6,Forecast_Load!$D$2:$AB$20,10,FALSE)</f>
        <v>#N/A</v>
      </c>
      <c r="V16" s="113" t="e">
        <f ca="1">VLOOKUP(V$6,Forecast_Load!$D$2:$AB$20,10,FALSE)</f>
        <v>#N/A</v>
      </c>
      <c r="W16" s="113" t="e">
        <f ca="1">VLOOKUP(W$6,Forecast_Load!$D$2:$AB$20,10,FALSE)</f>
        <v>#N/A</v>
      </c>
      <c r="X16" s="113" t="e">
        <f ca="1">VLOOKUP(X$6,Forecast_Load!$D$2:$AB$20,10,FALSE)</f>
        <v>#N/A</v>
      </c>
      <c r="Y16" s="113" t="e">
        <f ca="1">VLOOKUP(Y$6,Forecast_Load!$D$2:$AB$20,10,FALSE)</f>
        <v>#N/A</v>
      </c>
      <c r="Z16" s="113" t="e">
        <f ca="1">VLOOKUP(Z$6,Forecast_Load!$D$2:$AB$20,10,FALSE)</f>
        <v>#N/A</v>
      </c>
      <c r="AA16" s="113" t="e">
        <f ca="1">VLOOKUP(AA$6,Forecast_Load!$D$2:$AB$20,10,FALSE)</f>
        <v>#N/A</v>
      </c>
      <c r="AB16" s="113" t="e">
        <f ca="1">VLOOKUP(AB$6,Forecast_Load!$D$2:$AB$20,10,FALSE)</f>
        <v>#N/A</v>
      </c>
      <c r="AC16" s="98"/>
      <c r="AD16" s="2"/>
    </row>
    <row r="17" spans="1:30" ht="15.75" x14ac:dyDescent="0.25">
      <c r="A17" s="112" t="s">
        <v>11</v>
      </c>
      <c r="B17" s="214" t="e">
        <f ca="1">VLOOKUP(B$6,Forecast_Load!$D$2:$AB$20,11,FALSE)</f>
        <v>#N/A</v>
      </c>
      <c r="C17" s="214" t="e">
        <f ca="1">VLOOKUP(C$6,Forecast_Load!$D$2:$AB$20,11,FALSE)</f>
        <v>#N/A</v>
      </c>
      <c r="D17" s="214" t="e">
        <f ca="1">VLOOKUP(D$6,Forecast_Load!$D$2:$AB$20,11,FALSE)</f>
        <v>#N/A</v>
      </c>
      <c r="E17" s="214" t="e">
        <f ca="1">VLOOKUP(E$6,Forecast_Load!$D$2:$AB$20,11,FALSE)</f>
        <v>#N/A</v>
      </c>
      <c r="F17" s="214" t="e">
        <f ca="1">VLOOKUP(F$6,Forecast_Load!$D$2:$AB$20,11,FALSE)</f>
        <v>#N/A</v>
      </c>
      <c r="G17" s="214" t="e">
        <f ca="1">VLOOKUP(G$6,Forecast_Load!$D$2:$AB$20,11,FALSE)</f>
        <v>#N/A</v>
      </c>
      <c r="H17" s="214" t="e">
        <f ca="1">VLOOKUP(H$6,Forecast_Load!$D$2:$AB$20,11,FALSE)</f>
        <v>#N/A</v>
      </c>
      <c r="I17" s="214" t="e">
        <f ca="1">VLOOKUP(I$6,Forecast_Load!$D$2:$AB$20,11,FALSE)</f>
        <v>#N/A</v>
      </c>
      <c r="J17" s="114"/>
      <c r="K17" s="115" t="e">
        <f ca="1">VLOOKUP(K$6,Forecast_Load!$D$2:$AB$20,11,FALSE)</f>
        <v>#N/A</v>
      </c>
      <c r="L17" s="113" t="e">
        <f ca="1">VLOOKUP(L$6,Forecast_Load!$D$2:$AB$20,11,FALSE)</f>
        <v>#N/A</v>
      </c>
      <c r="M17" s="113" t="e">
        <f ca="1">VLOOKUP(M$6,Forecast_Load!$D$2:$AB$20,11,FALSE)</f>
        <v>#N/A</v>
      </c>
      <c r="N17" s="113" t="e">
        <f ca="1">VLOOKUP(N$6,Forecast_Load!$D$2:$AB$20,11,FALSE)</f>
        <v>#N/A</v>
      </c>
      <c r="O17" s="113" t="e">
        <f ca="1">VLOOKUP(O$6,Forecast_Load!$D$2:$AB$20,11,FALSE)</f>
        <v>#N/A</v>
      </c>
      <c r="P17" s="113" t="e">
        <f ca="1">VLOOKUP(P$6,Forecast_Load!$D$2:$AB$20,11,FALSE)</f>
        <v>#N/A</v>
      </c>
      <c r="Q17" s="113" t="e">
        <f ca="1">VLOOKUP(Q$6,Forecast_Load!$D$2:$AB$20,11,FALSE)</f>
        <v>#N/A</v>
      </c>
      <c r="R17" s="113" t="e">
        <f ca="1">VLOOKUP(R$6,Forecast_Load!$D$2:$AB$20,11,FALSE)</f>
        <v>#N/A</v>
      </c>
      <c r="S17" s="113" t="e">
        <f ca="1">VLOOKUP(S$6,Forecast_Load!$D$2:$AB$20,11,FALSE)</f>
        <v>#N/A</v>
      </c>
      <c r="T17" s="113" t="e">
        <f ca="1">VLOOKUP(T$6,Forecast_Load!$D$2:$AB$20,11,FALSE)</f>
        <v>#N/A</v>
      </c>
      <c r="U17" s="113" t="e">
        <f ca="1">VLOOKUP(U$6,Forecast_Load!$D$2:$AB$20,11,FALSE)</f>
        <v>#N/A</v>
      </c>
      <c r="V17" s="113" t="e">
        <f ca="1">VLOOKUP(V$6,Forecast_Load!$D$2:$AB$20,11,FALSE)</f>
        <v>#N/A</v>
      </c>
      <c r="W17" s="113" t="e">
        <f ca="1">VLOOKUP(W$6,Forecast_Load!$D$2:$AB$20,11,FALSE)</f>
        <v>#N/A</v>
      </c>
      <c r="X17" s="113" t="e">
        <f ca="1">VLOOKUP(X$6,Forecast_Load!$D$2:$AB$20,11,FALSE)</f>
        <v>#N/A</v>
      </c>
      <c r="Y17" s="113" t="e">
        <f ca="1">VLOOKUP(Y$6,Forecast_Load!$D$2:$AB$20,11,FALSE)</f>
        <v>#N/A</v>
      </c>
      <c r="Z17" s="113" t="e">
        <f ca="1">VLOOKUP(Z$6,Forecast_Load!$D$2:$AB$20,11,FALSE)</f>
        <v>#N/A</v>
      </c>
      <c r="AA17" s="113" t="e">
        <f ca="1">VLOOKUP(AA$6,Forecast_Load!$D$2:$AB$20,11,FALSE)</f>
        <v>#N/A</v>
      </c>
      <c r="AB17" s="113" t="e">
        <f ca="1">VLOOKUP(AB$6,Forecast_Load!$D$2:$AB$20,11,FALSE)</f>
        <v>#N/A</v>
      </c>
      <c r="AC17" s="98"/>
      <c r="AD17" s="2"/>
    </row>
    <row r="18" spans="1:30" ht="15.75" x14ac:dyDescent="0.25">
      <c r="A18" s="112" t="s">
        <v>12</v>
      </c>
      <c r="B18" s="214" t="e">
        <f ca="1">VLOOKUP(B$6,Forecast_Load!$D$2:$AB$20,12,FALSE)</f>
        <v>#N/A</v>
      </c>
      <c r="C18" s="214" t="e">
        <f ca="1">VLOOKUP(C$6,Forecast_Load!$D$2:$AB$20,12,FALSE)</f>
        <v>#N/A</v>
      </c>
      <c r="D18" s="214" t="e">
        <f ca="1">VLOOKUP(D$6,Forecast_Load!$D$2:$AB$20,12,FALSE)</f>
        <v>#N/A</v>
      </c>
      <c r="E18" s="214" t="e">
        <f ca="1">VLOOKUP(E$6,Forecast_Load!$D$2:$AB$20,12,FALSE)</f>
        <v>#N/A</v>
      </c>
      <c r="F18" s="214" t="e">
        <f ca="1">VLOOKUP(F$6,Forecast_Load!$D$2:$AB$20,12,FALSE)</f>
        <v>#N/A</v>
      </c>
      <c r="G18" s="214" t="e">
        <f ca="1">VLOOKUP(G$6,Forecast_Load!$D$2:$AB$20,12,FALSE)</f>
        <v>#N/A</v>
      </c>
      <c r="H18" s="214" t="e">
        <f ca="1">VLOOKUP(H$6,Forecast_Load!$D$2:$AB$20,12,FALSE)</f>
        <v>#N/A</v>
      </c>
      <c r="I18" s="214" t="e">
        <f ca="1">VLOOKUP(I$6,Forecast_Load!$D$2:$AB$20,12,FALSE)</f>
        <v>#N/A</v>
      </c>
      <c r="J18" s="114"/>
      <c r="K18" s="115" t="e">
        <f ca="1">VLOOKUP(K$6,Forecast_Load!$D$2:$AB$20,12,FALSE)</f>
        <v>#N/A</v>
      </c>
      <c r="L18" s="113" t="e">
        <f ca="1">VLOOKUP(L$6,Forecast_Load!$D$2:$AB$20,12,FALSE)</f>
        <v>#N/A</v>
      </c>
      <c r="M18" s="113" t="e">
        <f ca="1">VLOOKUP(M$6,Forecast_Load!$D$2:$AB$20,12,FALSE)</f>
        <v>#N/A</v>
      </c>
      <c r="N18" s="113" t="e">
        <f ca="1">VLOOKUP(N$6,Forecast_Load!$D$2:$AB$20,12,FALSE)</f>
        <v>#N/A</v>
      </c>
      <c r="O18" s="113" t="e">
        <f ca="1">VLOOKUP(O$6,Forecast_Load!$D$2:$AB$20,12,FALSE)</f>
        <v>#N/A</v>
      </c>
      <c r="P18" s="113" t="e">
        <f ca="1">VLOOKUP(P$6,Forecast_Load!$D$2:$AB$20,12,FALSE)</f>
        <v>#N/A</v>
      </c>
      <c r="Q18" s="113" t="e">
        <f ca="1">VLOOKUP(Q$6,Forecast_Load!$D$2:$AB$20,12,FALSE)</f>
        <v>#N/A</v>
      </c>
      <c r="R18" s="113" t="e">
        <f ca="1">VLOOKUP(R$6,Forecast_Load!$D$2:$AB$20,12,FALSE)</f>
        <v>#N/A</v>
      </c>
      <c r="S18" s="113" t="e">
        <f ca="1">VLOOKUP(S$6,Forecast_Load!$D$2:$AB$20,12,FALSE)</f>
        <v>#N/A</v>
      </c>
      <c r="T18" s="113" t="e">
        <f ca="1">VLOOKUP(T$6,Forecast_Load!$D$2:$AB$20,12,FALSE)</f>
        <v>#N/A</v>
      </c>
      <c r="U18" s="113" t="e">
        <f ca="1">VLOOKUP(U$6,Forecast_Load!$D$2:$AB$20,12,FALSE)</f>
        <v>#N/A</v>
      </c>
      <c r="V18" s="113" t="e">
        <f ca="1">VLOOKUP(V$6,Forecast_Load!$D$2:$AB$20,12,FALSE)</f>
        <v>#N/A</v>
      </c>
      <c r="W18" s="113" t="e">
        <f ca="1">VLOOKUP(W$6,Forecast_Load!$D$2:$AB$20,12,FALSE)</f>
        <v>#N/A</v>
      </c>
      <c r="X18" s="113" t="e">
        <f ca="1">VLOOKUP(X$6,Forecast_Load!$D$2:$AB$20,12,FALSE)</f>
        <v>#N/A</v>
      </c>
      <c r="Y18" s="113" t="e">
        <f ca="1">VLOOKUP(Y$6,Forecast_Load!$D$2:$AB$20,12,FALSE)</f>
        <v>#N/A</v>
      </c>
      <c r="Z18" s="113" t="e">
        <f ca="1">VLOOKUP(Z$6,Forecast_Load!$D$2:$AB$20,12,FALSE)</f>
        <v>#N/A</v>
      </c>
      <c r="AA18" s="113" t="e">
        <f ca="1">VLOOKUP(AA$6,Forecast_Load!$D$2:$AB$20,12,FALSE)</f>
        <v>#N/A</v>
      </c>
      <c r="AB18" s="113" t="e">
        <f ca="1">VLOOKUP(AB$6,Forecast_Load!$D$2:$AB$20,12,FALSE)</f>
        <v>#N/A</v>
      </c>
      <c r="AC18" s="98"/>
      <c r="AD18" s="2"/>
    </row>
    <row r="19" spans="1:30" ht="15.75" x14ac:dyDescent="0.25">
      <c r="A19" s="112" t="s">
        <v>13</v>
      </c>
      <c r="B19" s="214" t="e">
        <f ca="1">VLOOKUP(B$6,Forecast_Load!$D$2:$AB$20,13,FALSE)</f>
        <v>#N/A</v>
      </c>
      <c r="C19" s="214" t="e">
        <f ca="1">VLOOKUP(C$6,Forecast_Load!$D$2:$AB$20,13,FALSE)</f>
        <v>#N/A</v>
      </c>
      <c r="D19" s="214" t="e">
        <f ca="1">VLOOKUP(D$6,Forecast_Load!$D$2:$AB$20,13,FALSE)</f>
        <v>#N/A</v>
      </c>
      <c r="E19" s="214" t="e">
        <f ca="1">VLOOKUP(E$6,Forecast_Load!$D$2:$AB$20,13,FALSE)</f>
        <v>#N/A</v>
      </c>
      <c r="F19" s="214" t="e">
        <f ca="1">VLOOKUP(F$6,Forecast_Load!$D$2:$AB$20,13,FALSE)</f>
        <v>#N/A</v>
      </c>
      <c r="G19" s="214" t="e">
        <f ca="1">VLOOKUP(G$6,Forecast_Load!$D$2:$AB$20,13,FALSE)</f>
        <v>#N/A</v>
      </c>
      <c r="H19" s="214" t="e">
        <f ca="1">VLOOKUP(H$6,Forecast_Load!$D$2:$AB$20,13,FALSE)</f>
        <v>#N/A</v>
      </c>
      <c r="I19" s="214" t="e">
        <f ca="1">VLOOKUP(I$6,Forecast_Load!$D$2:$AB$20,13,FALSE)</f>
        <v>#N/A</v>
      </c>
      <c r="J19" s="114"/>
      <c r="K19" s="115" t="e">
        <f ca="1">VLOOKUP(K$6,Forecast_Load!$D$2:$AB$20,13,FALSE)</f>
        <v>#N/A</v>
      </c>
      <c r="L19" s="113" t="e">
        <f ca="1">VLOOKUP(L$6,Forecast_Load!$D$2:$AB$20,13,FALSE)</f>
        <v>#N/A</v>
      </c>
      <c r="M19" s="113" t="e">
        <f ca="1">VLOOKUP(M$6,Forecast_Load!$D$2:$AB$20,13,FALSE)</f>
        <v>#N/A</v>
      </c>
      <c r="N19" s="113" t="e">
        <f ca="1">VLOOKUP(N$6,Forecast_Load!$D$2:$AB$20,13,FALSE)</f>
        <v>#N/A</v>
      </c>
      <c r="O19" s="113" t="e">
        <f ca="1">VLOOKUP(O$6,Forecast_Load!$D$2:$AB$20,13,FALSE)</f>
        <v>#N/A</v>
      </c>
      <c r="P19" s="113" t="e">
        <f ca="1">VLOOKUP(P$6,Forecast_Load!$D$2:$AB$20,13,FALSE)</f>
        <v>#N/A</v>
      </c>
      <c r="Q19" s="113" t="e">
        <f ca="1">VLOOKUP(Q$6,Forecast_Load!$D$2:$AB$20,13,FALSE)</f>
        <v>#N/A</v>
      </c>
      <c r="R19" s="113" t="e">
        <f ca="1">VLOOKUP(R$6,Forecast_Load!$D$2:$AB$20,13,FALSE)</f>
        <v>#N/A</v>
      </c>
      <c r="S19" s="113" t="e">
        <f ca="1">VLOOKUP(S$6,Forecast_Load!$D$2:$AB$20,13,FALSE)</f>
        <v>#N/A</v>
      </c>
      <c r="T19" s="113" t="e">
        <f ca="1">VLOOKUP(T$6,Forecast_Load!$D$2:$AB$20,13,FALSE)</f>
        <v>#N/A</v>
      </c>
      <c r="U19" s="113" t="e">
        <f ca="1">VLOOKUP(U$6,Forecast_Load!$D$2:$AB$20,13,FALSE)</f>
        <v>#N/A</v>
      </c>
      <c r="V19" s="113" t="e">
        <f ca="1">VLOOKUP(V$6,Forecast_Load!$D$2:$AB$20,13,FALSE)</f>
        <v>#N/A</v>
      </c>
      <c r="W19" s="113" t="e">
        <f ca="1">VLOOKUP(W$6,Forecast_Load!$D$2:$AB$20,13,FALSE)</f>
        <v>#N/A</v>
      </c>
      <c r="X19" s="113" t="e">
        <f ca="1">VLOOKUP(X$6,Forecast_Load!$D$2:$AB$20,13,FALSE)</f>
        <v>#N/A</v>
      </c>
      <c r="Y19" s="113" t="e">
        <f ca="1">VLOOKUP(Y$6,Forecast_Load!$D$2:$AB$20,13,FALSE)</f>
        <v>#N/A</v>
      </c>
      <c r="Z19" s="113" t="e">
        <f ca="1">VLOOKUP(Z$6,Forecast_Load!$D$2:$AB$20,13,FALSE)</f>
        <v>#N/A</v>
      </c>
      <c r="AA19" s="113" t="e">
        <f ca="1">VLOOKUP(AA$6,Forecast_Load!$D$2:$AB$20,13,FALSE)</f>
        <v>#N/A</v>
      </c>
      <c r="AB19" s="113" t="e">
        <f ca="1">VLOOKUP(AB$6,Forecast_Load!$D$2:$AB$20,13,FALSE)</f>
        <v>#N/A</v>
      </c>
      <c r="AC19" s="98"/>
      <c r="AD19" s="2"/>
    </row>
    <row r="20" spans="1:30" ht="15.75" x14ac:dyDescent="0.25">
      <c r="A20" s="112" t="s">
        <v>14</v>
      </c>
      <c r="B20" s="214" t="e">
        <f ca="1">VLOOKUP(B$6,Forecast_Load!$D$2:$AB$20,14,FALSE)</f>
        <v>#N/A</v>
      </c>
      <c r="C20" s="214" t="e">
        <f ca="1">VLOOKUP(C$6,Forecast_Load!$D$2:$AB$20,14,FALSE)</f>
        <v>#N/A</v>
      </c>
      <c r="D20" s="214" t="e">
        <f ca="1">VLOOKUP(D$6,Forecast_Load!$D$2:$AB$20,14,FALSE)</f>
        <v>#N/A</v>
      </c>
      <c r="E20" s="214" t="e">
        <f ca="1">VLOOKUP(E$6,Forecast_Load!$D$2:$AB$20,14,FALSE)</f>
        <v>#N/A</v>
      </c>
      <c r="F20" s="214" t="e">
        <f ca="1">VLOOKUP(F$6,Forecast_Load!$D$2:$AB$20,14,FALSE)</f>
        <v>#N/A</v>
      </c>
      <c r="G20" s="214" t="e">
        <f ca="1">VLOOKUP(G$6,Forecast_Load!$D$2:$AB$20,14,FALSE)</f>
        <v>#N/A</v>
      </c>
      <c r="H20" s="214" t="e">
        <f ca="1">VLOOKUP(H$6,Forecast_Load!$D$2:$AB$20,14,FALSE)</f>
        <v>#N/A</v>
      </c>
      <c r="I20" s="214" t="e">
        <f ca="1">VLOOKUP(I$6,Forecast_Load!$D$2:$AB$20,14,FALSE)</f>
        <v>#N/A</v>
      </c>
      <c r="J20" s="114"/>
      <c r="K20" s="115" t="e">
        <f ca="1">VLOOKUP(K$6,Forecast_Load!$D$2:$AB$20,14,FALSE)</f>
        <v>#N/A</v>
      </c>
      <c r="L20" s="113" t="e">
        <f ca="1">VLOOKUP(L$6,Forecast_Load!$D$2:$AB$20,14,FALSE)</f>
        <v>#N/A</v>
      </c>
      <c r="M20" s="113" t="e">
        <f ca="1">VLOOKUP(M$6,Forecast_Load!$D$2:$AB$20,14,FALSE)</f>
        <v>#N/A</v>
      </c>
      <c r="N20" s="113" t="e">
        <f ca="1">VLOOKUP(N$6,Forecast_Load!$D$2:$AB$20,14,FALSE)</f>
        <v>#N/A</v>
      </c>
      <c r="O20" s="113" t="e">
        <f ca="1">VLOOKUP(O$6,Forecast_Load!$D$2:$AB$20,14,FALSE)</f>
        <v>#N/A</v>
      </c>
      <c r="P20" s="113" t="e">
        <f ca="1">VLOOKUP(P$6,Forecast_Load!$D$2:$AB$20,14,FALSE)</f>
        <v>#N/A</v>
      </c>
      <c r="Q20" s="113" t="e">
        <f ca="1">VLOOKUP(Q$6,Forecast_Load!$D$2:$AB$20,14,FALSE)</f>
        <v>#N/A</v>
      </c>
      <c r="R20" s="113" t="e">
        <f ca="1">VLOOKUP(R$6,Forecast_Load!$D$2:$AB$20,14,FALSE)</f>
        <v>#N/A</v>
      </c>
      <c r="S20" s="113" t="e">
        <f ca="1">VLOOKUP(S$6,Forecast_Load!$D$2:$AB$20,14,FALSE)</f>
        <v>#N/A</v>
      </c>
      <c r="T20" s="113" t="e">
        <f ca="1">VLOOKUP(T$6,Forecast_Load!$D$2:$AB$20,14,FALSE)</f>
        <v>#N/A</v>
      </c>
      <c r="U20" s="113" t="e">
        <f ca="1">VLOOKUP(U$6,Forecast_Load!$D$2:$AB$20,14,FALSE)</f>
        <v>#N/A</v>
      </c>
      <c r="V20" s="113" t="e">
        <f ca="1">VLOOKUP(V$6,Forecast_Load!$D$2:$AB$20,14,FALSE)</f>
        <v>#N/A</v>
      </c>
      <c r="W20" s="113" t="e">
        <f ca="1">VLOOKUP(W$6,Forecast_Load!$D$2:$AB$20,14,FALSE)</f>
        <v>#N/A</v>
      </c>
      <c r="X20" s="113" t="e">
        <f ca="1">VLOOKUP(X$6,Forecast_Load!$D$2:$AB$20,14,FALSE)</f>
        <v>#N/A</v>
      </c>
      <c r="Y20" s="113" t="e">
        <f ca="1">VLOOKUP(Y$6,Forecast_Load!$D$2:$AB$20,14,FALSE)</f>
        <v>#N/A</v>
      </c>
      <c r="Z20" s="113" t="e">
        <f ca="1">VLOOKUP(Z$6,Forecast_Load!$D$2:$AB$20,14,FALSE)</f>
        <v>#N/A</v>
      </c>
      <c r="AA20" s="113" t="e">
        <f ca="1">VLOOKUP(AA$6,Forecast_Load!$D$2:$AB$20,14,FALSE)</f>
        <v>#N/A</v>
      </c>
      <c r="AB20" s="113" t="e">
        <f ca="1">VLOOKUP(AB$6,Forecast_Load!$D$2:$AB$20,14,FALSE)</f>
        <v>#N/A</v>
      </c>
      <c r="AC20" s="98"/>
      <c r="AD20" s="2"/>
    </row>
    <row r="21" spans="1:30" ht="15.75" x14ac:dyDescent="0.25">
      <c r="A21" s="112" t="s">
        <v>15</v>
      </c>
      <c r="B21" s="214" t="e">
        <f ca="1">VLOOKUP(B$6,Forecast_Load!$D$2:$AB$20,15,FALSE)</f>
        <v>#N/A</v>
      </c>
      <c r="C21" s="214" t="e">
        <f ca="1">VLOOKUP(C$6,Forecast_Load!$D$2:$AB$20,15,FALSE)</f>
        <v>#N/A</v>
      </c>
      <c r="D21" s="214" t="e">
        <f ca="1">VLOOKUP(D$6,Forecast_Load!$D$2:$AB$20,15,FALSE)</f>
        <v>#N/A</v>
      </c>
      <c r="E21" s="214" t="e">
        <f ca="1">VLOOKUP(E$6,Forecast_Load!$D$2:$AB$20,15,FALSE)</f>
        <v>#N/A</v>
      </c>
      <c r="F21" s="214" t="e">
        <f ca="1">VLOOKUP(F$6,Forecast_Load!$D$2:$AB$20,15,FALSE)</f>
        <v>#N/A</v>
      </c>
      <c r="G21" s="214" t="e">
        <f ca="1">VLOOKUP(G$6,Forecast_Load!$D$2:$AB$20,15,FALSE)</f>
        <v>#N/A</v>
      </c>
      <c r="H21" s="214" t="e">
        <f ca="1">VLOOKUP(H$6,Forecast_Load!$D$2:$AB$20,15,FALSE)</f>
        <v>#N/A</v>
      </c>
      <c r="I21" s="214" t="e">
        <f ca="1">VLOOKUP(I$6,Forecast_Load!$D$2:$AB$20,15,FALSE)</f>
        <v>#N/A</v>
      </c>
      <c r="J21" s="114"/>
      <c r="K21" s="115" t="e">
        <f ca="1">VLOOKUP(K$6,Forecast_Load!$D$2:$AB$20,15,FALSE)</f>
        <v>#N/A</v>
      </c>
      <c r="L21" s="113" t="e">
        <f ca="1">VLOOKUP(L$6,Forecast_Load!$D$2:$AB$20,15,FALSE)</f>
        <v>#N/A</v>
      </c>
      <c r="M21" s="113" t="e">
        <f ca="1">VLOOKUP(M$6,Forecast_Load!$D$2:$AB$20,15,FALSE)</f>
        <v>#N/A</v>
      </c>
      <c r="N21" s="113" t="e">
        <f ca="1">VLOOKUP(N$6,Forecast_Load!$D$2:$AB$20,15,FALSE)</f>
        <v>#N/A</v>
      </c>
      <c r="O21" s="113" t="e">
        <f ca="1">VLOOKUP(O$6,Forecast_Load!$D$2:$AB$20,15,FALSE)</f>
        <v>#N/A</v>
      </c>
      <c r="P21" s="113" t="e">
        <f ca="1">VLOOKUP(P$6,Forecast_Load!$D$2:$AB$20,15,FALSE)</f>
        <v>#N/A</v>
      </c>
      <c r="Q21" s="113" t="e">
        <f ca="1">VLOOKUP(Q$6,Forecast_Load!$D$2:$AB$20,15,FALSE)</f>
        <v>#N/A</v>
      </c>
      <c r="R21" s="113" t="e">
        <f ca="1">VLOOKUP(R$6,Forecast_Load!$D$2:$AB$20,15,FALSE)</f>
        <v>#N/A</v>
      </c>
      <c r="S21" s="113" t="e">
        <f ca="1">VLOOKUP(S$6,Forecast_Load!$D$2:$AB$20,15,FALSE)</f>
        <v>#N/A</v>
      </c>
      <c r="T21" s="113" t="e">
        <f ca="1">VLOOKUP(T$6,Forecast_Load!$D$2:$AB$20,15,FALSE)</f>
        <v>#N/A</v>
      </c>
      <c r="U21" s="113" t="e">
        <f ca="1">VLOOKUP(U$6,Forecast_Load!$D$2:$AB$20,15,FALSE)</f>
        <v>#N/A</v>
      </c>
      <c r="V21" s="113" t="e">
        <f ca="1">VLOOKUP(V$6,Forecast_Load!$D$2:$AB$20,15,FALSE)</f>
        <v>#N/A</v>
      </c>
      <c r="W21" s="113" t="e">
        <f ca="1">VLOOKUP(W$6,Forecast_Load!$D$2:$AB$20,15,FALSE)</f>
        <v>#N/A</v>
      </c>
      <c r="X21" s="113" t="e">
        <f ca="1">VLOOKUP(X$6,Forecast_Load!$D$2:$AB$20,15,FALSE)</f>
        <v>#N/A</v>
      </c>
      <c r="Y21" s="113" t="e">
        <f ca="1">VLOOKUP(Y$6,Forecast_Load!$D$2:$AB$20,15,FALSE)</f>
        <v>#N/A</v>
      </c>
      <c r="Z21" s="113" t="e">
        <f ca="1">VLOOKUP(Z$6,Forecast_Load!$D$2:$AB$20,15,FALSE)</f>
        <v>#N/A</v>
      </c>
      <c r="AA21" s="113" t="e">
        <f ca="1">VLOOKUP(AA$6,Forecast_Load!$D$2:$AB$20,15,FALSE)</f>
        <v>#N/A</v>
      </c>
      <c r="AB21" s="113" t="e">
        <f ca="1">VLOOKUP(AB$6,Forecast_Load!$D$2:$AB$20,15,FALSE)</f>
        <v>#N/A</v>
      </c>
      <c r="AC21" s="98"/>
      <c r="AD21" s="2"/>
    </row>
    <row r="22" spans="1:30" ht="15.75" x14ac:dyDescent="0.25">
      <c r="A22" s="112" t="s">
        <v>16</v>
      </c>
      <c r="B22" s="214" t="e">
        <f ca="1">VLOOKUP(B$6,Forecast_Load!$D$2:$AB$20,16,FALSE)</f>
        <v>#N/A</v>
      </c>
      <c r="C22" s="214" t="e">
        <f ca="1">VLOOKUP(C$6,Forecast_Load!$D$2:$AB$20,16,FALSE)</f>
        <v>#N/A</v>
      </c>
      <c r="D22" s="214" t="e">
        <f ca="1">VLOOKUP(D$6,Forecast_Load!$D$2:$AB$20,16,FALSE)</f>
        <v>#N/A</v>
      </c>
      <c r="E22" s="214" t="e">
        <f ca="1">VLOOKUP(E$6,Forecast_Load!$D$2:$AB$20,16,FALSE)</f>
        <v>#N/A</v>
      </c>
      <c r="F22" s="214" t="e">
        <f ca="1">VLOOKUP(F$6,Forecast_Load!$D$2:$AB$20,16,FALSE)</f>
        <v>#N/A</v>
      </c>
      <c r="G22" s="214" t="e">
        <f ca="1">VLOOKUP(G$6,Forecast_Load!$D$2:$AB$20,16,FALSE)</f>
        <v>#N/A</v>
      </c>
      <c r="H22" s="214" t="e">
        <f ca="1">VLOOKUP(H$6,Forecast_Load!$D$2:$AB$20,16,FALSE)</f>
        <v>#N/A</v>
      </c>
      <c r="I22" s="214" t="e">
        <f ca="1">VLOOKUP(I$6,Forecast_Load!$D$2:$AB$20,16,FALSE)</f>
        <v>#N/A</v>
      </c>
      <c r="J22" s="114"/>
      <c r="K22" s="115" t="e">
        <f ca="1">VLOOKUP(K$6,Forecast_Load!$D$2:$AB$20,16,FALSE)</f>
        <v>#N/A</v>
      </c>
      <c r="L22" s="113" t="e">
        <f ca="1">VLOOKUP(L$6,Forecast_Load!$D$2:$AB$20,16,FALSE)</f>
        <v>#N/A</v>
      </c>
      <c r="M22" s="113" t="e">
        <f ca="1">VLOOKUP(M$6,Forecast_Load!$D$2:$AB$20,16,FALSE)</f>
        <v>#N/A</v>
      </c>
      <c r="N22" s="113" t="e">
        <f ca="1">VLOOKUP(N$6,Forecast_Load!$D$2:$AB$20,16,FALSE)</f>
        <v>#N/A</v>
      </c>
      <c r="O22" s="113" t="e">
        <f ca="1">VLOOKUP(O$6,Forecast_Load!$D$2:$AB$20,16,FALSE)</f>
        <v>#N/A</v>
      </c>
      <c r="P22" s="113" t="e">
        <f ca="1">VLOOKUP(P$6,Forecast_Load!$D$2:$AB$20,16,FALSE)</f>
        <v>#N/A</v>
      </c>
      <c r="Q22" s="113" t="e">
        <f ca="1">VLOOKUP(Q$6,Forecast_Load!$D$2:$AB$20,16,FALSE)</f>
        <v>#N/A</v>
      </c>
      <c r="R22" s="113" t="e">
        <f ca="1">VLOOKUP(R$6,Forecast_Load!$D$2:$AB$20,16,FALSE)</f>
        <v>#N/A</v>
      </c>
      <c r="S22" s="113" t="e">
        <f ca="1">VLOOKUP(S$6,Forecast_Load!$D$2:$AB$20,16,FALSE)</f>
        <v>#N/A</v>
      </c>
      <c r="T22" s="113" t="e">
        <f ca="1">VLOOKUP(T$6,Forecast_Load!$D$2:$AB$20,16,FALSE)</f>
        <v>#N/A</v>
      </c>
      <c r="U22" s="113" t="e">
        <f ca="1">VLOOKUP(U$6,Forecast_Load!$D$2:$AB$20,16,FALSE)</f>
        <v>#N/A</v>
      </c>
      <c r="V22" s="113" t="e">
        <f ca="1">VLOOKUP(V$6,Forecast_Load!$D$2:$AB$20,16,FALSE)</f>
        <v>#N/A</v>
      </c>
      <c r="W22" s="113" t="e">
        <f ca="1">VLOOKUP(W$6,Forecast_Load!$D$2:$AB$20,16,FALSE)</f>
        <v>#N/A</v>
      </c>
      <c r="X22" s="113" t="e">
        <f ca="1">VLOOKUP(X$6,Forecast_Load!$D$2:$AB$20,16,FALSE)</f>
        <v>#N/A</v>
      </c>
      <c r="Y22" s="113" t="e">
        <f ca="1">VLOOKUP(Y$6,Forecast_Load!$D$2:$AB$20,16,FALSE)</f>
        <v>#N/A</v>
      </c>
      <c r="Z22" s="113" t="e">
        <f ca="1">VLOOKUP(Z$6,Forecast_Load!$D$2:$AB$20,16,FALSE)</f>
        <v>#N/A</v>
      </c>
      <c r="AA22" s="113" t="e">
        <f ca="1">VLOOKUP(AA$6,Forecast_Load!$D$2:$AB$20,16,FALSE)</f>
        <v>#N/A</v>
      </c>
      <c r="AB22" s="113" t="e">
        <f ca="1">VLOOKUP(AB$6,Forecast_Load!$D$2:$AB$20,16,FALSE)</f>
        <v>#N/A</v>
      </c>
      <c r="AC22" s="98"/>
      <c r="AD22" s="2"/>
    </row>
    <row r="23" spans="1:30" ht="15.75" x14ac:dyDescent="0.25">
      <c r="A23" s="112" t="s">
        <v>17</v>
      </c>
      <c r="B23" s="214" t="e">
        <f ca="1">VLOOKUP(B$6,Forecast_Load!$D$2:$AB$20,17,FALSE)</f>
        <v>#N/A</v>
      </c>
      <c r="C23" s="214" t="e">
        <f ca="1">VLOOKUP(C$6,Forecast_Load!$D$2:$AB$20,17,FALSE)</f>
        <v>#N/A</v>
      </c>
      <c r="D23" s="214" t="e">
        <f ca="1">VLOOKUP(D$6,Forecast_Load!$D$2:$AB$20,17,FALSE)</f>
        <v>#N/A</v>
      </c>
      <c r="E23" s="214" t="e">
        <f ca="1">VLOOKUP(E$6,Forecast_Load!$D$2:$AB$20,17,FALSE)</f>
        <v>#N/A</v>
      </c>
      <c r="F23" s="214" t="e">
        <f ca="1">VLOOKUP(F$6,Forecast_Load!$D$2:$AB$20,17,FALSE)</f>
        <v>#N/A</v>
      </c>
      <c r="G23" s="214" t="e">
        <f ca="1">VLOOKUP(G$6,Forecast_Load!$D$2:$AB$20,17,FALSE)</f>
        <v>#N/A</v>
      </c>
      <c r="H23" s="214" t="e">
        <f ca="1">VLOOKUP(H$6,Forecast_Load!$D$2:$AB$20,17,FALSE)</f>
        <v>#N/A</v>
      </c>
      <c r="I23" s="214" t="e">
        <f ca="1">VLOOKUP(I$6,Forecast_Load!$D$2:$AB$20,17,FALSE)</f>
        <v>#N/A</v>
      </c>
      <c r="J23" s="114"/>
      <c r="K23" s="115" t="e">
        <f ca="1">VLOOKUP(K$6,Forecast_Load!$D$2:$AB$20,17,FALSE)</f>
        <v>#N/A</v>
      </c>
      <c r="L23" s="113" t="e">
        <f ca="1">VLOOKUP(L$6,Forecast_Load!$D$2:$AB$20,17,FALSE)</f>
        <v>#N/A</v>
      </c>
      <c r="M23" s="113" t="e">
        <f ca="1">VLOOKUP(M$6,Forecast_Load!$D$2:$AB$20,17,FALSE)</f>
        <v>#N/A</v>
      </c>
      <c r="N23" s="113" t="e">
        <f ca="1">VLOOKUP(N$6,Forecast_Load!$D$2:$AB$20,17,FALSE)</f>
        <v>#N/A</v>
      </c>
      <c r="O23" s="113" t="e">
        <f ca="1">VLOOKUP(O$6,Forecast_Load!$D$2:$AB$20,17,FALSE)</f>
        <v>#N/A</v>
      </c>
      <c r="P23" s="113" t="e">
        <f ca="1">VLOOKUP(P$6,Forecast_Load!$D$2:$AB$20,17,FALSE)</f>
        <v>#N/A</v>
      </c>
      <c r="Q23" s="113" t="e">
        <f ca="1">VLOOKUP(Q$6,Forecast_Load!$D$2:$AB$20,17,FALSE)</f>
        <v>#N/A</v>
      </c>
      <c r="R23" s="113" t="e">
        <f ca="1">VLOOKUP(R$6,Forecast_Load!$D$2:$AB$20,17,FALSE)</f>
        <v>#N/A</v>
      </c>
      <c r="S23" s="113" t="e">
        <f ca="1">VLOOKUP(S$6,Forecast_Load!$D$2:$AB$20,17,FALSE)</f>
        <v>#N/A</v>
      </c>
      <c r="T23" s="113" t="e">
        <f ca="1">VLOOKUP(T$6,Forecast_Load!$D$2:$AB$20,17,FALSE)</f>
        <v>#N/A</v>
      </c>
      <c r="U23" s="113" t="e">
        <f ca="1">VLOOKUP(U$6,Forecast_Load!$D$2:$AB$20,17,FALSE)</f>
        <v>#N/A</v>
      </c>
      <c r="V23" s="113" t="e">
        <f ca="1">VLOOKUP(V$6,Forecast_Load!$D$2:$AB$20,17,FALSE)</f>
        <v>#N/A</v>
      </c>
      <c r="W23" s="113" t="e">
        <f ca="1">VLOOKUP(W$6,Forecast_Load!$D$2:$AB$20,17,FALSE)</f>
        <v>#N/A</v>
      </c>
      <c r="X23" s="113" t="e">
        <f ca="1">VLOOKUP(X$6,Forecast_Load!$D$2:$AB$20,17,FALSE)</f>
        <v>#N/A</v>
      </c>
      <c r="Y23" s="113" t="e">
        <f ca="1">VLOOKUP(Y$6,Forecast_Load!$D$2:$AB$20,17,FALSE)</f>
        <v>#N/A</v>
      </c>
      <c r="Z23" s="113" t="e">
        <f ca="1">VLOOKUP(Z$6,Forecast_Load!$D$2:$AB$20,17,FALSE)</f>
        <v>#N/A</v>
      </c>
      <c r="AA23" s="113" t="e">
        <f ca="1">VLOOKUP(AA$6,Forecast_Load!$D$2:$AB$20,17,FALSE)</f>
        <v>#N/A</v>
      </c>
      <c r="AB23" s="113" t="e">
        <f ca="1">VLOOKUP(AB$6,Forecast_Load!$D$2:$AB$20,17,FALSE)</f>
        <v>#N/A</v>
      </c>
      <c r="AC23" s="98"/>
      <c r="AD23" s="2"/>
    </row>
    <row r="24" spans="1:30" ht="15.75" x14ac:dyDescent="0.25">
      <c r="A24" s="112" t="s">
        <v>18</v>
      </c>
      <c r="B24" s="214" t="e">
        <f ca="1">VLOOKUP(B$6,Forecast_Load!$D$2:$AB$20,18,FALSE)</f>
        <v>#N/A</v>
      </c>
      <c r="C24" s="214" t="e">
        <f ca="1">VLOOKUP(C$6,Forecast_Load!$D$2:$AB$20,18,FALSE)</f>
        <v>#N/A</v>
      </c>
      <c r="D24" s="214" t="e">
        <f ca="1">VLOOKUP(D$6,Forecast_Load!$D$2:$AB$20,18,FALSE)</f>
        <v>#N/A</v>
      </c>
      <c r="E24" s="214" t="e">
        <f ca="1">VLOOKUP(E$6,Forecast_Load!$D$2:$AB$20,18,FALSE)</f>
        <v>#N/A</v>
      </c>
      <c r="F24" s="214" t="e">
        <f ca="1">VLOOKUP(F$6,Forecast_Load!$D$2:$AB$20,18,FALSE)</f>
        <v>#N/A</v>
      </c>
      <c r="G24" s="214" t="e">
        <f ca="1">VLOOKUP(G$6,Forecast_Load!$D$2:$AB$20,18,FALSE)</f>
        <v>#N/A</v>
      </c>
      <c r="H24" s="214" t="e">
        <f ca="1">VLOOKUP(H$6,Forecast_Load!$D$2:$AB$20,18,FALSE)</f>
        <v>#N/A</v>
      </c>
      <c r="I24" s="214" t="e">
        <f ca="1">VLOOKUP(I$6,Forecast_Load!$D$2:$AB$20,18,FALSE)</f>
        <v>#N/A</v>
      </c>
      <c r="J24" s="114"/>
      <c r="K24" s="115" t="e">
        <f ca="1">VLOOKUP(K$6,Forecast_Load!$D$2:$AB$20,18,FALSE)</f>
        <v>#N/A</v>
      </c>
      <c r="L24" s="113" t="e">
        <f ca="1">VLOOKUP(L$6,Forecast_Load!$D$2:$AB$20,18,FALSE)</f>
        <v>#N/A</v>
      </c>
      <c r="M24" s="113" t="e">
        <f ca="1">VLOOKUP(M$6,Forecast_Load!$D$2:$AB$20,18,FALSE)</f>
        <v>#N/A</v>
      </c>
      <c r="N24" s="113" t="e">
        <f ca="1">VLOOKUP(N$6,Forecast_Load!$D$2:$AB$20,18,FALSE)</f>
        <v>#N/A</v>
      </c>
      <c r="O24" s="113" t="e">
        <f ca="1">VLOOKUP(O$6,Forecast_Load!$D$2:$AB$20,18,FALSE)</f>
        <v>#N/A</v>
      </c>
      <c r="P24" s="113" t="e">
        <f ca="1">VLOOKUP(P$6,Forecast_Load!$D$2:$AB$20,18,FALSE)</f>
        <v>#N/A</v>
      </c>
      <c r="Q24" s="113" t="e">
        <f ca="1">VLOOKUP(Q$6,Forecast_Load!$D$2:$AB$20,18,FALSE)</f>
        <v>#N/A</v>
      </c>
      <c r="R24" s="113" t="e">
        <f ca="1">VLOOKUP(R$6,Forecast_Load!$D$2:$AB$20,18,FALSE)</f>
        <v>#N/A</v>
      </c>
      <c r="S24" s="113" t="e">
        <f ca="1">VLOOKUP(S$6,Forecast_Load!$D$2:$AB$20,18,FALSE)</f>
        <v>#N/A</v>
      </c>
      <c r="T24" s="113" t="e">
        <f ca="1">VLOOKUP(T$6,Forecast_Load!$D$2:$AB$20,18,FALSE)</f>
        <v>#N/A</v>
      </c>
      <c r="U24" s="113" t="e">
        <f ca="1">VLOOKUP(U$6,Forecast_Load!$D$2:$AB$20,18,FALSE)</f>
        <v>#N/A</v>
      </c>
      <c r="V24" s="113" t="e">
        <f ca="1">VLOOKUP(V$6,Forecast_Load!$D$2:$AB$20,18,FALSE)</f>
        <v>#N/A</v>
      </c>
      <c r="W24" s="113" t="e">
        <f ca="1">VLOOKUP(W$6,Forecast_Load!$D$2:$AB$20,18,FALSE)</f>
        <v>#N/A</v>
      </c>
      <c r="X24" s="113" t="e">
        <f ca="1">VLOOKUP(X$6,Forecast_Load!$D$2:$AB$20,18,FALSE)</f>
        <v>#N/A</v>
      </c>
      <c r="Y24" s="113" t="e">
        <f ca="1">VLOOKUP(Y$6,Forecast_Load!$D$2:$AB$20,18,FALSE)</f>
        <v>#N/A</v>
      </c>
      <c r="Z24" s="113" t="e">
        <f ca="1">VLOOKUP(Z$6,Forecast_Load!$D$2:$AB$20,18,FALSE)</f>
        <v>#N/A</v>
      </c>
      <c r="AA24" s="113" t="e">
        <f ca="1">VLOOKUP(AA$6,Forecast_Load!$D$2:$AB$20,18,FALSE)</f>
        <v>#N/A</v>
      </c>
      <c r="AB24" s="113" t="e">
        <f ca="1">VLOOKUP(AB$6,Forecast_Load!$D$2:$AB$20,18,FALSE)</f>
        <v>#N/A</v>
      </c>
      <c r="AC24" s="98"/>
      <c r="AD24" s="2"/>
    </row>
    <row r="25" spans="1:30" ht="15.75" x14ac:dyDescent="0.25">
      <c r="A25" s="112" t="s">
        <v>19</v>
      </c>
      <c r="B25" s="214" t="e">
        <f ca="1">VLOOKUP(B$6,Forecast_Load!$D$2:$AB$20,19,FALSE)</f>
        <v>#N/A</v>
      </c>
      <c r="C25" s="214" t="e">
        <f ca="1">VLOOKUP(C$6,Forecast_Load!$D$2:$AB$20,19,FALSE)</f>
        <v>#N/A</v>
      </c>
      <c r="D25" s="214" t="e">
        <f ca="1">VLOOKUP(D$6,Forecast_Load!$D$2:$AB$20,19,FALSE)</f>
        <v>#N/A</v>
      </c>
      <c r="E25" s="214" t="e">
        <f ca="1">VLOOKUP(E$6,Forecast_Load!$D$2:$AB$20,19,FALSE)</f>
        <v>#N/A</v>
      </c>
      <c r="F25" s="214" t="e">
        <f ca="1">VLOOKUP(F$6,Forecast_Load!$D$2:$AB$20,19,FALSE)</f>
        <v>#N/A</v>
      </c>
      <c r="G25" s="214" t="e">
        <f ca="1">VLOOKUP(G$6,Forecast_Load!$D$2:$AB$20,19,FALSE)</f>
        <v>#N/A</v>
      </c>
      <c r="H25" s="214" t="e">
        <f ca="1">VLOOKUP(H$6,Forecast_Load!$D$2:$AB$20,19,FALSE)</f>
        <v>#N/A</v>
      </c>
      <c r="I25" s="214" t="e">
        <f ca="1">VLOOKUP(I$6,Forecast_Load!$D$2:$AB$20,19,FALSE)</f>
        <v>#N/A</v>
      </c>
      <c r="J25" s="114"/>
      <c r="K25" s="115" t="e">
        <f ca="1">VLOOKUP(K$6,Forecast_Load!$D$2:$AB$20,19,FALSE)</f>
        <v>#N/A</v>
      </c>
      <c r="L25" s="113" t="e">
        <f ca="1">VLOOKUP(L$6,Forecast_Load!$D$2:$AB$20,19,FALSE)</f>
        <v>#N/A</v>
      </c>
      <c r="M25" s="113" t="e">
        <f ca="1">VLOOKUP(M$6,Forecast_Load!$D$2:$AB$20,19,FALSE)</f>
        <v>#N/A</v>
      </c>
      <c r="N25" s="113" t="e">
        <f ca="1">VLOOKUP(N$6,Forecast_Load!$D$2:$AB$20,19,FALSE)</f>
        <v>#N/A</v>
      </c>
      <c r="O25" s="113" t="e">
        <f ca="1">VLOOKUP(O$6,Forecast_Load!$D$2:$AB$20,19,FALSE)</f>
        <v>#N/A</v>
      </c>
      <c r="P25" s="113" t="e">
        <f ca="1">VLOOKUP(P$6,Forecast_Load!$D$2:$AB$20,19,FALSE)</f>
        <v>#N/A</v>
      </c>
      <c r="Q25" s="113" t="e">
        <f ca="1">VLOOKUP(Q$6,Forecast_Load!$D$2:$AB$20,19,FALSE)</f>
        <v>#N/A</v>
      </c>
      <c r="R25" s="113" t="e">
        <f ca="1">VLOOKUP(R$6,Forecast_Load!$D$2:$AB$20,19,FALSE)</f>
        <v>#N/A</v>
      </c>
      <c r="S25" s="113" t="e">
        <f ca="1">VLOOKUP(S$6,Forecast_Load!$D$2:$AB$20,19,FALSE)</f>
        <v>#N/A</v>
      </c>
      <c r="T25" s="113" t="e">
        <f ca="1">VLOOKUP(T$6,Forecast_Load!$D$2:$AB$20,19,FALSE)</f>
        <v>#N/A</v>
      </c>
      <c r="U25" s="113" t="e">
        <f ca="1">VLOOKUP(U$6,Forecast_Load!$D$2:$AB$20,19,FALSE)</f>
        <v>#N/A</v>
      </c>
      <c r="V25" s="113" t="e">
        <f ca="1">VLOOKUP(V$6,Forecast_Load!$D$2:$AB$20,19,FALSE)</f>
        <v>#N/A</v>
      </c>
      <c r="W25" s="113" t="e">
        <f ca="1">VLOOKUP(W$6,Forecast_Load!$D$2:$AB$20,19,FALSE)</f>
        <v>#N/A</v>
      </c>
      <c r="X25" s="113" t="e">
        <f ca="1">VLOOKUP(X$6,Forecast_Load!$D$2:$AB$20,19,FALSE)</f>
        <v>#N/A</v>
      </c>
      <c r="Y25" s="113" t="e">
        <f ca="1">VLOOKUP(Y$6,Forecast_Load!$D$2:$AB$20,19,FALSE)</f>
        <v>#N/A</v>
      </c>
      <c r="Z25" s="113" t="e">
        <f ca="1">VLOOKUP(Z$6,Forecast_Load!$D$2:$AB$20,19,FALSE)</f>
        <v>#N/A</v>
      </c>
      <c r="AA25" s="113" t="e">
        <f ca="1">VLOOKUP(AA$6,Forecast_Load!$D$2:$AB$20,19,FALSE)</f>
        <v>#N/A</v>
      </c>
      <c r="AB25" s="113" t="e">
        <f ca="1">VLOOKUP(AB$6,Forecast_Load!$D$2:$AB$20,19,FALSE)</f>
        <v>#N/A</v>
      </c>
      <c r="AC25" s="98"/>
      <c r="AD25" s="2"/>
    </row>
    <row r="26" spans="1:30" ht="15.75" x14ac:dyDescent="0.25">
      <c r="A26" s="112" t="s">
        <v>20</v>
      </c>
      <c r="B26" s="214" t="e">
        <f ca="1">VLOOKUP(B$6,Forecast_Load!$D$2:$AB$20,20,FALSE)</f>
        <v>#N/A</v>
      </c>
      <c r="C26" s="214" t="e">
        <f ca="1">VLOOKUP(C$6,Forecast_Load!$D$2:$AB$20,20,FALSE)</f>
        <v>#N/A</v>
      </c>
      <c r="D26" s="214" t="e">
        <f ca="1">VLOOKUP(D$6,Forecast_Load!$D$2:$AB$20,20,FALSE)</f>
        <v>#N/A</v>
      </c>
      <c r="E26" s="214" t="e">
        <f ca="1">VLOOKUP(E$6,Forecast_Load!$D$2:$AB$20,20,FALSE)</f>
        <v>#N/A</v>
      </c>
      <c r="F26" s="214" t="e">
        <f ca="1">VLOOKUP(F$6,Forecast_Load!$D$2:$AB$20,20,FALSE)</f>
        <v>#N/A</v>
      </c>
      <c r="G26" s="214" t="e">
        <f ca="1">VLOOKUP(G$6,Forecast_Load!$D$2:$AB$20,20,FALSE)</f>
        <v>#N/A</v>
      </c>
      <c r="H26" s="214" t="e">
        <f ca="1">VLOOKUP(H$6,Forecast_Load!$D$2:$AB$20,20,FALSE)</f>
        <v>#N/A</v>
      </c>
      <c r="I26" s="214" t="e">
        <f ca="1">VLOOKUP(I$6,Forecast_Load!$D$2:$AB$20,20,FALSE)</f>
        <v>#N/A</v>
      </c>
      <c r="J26" s="114"/>
      <c r="K26" s="115" t="e">
        <f ca="1">VLOOKUP(K$6,Forecast_Load!$D$2:$AB$20,20,FALSE)</f>
        <v>#N/A</v>
      </c>
      <c r="L26" s="113" t="e">
        <f ca="1">VLOOKUP(L$6,Forecast_Load!$D$2:$AB$20,20,FALSE)</f>
        <v>#N/A</v>
      </c>
      <c r="M26" s="113" t="e">
        <f ca="1">VLOOKUP(M$6,Forecast_Load!$D$2:$AB$20,20,FALSE)</f>
        <v>#N/A</v>
      </c>
      <c r="N26" s="113" t="e">
        <f ca="1">VLOOKUP(N$6,Forecast_Load!$D$2:$AB$20,20,FALSE)</f>
        <v>#N/A</v>
      </c>
      <c r="O26" s="113" t="e">
        <f ca="1">VLOOKUP(O$6,Forecast_Load!$D$2:$AB$20,20,FALSE)</f>
        <v>#N/A</v>
      </c>
      <c r="P26" s="113" t="e">
        <f ca="1">VLOOKUP(P$6,Forecast_Load!$D$2:$AB$20,20,FALSE)</f>
        <v>#N/A</v>
      </c>
      <c r="Q26" s="113" t="e">
        <f ca="1">VLOOKUP(Q$6,Forecast_Load!$D$2:$AB$20,20,FALSE)</f>
        <v>#N/A</v>
      </c>
      <c r="R26" s="113" t="e">
        <f ca="1">VLOOKUP(R$6,Forecast_Load!$D$2:$AB$20,20,FALSE)</f>
        <v>#N/A</v>
      </c>
      <c r="S26" s="113" t="e">
        <f ca="1">VLOOKUP(S$6,Forecast_Load!$D$2:$AB$20,20,FALSE)</f>
        <v>#N/A</v>
      </c>
      <c r="T26" s="113" t="e">
        <f ca="1">VLOOKUP(T$6,Forecast_Load!$D$2:$AB$20,20,FALSE)</f>
        <v>#N/A</v>
      </c>
      <c r="U26" s="113" t="e">
        <f ca="1">VLOOKUP(U$6,Forecast_Load!$D$2:$AB$20,20,FALSE)</f>
        <v>#N/A</v>
      </c>
      <c r="V26" s="113" t="e">
        <f ca="1">VLOOKUP(V$6,Forecast_Load!$D$2:$AB$20,20,FALSE)</f>
        <v>#N/A</v>
      </c>
      <c r="W26" s="113" t="e">
        <f ca="1">VLOOKUP(W$6,Forecast_Load!$D$2:$AB$20,20,FALSE)</f>
        <v>#N/A</v>
      </c>
      <c r="X26" s="113" t="e">
        <f ca="1">VLOOKUP(X$6,Forecast_Load!$D$2:$AB$20,20,FALSE)</f>
        <v>#N/A</v>
      </c>
      <c r="Y26" s="113" t="e">
        <f ca="1">VLOOKUP(Y$6,Forecast_Load!$D$2:$AB$20,20,FALSE)</f>
        <v>#N/A</v>
      </c>
      <c r="Z26" s="113" t="e">
        <f ca="1">VLOOKUP(Z$6,Forecast_Load!$D$2:$AB$20,20,FALSE)</f>
        <v>#N/A</v>
      </c>
      <c r="AA26" s="113" t="e">
        <f ca="1">VLOOKUP(AA$6,Forecast_Load!$D$2:$AB$20,20,FALSE)</f>
        <v>#N/A</v>
      </c>
      <c r="AB26" s="113" t="e">
        <f ca="1">VLOOKUP(AB$6,Forecast_Load!$D$2:$AB$20,20,FALSE)</f>
        <v>#N/A</v>
      </c>
      <c r="AC26" s="98"/>
      <c r="AD26" s="2"/>
    </row>
    <row r="27" spans="1:30" ht="15.75" x14ac:dyDescent="0.25">
      <c r="A27" s="112" t="s">
        <v>21</v>
      </c>
      <c r="B27" s="214" t="e">
        <f ca="1">VLOOKUP(B$6,Forecast_Load!$D$2:$AB$20,21,FALSE)</f>
        <v>#N/A</v>
      </c>
      <c r="C27" s="214" t="e">
        <f ca="1">VLOOKUP(C$6,Forecast_Load!$D$2:$AB$20,21,FALSE)</f>
        <v>#N/A</v>
      </c>
      <c r="D27" s="214" t="e">
        <f ca="1">VLOOKUP(D$6,Forecast_Load!$D$2:$AB$20,21,FALSE)</f>
        <v>#N/A</v>
      </c>
      <c r="E27" s="214" t="e">
        <f ca="1">VLOOKUP(E$6,Forecast_Load!$D$2:$AB$20,21,FALSE)</f>
        <v>#N/A</v>
      </c>
      <c r="F27" s="214" t="e">
        <f ca="1">VLOOKUP(F$6,Forecast_Load!$D$2:$AB$20,21,FALSE)</f>
        <v>#N/A</v>
      </c>
      <c r="G27" s="214" t="e">
        <f ca="1">VLOOKUP(G$6,Forecast_Load!$D$2:$AB$20,21,FALSE)</f>
        <v>#N/A</v>
      </c>
      <c r="H27" s="214" t="e">
        <f ca="1">VLOOKUP(H$6,Forecast_Load!$D$2:$AB$20,21,FALSE)</f>
        <v>#N/A</v>
      </c>
      <c r="I27" s="214" t="e">
        <f ca="1">VLOOKUP(I$6,Forecast_Load!$D$2:$AB$20,21,FALSE)</f>
        <v>#N/A</v>
      </c>
      <c r="J27" s="114"/>
      <c r="K27" s="115" t="e">
        <f ca="1">VLOOKUP(K$6,Forecast_Load!$D$2:$AB$20,21,FALSE)</f>
        <v>#N/A</v>
      </c>
      <c r="L27" s="113" t="e">
        <f ca="1">VLOOKUP(L$6,Forecast_Load!$D$2:$AB$20,21,FALSE)</f>
        <v>#N/A</v>
      </c>
      <c r="M27" s="113" t="e">
        <f ca="1">VLOOKUP(M$6,Forecast_Load!$D$2:$AB$20,21,FALSE)</f>
        <v>#N/A</v>
      </c>
      <c r="N27" s="113" t="e">
        <f ca="1">VLOOKUP(N$6,Forecast_Load!$D$2:$AB$20,21,FALSE)</f>
        <v>#N/A</v>
      </c>
      <c r="O27" s="113" t="e">
        <f ca="1">VLOOKUP(O$6,Forecast_Load!$D$2:$AB$20,21,FALSE)</f>
        <v>#N/A</v>
      </c>
      <c r="P27" s="113" t="e">
        <f ca="1">VLOOKUP(P$6,Forecast_Load!$D$2:$AB$20,21,FALSE)</f>
        <v>#N/A</v>
      </c>
      <c r="Q27" s="113" t="e">
        <f ca="1">VLOOKUP(Q$6,Forecast_Load!$D$2:$AB$20,21,FALSE)</f>
        <v>#N/A</v>
      </c>
      <c r="R27" s="113" t="e">
        <f ca="1">VLOOKUP(R$6,Forecast_Load!$D$2:$AB$20,21,FALSE)</f>
        <v>#N/A</v>
      </c>
      <c r="S27" s="113" t="e">
        <f ca="1">VLOOKUP(S$6,Forecast_Load!$D$2:$AB$20,21,FALSE)</f>
        <v>#N/A</v>
      </c>
      <c r="T27" s="113" t="e">
        <f ca="1">VLOOKUP(T$6,Forecast_Load!$D$2:$AB$20,21,FALSE)</f>
        <v>#N/A</v>
      </c>
      <c r="U27" s="113" t="e">
        <f ca="1">VLOOKUP(U$6,Forecast_Load!$D$2:$AB$20,21,FALSE)</f>
        <v>#N/A</v>
      </c>
      <c r="V27" s="113" t="e">
        <f ca="1">VLOOKUP(V$6,Forecast_Load!$D$2:$AB$20,21,FALSE)</f>
        <v>#N/A</v>
      </c>
      <c r="W27" s="113" t="e">
        <f ca="1">VLOOKUP(W$6,Forecast_Load!$D$2:$AB$20,21,FALSE)</f>
        <v>#N/A</v>
      </c>
      <c r="X27" s="113" t="e">
        <f ca="1">VLOOKUP(X$6,Forecast_Load!$D$2:$AB$20,21,FALSE)</f>
        <v>#N/A</v>
      </c>
      <c r="Y27" s="113" t="e">
        <f ca="1">VLOOKUP(Y$6,Forecast_Load!$D$2:$AB$20,21,FALSE)</f>
        <v>#N/A</v>
      </c>
      <c r="Z27" s="113" t="e">
        <f ca="1">VLOOKUP(Z$6,Forecast_Load!$D$2:$AB$20,21,FALSE)</f>
        <v>#N/A</v>
      </c>
      <c r="AA27" s="113" t="e">
        <f ca="1">VLOOKUP(AA$6,Forecast_Load!$D$2:$AB$20,21,FALSE)</f>
        <v>#N/A</v>
      </c>
      <c r="AB27" s="113" t="e">
        <f ca="1">VLOOKUP(AB$6,Forecast_Load!$D$2:$AB$20,21,FALSE)</f>
        <v>#N/A</v>
      </c>
      <c r="AC27" s="98"/>
      <c r="AD27" s="2"/>
    </row>
    <row r="28" spans="1:30" ht="15.75" x14ac:dyDescent="0.25">
      <c r="A28" s="112" t="s">
        <v>22</v>
      </c>
      <c r="B28" s="214" t="e">
        <f ca="1">VLOOKUP(B$6,Forecast_Load!$D$2:$AB$20,22,FALSE)</f>
        <v>#N/A</v>
      </c>
      <c r="C28" s="214" t="e">
        <f ca="1">VLOOKUP(C$6,Forecast_Load!$D$2:$AB$20,22,FALSE)</f>
        <v>#N/A</v>
      </c>
      <c r="D28" s="214" t="e">
        <f ca="1">VLOOKUP(D$6,Forecast_Load!$D$2:$AB$20,22,FALSE)</f>
        <v>#N/A</v>
      </c>
      <c r="E28" s="214" t="e">
        <f ca="1">VLOOKUP(E$6,Forecast_Load!$D$2:$AB$20,22,FALSE)</f>
        <v>#N/A</v>
      </c>
      <c r="F28" s="214" t="e">
        <f ca="1">VLOOKUP(F$6,Forecast_Load!$D$2:$AB$20,22,FALSE)</f>
        <v>#N/A</v>
      </c>
      <c r="G28" s="214" t="e">
        <f ca="1">VLOOKUP(G$6,Forecast_Load!$D$2:$AB$20,22,FALSE)</f>
        <v>#N/A</v>
      </c>
      <c r="H28" s="214" t="e">
        <f ca="1">VLOOKUP(H$6,Forecast_Load!$D$2:$AB$20,22,FALSE)</f>
        <v>#N/A</v>
      </c>
      <c r="I28" s="214" t="e">
        <f ca="1">VLOOKUP(I$6,Forecast_Load!$D$2:$AB$20,22,FALSE)</f>
        <v>#N/A</v>
      </c>
      <c r="J28" s="114"/>
      <c r="K28" s="115" t="e">
        <f ca="1">VLOOKUP(K$6,Forecast_Load!$D$2:$AB$20,22,FALSE)</f>
        <v>#N/A</v>
      </c>
      <c r="L28" s="113" t="e">
        <f ca="1">VLOOKUP(L$6,Forecast_Load!$D$2:$AB$20,22,FALSE)</f>
        <v>#N/A</v>
      </c>
      <c r="M28" s="113" t="e">
        <f ca="1">VLOOKUP(M$6,Forecast_Load!$D$2:$AB$20,22,FALSE)</f>
        <v>#N/A</v>
      </c>
      <c r="N28" s="113" t="e">
        <f ca="1">VLOOKUP(N$6,Forecast_Load!$D$2:$AB$20,22,FALSE)</f>
        <v>#N/A</v>
      </c>
      <c r="O28" s="113" t="e">
        <f ca="1">VLOOKUP(O$6,Forecast_Load!$D$2:$AB$20,22,FALSE)</f>
        <v>#N/A</v>
      </c>
      <c r="P28" s="113" t="e">
        <f ca="1">VLOOKUP(P$6,Forecast_Load!$D$2:$AB$20,22,FALSE)</f>
        <v>#N/A</v>
      </c>
      <c r="Q28" s="113" t="e">
        <f ca="1">VLOOKUP(Q$6,Forecast_Load!$D$2:$AB$20,22,FALSE)</f>
        <v>#N/A</v>
      </c>
      <c r="R28" s="113" t="e">
        <f ca="1">VLOOKUP(R$6,Forecast_Load!$D$2:$AB$20,22,FALSE)</f>
        <v>#N/A</v>
      </c>
      <c r="S28" s="113" t="e">
        <f ca="1">VLOOKUP(S$6,Forecast_Load!$D$2:$AB$20,22,FALSE)</f>
        <v>#N/A</v>
      </c>
      <c r="T28" s="113" t="e">
        <f ca="1">VLOOKUP(T$6,Forecast_Load!$D$2:$AB$20,22,FALSE)</f>
        <v>#N/A</v>
      </c>
      <c r="U28" s="113" t="e">
        <f ca="1">VLOOKUP(U$6,Forecast_Load!$D$2:$AB$20,22,FALSE)</f>
        <v>#N/A</v>
      </c>
      <c r="V28" s="113" t="e">
        <f ca="1">VLOOKUP(V$6,Forecast_Load!$D$2:$AB$20,22,FALSE)</f>
        <v>#N/A</v>
      </c>
      <c r="W28" s="113" t="e">
        <f ca="1">VLOOKUP(W$6,Forecast_Load!$D$2:$AB$20,22,FALSE)</f>
        <v>#N/A</v>
      </c>
      <c r="X28" s="113" t="e">
        <f ca="1">VLOOKUP(X$6,Forecast_Load!$D$2:$AB$20,22,FALSE)</f>
        <v>#N/A</v>
      </c>
      <c r="Y28" s="113" t="e">
        <f ca="1">VLOOKUP(Y$6,Forecast_Load!$D$2:$AB$20,22,FALSE)</f>
        <v>#N/A</v>
      </c>
      <c r="Z28" s="113" t="e">
        <f ca="1">VLOOKUP(Z$6,Forecast_Load!$D$2:$AB$20,22,FALSE)</f>
        <v>#N/A</v>
      </c>
      <c r="AA28" s="113" t="e">
        <f ca="1">VLOOKUP(AA$6,Forecast_Load!$D$2:$AB$20,22,FALSE)</f>
        <v>#N/A</v>
      </c>
      <c r="AB28" s="113" t="e">
        <f ca="1">VLOOKUP(AB$6,Forecast_Load!$D$2:$AB$20,22,FALSE)</f>
        <v>#N/A</v>
      </c>
      <c r="AC28" s="98"/>
      <c r="AD28" s="2"/>
    </row>
    <row r="29" spans="1:30" ht="15.75" x14ac:dyDescent="0.25">
      <c r="A29" s="112" t="s">
        <v>23</v>
      </c>
      <c r="B29" s="214" t="e">
        <f ca="1">VLOOKUP(B$6,Forecast_Load!$D$2:$AB$20,23,FALSE)</f>
        <v>#N/A</v>
      </c>
      <c r="C29" s="214" t="e">
        <f ca="1">VLOOKUP(C$6,Forecast_Load!$D$2:$AB$20,23,FALSE)</f>
        <v>#N/A</v>
      </c>
      <c r="D29" s="214" t="e">
        <f ca="1">VLOOKUP(D$6,Forecast_Load!$D$2:$AB$20,23,FALSE)</f>
        <v>#N/A</v>
      </c>
      <c r="E29" s="214" t="e">
        <f ca="1">VLOOKUP(E$6,Forecast_Load!$D$2:$AB$20,23,FALSE)</f>
        <v>#N/A</v>
      </c>
      <c r="F29" s="214" t="e">
        <f ca="1">VLOOKUP(F$6,Forecast_Load!$D$2:$AB$20,23,FALSE)</f>
        <v>#N/A</v>
      </c>
      <c r="G29" s="214" t="e">
        <f ca="1">VLOOKUP(G$6,Forecast_Load!$D$2:$AB$20,23,FALSE)</f>
        <v>#N/A</v>
      </c>
      <c r="H29" s="214" t="e">
        <f ca="1">VLOOKUP(H$6,Forecast_Load!$D$2:$AB$20,23,FALSE)</f>
        <v>#N/A</v>
      </c>
      <c r="I29" s="214" t="e">
        <f ca="1">VLOOKUP(I$6,Forecast_Load!$D$2:$AB$20,23,FALSE)</f>
        <v>#N/A</v>
      </c>
      <c r="J29" s="114"/>
      <c r="K29" s="115" t="e">
        <f ca="1">VLOOKUP(K$6,Forecast_Load!$D$2:$AB$20,23,FALSE)</f>
        <v>#N/A</v>
      </c>
      <c r="L29" s="113" t="e">
        <f ca="1">VLOOKUP(L$6,Forecast_Load!$D$2:$AB$20,23,FALSE)</f>
        <v>#N/A</v>
      </c>
      <c r="M29" s="113" t="e">
        <f ca="1">VLOOKUP(M$6,Forecast_Load!$D$2:$AB$20,23,FALSE)</f>
        <v>#N/A</v>
      </c>
      <c r="N29" s="113" t="e">
        <f ca="1">VLOOKUP(N$6,Forecast_Load!$D$2:$AB$20,23,FALSE)</f>
        <v>#N/A</v>
      </c>
      <c r="O29" s="113" t="e">
        <f ca="1">VLOOKUP(O$6,Forecast_Load!$D$2:$AB$20,23,FALSE)</f>
        <v>#N/A</v>
      </c>
      <c r="P29" s="113" t="e">
        <f ca="1">VLOOKUP(P$6,Forecast_Load!$D$2:$AB$20,23,FALSE)</f>
        <v>#N/A</v>
      </c>
      <c r="Q29" s="113" t="e">
        <f ca="1">VLOOKUP(Q$6,Forecast_Load!$D$2:$AB$20,23,FALSE)</f>
        <v>#N/A</v>
      </c>
      <c r="R29" s="113" t="e">
        <f ca="1">VLOOKUP(R$6,Forecast_Load!$D$2:$AB$20,23,FALSE)</f>
        <v>#N/A</v>
      </c>
      <c r="S29" s="113" t="e">
        <f ca="1">VLOOKUP(S$6,Forecast_Load!$D$2:$AB$20,23,FALSE)</f>
        <v>#N/A</v>
      </c>
      <c r="T29" s="113" t="e">
        <f ca="1">VLOOKUP(T$6,Forecast_Load!$D$2:$AB$20,23,FALSE)</f>
        <v>#N/A</v>
      </c>
      <c r="U29" s="113" t="e">
        <f ca="1">VLOOKUP(U$6,Forecast_Load!$D$2:$AB$20,23,FALSE)</f>
        <v>#N/A</v>
      </c>
      <c r="V29" s="113" t="e">
        <f ca="1">VLOOKUP(V$6,Forecast_Load!$D$2:$AB$20,23,FALSE)</f>
        <v>#N/A</v>
      </c>
      <c r="W29" s="113" t="e">
        <f ca="1">VLOOKUP(W$6,Forecast_Load!$D$2:$AB$20,23,FALSE)</f>
        <v>#N/A</v>
      </c>
      <c r="X29" s="113" t="e">
        <f ca="1">VLOOKUP(X$6,Forecast_Load!$D$2:$AB$20,23,FALSE)</f>
        <v>#N/A</v>
      </c>
      <c r="Y29" s="113" t="e">
        <f ca="1">VLOOKUP(Y$6,Forecast_Load!$D$2:$AB$20,23,FALSE)</f>
        <v>#N/A</v>
      </c>
      <c r="Z29" s="113" t="e">
        <f ca="1">VLOOKUP(Z$6,Forecast_Load!$D$2:$AB$20,23,FALSE)</f>
        <v>#N/A</v>
      </c>
      <c r="AA29" s="113" t="e">
        <f ca="1">VLOOKUP(AA$6,Forecast_Load!$D$2:$AB$20,23,FALSE)</f>
        <v>#N/A</v>
      </c>
      <c r="AB29" s="113" t="e">
        <f ca="1">VLOOKUP(AB$6,Forecast_Load!$D$2:$AB$20,23,FALSE)</f>
        <v>#N/A</v>
      </c>
      <c r="AC29" s="98"/>
      <c r="AD29" s="2"/>
    </row>
    <row r="30" spans="1:30" ht="15.75" x14ac:dyDescent="0.25">
      <c r="A30" s="112" t="s">
        <v>24</v>
      </c>
      <c r="B30" s="214" t="e">
        <f ca="1">VLOOKUP(B$6,Forecast_Load!$D$2:$AB$20,24,FALSE)</f>
        <v>#N/A</v>
      </c>
      <c r="C30" s="214" t="e">
        <f ca="1">VLOOKUP(C$6,Forecast_Load!$D$2:$AB$20,24,FALSE)</f>
        <v>#N/A</v>
      </c>
      <c r="D30" s="214" t="e">
        <f ca="1">VLOOKUP(D$6,Forecast_Load!$D$2:$AB$20,24,FALSE)</f>
        <v>#N/A</v>
      </c>
      <c r="E30" s="214" t="e">
        <f ca="1">VLOOKUP(E$6,Forecast_Load!$D$2:$AB$20,24,FALSE)</f>
        <v>#N/A</v>
      </c>
      <c r="F30" s="214" t="e">
        <f ca="1">VLOOKUP(F$6,Forecast_Load!$D$2:$AB$20,24,FALSE)</f>
        <v>#N/A</v>
      </c>
      <c r="G30" s="214" t="e">
        <f ca="1">VLOOKUP(G$6,Forecast_Load!$D$2:$AB$20,24,FALSE)</f>
        <v>#N/A</v>
      </c>
      <c r="H30" s="214" t="e">
        <f ca="1">VLOOKUP(H$6,Forecast_Load!$D$2:$AB$20,24,FALSE)</f>
        <v>#N/A</v>
      </c>
      <c r="I30" s="214" t="e">
        <f ca="1">VLOOKUP(I$6,Forecast_Load!$D$2:$AB$20,24,FALSE)</f>
        <v>#N/A</v>
      </c>
      <c r="J30" s="114"/>
      <c r="K30" s="115" t="e">
        <f ca="1">VLOOKUP(K$6,Forecast_Load!$D$2:$AB$20,24,FALSE)</f>
        <v>#N/A</v>
      </c>
      <c r="L30" s="113" t="e">
        <f ca="1">VLOOKUP(L$6,Forecast_Load!$D$2:$AB$20,24,FALSE)</f>
        <v>#N/A</v>
      </c>
      <c r="M30" s="113" t="e">
        <f ca="1">VLOOKUP(M$6,Forecast_Load!$D$2:$AB$20,24,FALSE)</f>
        <v>#N/A</v>
      </c>
      <c r="N30" s="113" t="e">
        <f ca="1">VLOOKUP(N$6,Forecast_Load!$D$2:$AB$20,24,FALSE)</f>
        <v>#N/A</v>
      </c>
      <c r="O30" s="113" t="e">
        <f ca="1">VLOOKUP(O$6,Forecast_Load!$D$2:$AB$20,24,FALSE)</f>
        <v>#N/A</v>
      </c>
      <c r="P30" s="113" t="e">
        <f ca="1">VLOOKUP(P$6,Forecast_Load!$D$2:$AB$20,24,FALSE)</f>
        <v>#N/A</v>
      </c>
      <c r="Q30" s="113" t="e">
        <f ca="1">VLOOKUP(Q$6,Forecast_Load!$D$2:$AB$20,24,FALSE)</f>
        <v>#N/A</v>
      </c>
      <c r="R30" s="113" t="e">
        <f ca="1">VLOOKUP(R$6,Forecast_Load!$D$2:$AB$20,24,FALSE)</f>
        <v>#N/A</v>
      </c>
      <c r="S30" s="113" t="e">
        <f ca="1">VLOOKUP(S$6,Forecast_Load!$D$2:$AB$20,24,FALSE)</f>
        <v>#N/A</v>
      </c>
      <c r="T30" s="113" t="e">
        <f ca="1">VLOOKUP(T$6,Forecast_Load!$D$2:$AB$20,24,FALSE)</f>
        <v>#N/A</v>
      </c>
      <c r="U30" s="113" t="e">
        <f ca="1">VLOOKUP(U$6,Forecast_Load!$D$2:$AB$20,24,FALSE)</f>
        <v>#N/A</v>
      </c>
      <c r="V30" s="113" t="e">
        <f ca="1">VLOOKUP(V$6,Forecast_Load!$D$2:$AB$20,24,FALSE)</f>
        <v>#N/A</v>
      </c>
      <c r="W30" s="113" t="e">
        <f ca="1">VLOOKUP(W$6,Forecast_Load!$D$2:$AB$20,24,FALSE)</f>
        <v>#N/A</v>
      </c>
      <c r="X30" s="113" t="e">
        <f ca="1">VLOOKUP(X$6,Forecast_Load!$D$2:$AB$20,24,FALSE)</f>
        <v>#N/A</v>
      </c>
      <c r="Y30" s="113" t="e">
        <f ca="1">VLOOKUP(Y$6,Forecast_Load!$D$2:$AB$20,24,FALSE)</f>
        <v>#N/A</v>
      </c>
      <c r="Z30" s="113" t="e">
        <f ca="1">VLOOKUP(Z$6,Forecast_Load!$D$2:$AB$20,24,FALSE)</f>
        <v>#N/A</v>
      </c>
      <c r="AA30" s="113" t="e">
        <f ca="1">VLOOKUP(AA$6,Forecast_Load!$D$2:$AB$20,24,FALSE)</f>
        <v>#N/A</v>
      </c>
      <c r="AB30" s="113" t="e">
        <f ca="1">VLOOKUP(AB$6,Forecast_Load!$D$2:$AB$20,24,FALSE)</f>
        <v>#N/A</v>
      </c>
      <c r="AC30" s="98"/>
      <c r="AD30" s="2"/>
    </row>
    <row r="31" spans="1:30" ht="15.75" x14ac:dyDescent="0.25">
      <c r="A31" s="112" t="s">
        <v>25</v>
      </c>
      <c r="B31" s="214" t="e">
        <f ca="1">VLOOKUP(B$6,Forecast_Load!$D$2:$AB$20,25,FALSE)</f>
        <v>#N/A</v>
      </c>
      <c r="C31" s="214" t="e">
        <f ca="1">VLOOKUP(C$6,Forecast_Load!$D$2:$AB$20,25,FALSE)</f>
        <v>#N/A</v>
      </c>
      <c r="D31" s="214" t="e">
        <f ca="1">VLOOKUP(D$6,Forecast_Load!$D$2:$AB$20,25,FALSE)</f>
        <v>#N/A</v>
      </c>
      <c r="E31" s="214" t="e">
        <f ca="1">VLOOKUP(E$6,Forecast_Load!$D$2:$AB$20,25,FALSE)</f>
        <v>#N/A</v>
      </c>
      <c r="F31" s="214" t="e">
        <f ca="1">VLOOKUP(F$6,Forecast_Load!$D$2:$AB$20,25,FALSE)</f>
        <v>#N/A</v>
      </c>
      <c r="G31" s="214" t="e">
        <f ca="1">VLOOKUP(G$6,Forecast_Load!$D$2:$AB$20,25,FALSE)</f>
        <v>#N/A</v>
      </c>
      <c r="H31" s="214" t="e">
        <f ca="1">VLOOKUP(H$6,Forecast_Load!$D$2:$AB$20,25,FALSE)</f>
        <v>#N/A</v>
      </c>
      <c r="I31" s="214" t="e">
        <f ca="1">VLOOKUP(I$6,Forecast_Load!$D$2:$AB$20,25,FALSE)</f>
        <v>#N/A</v>
      </c>
      <c r="J31" s="114"/>
      <c r="K31" s="115" t="e">
        <f ca="1">VLOOKUP(K$6,Forecast_Load!$D$2:$AB$20,25,FALSE)</f>
        <v>#N/A</v>
      </c>
      <c r="L31" s="113" t="e">
        <f ca="1">VLOOKUP(L$6,Forecast_Load!$D$2:$AB$20,25,FALSE)</f>
        <v>#N/A</v>
      </c>
      <c r="M31" s="113" t="e">
        <f ca="1">VLOOKUP(M$6,Forecast_Load!$D$2:$AB$20,25,FALSE)</f>
        <v>#N/A</v>
      </c>
      <c r="N31" s="113" t="e">
        <f ca="1">VLOOKUP(N$6,Forecast_Load!$D$2:$AB$20,25,FALSE)</f>
        <v>#N/A</v>
      </c>
      <c r="O31" s="113" t="e">
        <f ca="1">VLOOKUP(O$6,Forecast_Load!$D$2:$AB$20,25,FALSE)</f>
        <v>#N/A</v>
      </c>
      <c r="P31" s="113" t="e">
        <f ca="1">VLOOKUP(P$6,Forecast_Load!$D$2:$AB$20,25,FALSE)</f>
        <v>#N/A</v>
      </c>
      <c r="Q31" s="113" t="e">
        <f ca="1">VLOOKUP(Q$6,Forecast_Load!$D$2:$AB$20,25,FALSE)</f>
        <v>#N/A</v>
      </c>
      <c r="R31" s="113" t="e">
        <f ca="1">VLOOKUP(R$6,Forecast_Load!$D$2:$AB$20,25,FALSE)</f>
        <v>#N/A</v>
      </c>
      <c r="S31" s="113" t="e">
        <f ca="1">VLOOKUP(S$6,Forecast_Load!$D$2:$AB$20,25,FALSE)</f>
        <v>#N/A</v>
      </c>
      <c r="T31" s="113" t="e">
        <f ca="1">VLOOKUP(T$6,Forecast_Load!$D$2:$AB$20,25,FALSE)</f>
        <v>#N/A</v>
      </c>
      <c r="U31" s="113" t="e">
        <f ca="1">VLOOKUP(U$6,Forecast_Load!$D$2:$AB$20,25,FALSE)</f>
        <v>#N/A</v>
      </c>
      <c r="V31" s="113" t="e">
        <f ca="1">VLOOKUP(V$6,Forecast_Load!$D$2:$AB$20,25,FALSE)</f>
        <v>#N/A</v>
      </c>
      <c r="W31" s="113" t="e">
        <f ca="1">VLOOKUP(W$6,Forecast_Load!$D$2:$AB$20,25,FALSE)</f>
        <v>#N/A</v>
      </c>
      <c r="X31" s="113" t="e">
        <f ca="1">VLOOKUP(X$6,Forecast_Load!$D$2:$AB$20,25,FALSE)</f>
        <v>#N/A</v>
      </c>
      <c r="Y31" s="113" t="e">
        <f ca="1">VLOOKUP(Y$6,Forecast_Load!$D$2:$AB$20,25,FALSE)</f>
        <v>#N/A</v>
      </c>
      <c r="Z31" s="113" t="e">
        <f ca="1">VLOOKUP(Z$6,Forecast_Load!$D$2:$AB$20,25,FALSE)</f>
        <v>#N/A</v>
      </c>
      <c r="AA31" s="113" t="e">
        <f ca="1">VLOOKUP(AA$6,Forecast_Load!$D$2:$AB$20,25,FALSE)</f>
        <v>#N/A</v>
      </c>
      <c r="AB31" s="113" t="e">
        <f ca="1">VLOOKUP(AB$6,Forecast_Load!$D$2:$AB$20,25,FALSE)</f>
        <v>#N/A</v>
      </c>
      <c r="AC31" s="98"/>
      <c r="AD31" s="2"/>
    </row>
    <row r="32" spans="1:30" ht="15.75" x14ac:dyDescent="0.25">
      <c r="A32" s="116"/>
      <c r="B32" s="117"/>
      <c r="C32" s="117"/>
      <c r="D32" s="118"/>
      <c r="E32" s="119"/>
      <c r="F32" s="119"/>
      <c r="G32" s="119"/>
      <c r="H32" s="119"/>
      <c r="I32" s="119"/>
      <c r="J32" s="120"/>
      <c r="K32" s="120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4"/>
      <c r="AD32" s="2"/>
    </row>
    <row r="33" spans="1:36" ht="15.75" x14ac:dyDescent="0.25">
      <c r="A33" s="122" t="s">
        <v>74</v>
      </c>
      <c r="B33" s="123" t="e">
        <f t="shared" ref="B33:H33" ca="1" si="6">+AVERAGE(B8:B31)</f>
        <v>#N/A</v>
      </c>
      <c r="C33" s="123" t="e">
        <f t="shared" ca="1" si="6"/>
        <v>#N/A</v>
      </c>
      <c r="D33" s="123" t="e">
        <f t="shared" ca="1" si="6"/>
        <v>#N/A</v>
      </c>
      <c r="E33" s="123" t="e">
        <f t="shared" ca="1" si="6"/>
        <v>#N/A</v>
      </c>
      <c r="F33" s="123" t="e">
        <f t="shared" ca="1" si="6"/>
        <v>#N/A</v>
      </c>
      <c r="G33" s="123" t="e">
        <f t="shared" ca="1" si="6"/>
        <v>#N/A</v>
      </c>
      <c r="H33" s="123" t="e">
        <f t="shared" ca="1" si="6"/>
        <v>#N/A</v>
      </c>
      <c r="I33" s="123" t="e">
        <f ca="1">+AVERAGE(I8:I31)</f>
        <v>#N/A</v>
      </c>
      <c r="J33" s="124" t="e">
        <f t="shared" ref="J33:AA33" ca="1" si="7">+AVERAGE(J8:J31)</f>
        <v>#N/A</v>
      </c>
      <c r="K33" s="125" t="e">
        <f ca="1">+AVERAGE(K8:K31)</f>
        <v>#N/A</v>
      </c>
      <c r="L33" s="123" t="e">
        <f t="shared" ca="1" si="7"/>
        <v>#N/A</v>
      </c>
      <c r="M33" s="123" t="e">
        <f t="shared" ca="1" si="7"/>
        <v>#N/A</v>
      </c>
      <c r="N33" s="123" t="e">
        <f t="shared" ca="1" si="7"/>
        <v>#N/A</v>
      </c>
      <c r="O33" s="123" t="e">
        <f t="shared" ca="1" si="7"/>
        <v>#N/A</v>
      </c>
      <c r="P33" s="123" t="e">
        <f t="shared" ca="1" si="7"/>
        <v>#N/A</v>
      </c>
      <c r="Q33" s="123" t="e">
        <f t="shared" ca="1" si="7"/>
        <v>#N/A</v>
      </c>
      <c r="R33" s="123" t="e">
        <f t="shared" ca="1" si="7"/>
        <v>#N/A</v>
      </c>
      <c r="S33" s="123" t="e">
        <f t="shared" ca="1" si="7"/>
        <v>#N/A</v>
      </c>
      <c r="T33" s="123" t="e">
        <f t="shared" ca="1" si="7"/>
        <v>#N/A</v>
      </c>
      <c r="U33" s="123" t="e">
        <f t="shared" ca="1" si="7"/>
        <v>#N/A</v>
      </c>
      <c r="V33" s="123" t="e">
        <f t="shared" ca="1" si="7"/>
        <v>#N/A</v>
      </c>
      <c r="W33" s="123" t="e">
        <f ca="1">+AVERAGE(W8:W31)</f>
        <v>#N/A</v>
      </c>
      <c r="X33" s="123" t="e">
        <f ca="1">+AVERAGE(X8:X31)</f>
        <v>#N/A</v>
      </c>
      <c r="Y33" s="123" t="e">
        <f ca="1">+AVERAGE(Y8:Y31)</f>
        <v>#N/A</v>
      </c>
      <c r="Z33" s="123" t="e">
        <f ca="1">+AVERAGE(Z8:Z31)</f>
        <v>#N/A</v>
      </c>
      <c r="AA33" s="123" t="e">
        <f t="shared" ca="1" si="7"/>
        <v>#N/A</v>
      </c>
      <c r="AB33" s="123" t="e">
        <f ca="1">+AVERAGE(AB8:AB31)</f>
        <v>#N/A</v>
      </c>
      <c r="AC33"/>
      <c r="AD33" s="9"/>
      <c r="AE33"/>
    </row>
    <row r="34" spans="1:36" ht="15.75" x14ac:dyDescent="0.25">
      <c r="A34" s="126" t="s">
        <v>32</v>
      </c>
      <c r="B34" s="127" t="e">
        <f t="shared" ref="B34:H34" ca="1" si="8">+AVERAGE(B15:B30)</f>
        <v>#N/A</v>
      </c>
      <c r="C34" s="127" t="e">
        <f t="shared" ca="1" si="8"/>
        <v>#N/A</v>
      </c>
      <c r="D34" s="127" t="e">
        <f t="shared" ca="1" si="8"/>
        <v>#N/A</v>
      </c>
      <c r="E34" s="127" t="e">
        <f t="shared" ca="1" si="8"/>
        <v>#N/A</v>
      </c>
      <c r="F34" s="127" t="e">
        <f t="shared" ca="1" si="8"/>
        <v>#N/A</v>
      </c>
      <c r="G34" s="127" t="e">
        <f t="shared" ca="1" si="8"/>
        <v>#N/A</v>
      </c>
      <c r="H34" s="127" t="e">
        <f t="shared" ca="1" si="8"/>
        <v>#N/A</v>
      </c>
      <c r="I34" s="127" t="e">
        <f ca="1">+AVERAGE(I15:I30)</f>
        <v>#N/A</v>
      </c>
      <c r="J34" s="128" t="e">
        <f t="shared" ref="J34:AA34" si="9">+AVERAGE(J15:J30)</f>
        <v>#DIV/0!</v>
      </c>
      <c r="K34" s="129" t="e">
        <f ca="1">+AVERAGE(K15:K30)</f>
        <v>#N/A</v>
      </c>
      <c r="L34" s="127" t="e">
        <f t="shared" ca="1" si="9"/>
        <v>#N/A</v>
      </c>
      <c r="M34" s="127" t="e">
        <f t="shared" ca="1" si="9"/>
        <v>#N/A</v>
      </c>
      <c r="N34" s="127" t="e">
        <f t="shared" ca="1" si="9"/>
        <v>#N/A</v>
      </c>
      <c r="O34" s="127" t="e">
        <f t="shared" ca="1" si="9"/>
        <v>#N/A</v>
      </c>
      <c r="P34" s="127" t="e">
        <f t="shared" ca="1" si="9"/>
        <v>#N/A</v>
      </c>
      <c r="Q34" s="127" t="e">
        <f t="shared" ca="1" si="9"/>
        <v>#N/A</v>
      </c>
      <c r="R34" s="127" t="e">
        <f t="shared" ca="1" si="9"/>
        <v>#N/A</v>
      </c>
      <c r="S34" s="127" t="e">
        <f t="shared" ca="1" si="9"/>
        <v>#N/A</v>
      </c>
      <c r="T34" s="127" t="e">
        <f t="shared" ca="1" si="9"/>
        <v>#N/A</v>
      </c>
      <c r="U34" s="127" t="e">
        <f t="shared" ca="1" si="9"/>
        <v>#N/A</v>
      </c>
      <c r="V34" s="127" t="e">
        <f t="shared" ca="1" si="9"/>
        <v>#N/A</v>
      </c>
      <c r="W34" s="127" t="e">
        <f ca="1">+AVERAGE(W15:W30)</f>
        <v>#N/A</v>
      </c>
      <c r="X34" s="127" t="e">
        <f ca="1">+AVERAGE(X15:X30)</f>
        <v>#N/A</v>
      </c>
      <c r="Y34" s="127" t="e">
        <f ca="1">+AVERAGE(Y15:Y30)</f>
        <v>#N/A</v>
      </c>
      <c r="Z34" s="127" t="e">
        <f ca="1">+AVERAGE(Z15:Z30)</f>
        <v>#N/A</v>
      </c>
      <c r="AA34" s="127" t="e">
        <f t="shared" ca="1" si="9"/>
        <v>#N/A</v>
      </c>
      <c r="AB34" s="127" t="e">
        <f ca="1">+AVERAGE(AB15:AB30)</f>
        <v>#N/A</v>
      </c>
      <c r="AC34"/>
      <c r="AD34" s="79"/>
      <c r="AE34"/>
    </row>
    <row r="35" spans="1:36" ht="15.75" x14ac:dyDescent="0.25">
      <c r="A35" s="126" t="s">
        <v>75</v>
      </c>
      <c r="B35" s="127" t="e">
        <f t="shared" ref="B35:H35" ca="1" si="10">+AVERAGE(B31,B8:B14)</f>
        <v>#N/A</v>
      </c>
      <c r="C35" s="127" t="e">
        <f t="shared" ca="1" si="10"/>
        <v>#N/A</v>
      </c>
      <c r="D35" s="127" t="e">
        <f t="shared" ca="1" si="10"/>
        <v>#N/A</v>
      </c>
      <c r="E35" s="127" t="e">
        <f t="shared" ca="1" si="10"/>
        <v>#N/A</v>
      </c>
      <c r="F35" s="127" t="e">
        <f t="shared" ca="1" si="10"/>
        <v>#N/A</v>
      </c>
      <c r="G35" s="127" t="e">
        <f t="shared" ca="1" si="10"/>
        <v>#N/A</v>
      </c>
      <c r="H35" s="127" t="e">
        <f t="shared" ca="1" si="10"/>
        <v>#N/A</v>
      </c>
      <c r="I35" s="127" t="e">
        <f ca="1">+AVERAGE(I31,I8:I14)</f>
        <v>#N/A</v>
      </c>
      <c r="J35" s="128" t="e">
        <f t="shared" ref="J35:AA35" ca="1" si="11">+AVERAGE(J31,J8:J14)</f>
        <v>#N/A</v>
      </c>
      <c r="K35" s="129" t="e">
        <f ca="1">+AVERAGE(K31,K8:K14)</f>
        <v>#N/A</v>
      </c>
      <c r="L35" s="127" t="e">
        <f t="shared" ca="1" si="11"/>
        <v>#N/A</v>
      </c>
      <c r="M35" s="127" t="e">
        <f t="shared" ca="1" si="11"/>
        <v>#N/A</v>
      </c>
      <c r="N35" s="127" t="e">
        <f t="shared" ca="1" si="11"/>
        <v>#N/A</v>
      </c>
      <c r="O35" s="127" t="e">
        <f t="shared" ca="1" si="11"/>
        <v>#N/A</v>
      </c>
      <c r="P35" s="127" t="e">
        <f t="shared" ca="1" si="11"/>
        <v>#N/A</v>
      </c>
      <c r="Q35" s="127" t="e">
        <f t="shared" ca="1" si="11"/>
        <v>#N/A</v>
      </c>
      <c r="R35" s="127" t="e">
        <f t="shared" ca="1" si="11"/>
        <v>#N/A</v>
      </c>
      <c r="S35" s="127" t="e">
        <f t="shared" ca="1" si="11"/>
        <v>#N/A</v>
      </c>
      <c r="T35" s="127" t="e">
        <f t="shared" ca="1" si="11"/>
        <v>#N/A</v>
      </c>
      <c r="U35" s="127" t="e">
        <f t="shared" ca="1" si="11"/>
        <v>#N/A</v>
      </c>
      <c r="V35" s="127" t="e">
        <f t="shared" ca="1" si="11"/>
        <v>#N/A</v>
      </c>
      <c r="W35" s="127" t="e">
        <f ca="1">+AVERAGE(W31,W8:W14)</f>
        <v>#N/A</v>
      </c>
      <c r="X35" s="127" t="e">
        <f ca="1">+AVERAGE(X31,X8:X14)</f>
        <v>#N/A</v>
      </c>
      <c r="Y35" s="127" t="e">
        <f ca="1">+AVERAGE(Y31,Y8:Y14)</f>
        <v>#N/A</v>
      </c>
      <c r="Z35" s="127" t="e">
        <f ca="1">+AVERAGE(Z31,Z8:Z14)</f>
        <v>#N/A</v>
      </c>
      <c r="AA35" s="127" t="e">
        <f t="shared" ca="1" si="11"/>
        <v>#N/A</v>
      </c>
      <c r="AB35" s="127" t="e">
        <f ca="1">+AVERAGE(AB31,AB8:AB14)</f>
        <v>#N/A</v>
      </c>
      <c r="AC35"/>
      <c r="AD35" s="79"/>
      <c r="AE35"/>
    </row>
    <row r="36" spans="1:36" ht="15.75" x14ac:dyDescent="0.25">
      <c r="A36" s="130" t="s">
        <v>87</v>
      </c>
      <c r="B36" s="131" t="e">
        <f t="shared" ref="B36:H36" ca="1" si="12">+MAX(B8:B31)</f>
        <v>#N/A</v>
      </c>
      <c r="C36" s="131" t="e">
        <f t="shared" ca="1" si="12"/>
        <v>#N/A</v>
      </c>
      <c r="D36" s="131" t="e">
        <f t="shared" ca="1" si="12"/>
        <v>#N/A</v>
      </c>
      <c r="E36" s="131" t="e">
        <f t="shared" ca="1" si="12"/>
        <v>#N/A</v>
      </c>
      <c r="F36" s="131" t="e">
        <f t="shared" ca="1" si="12"/>
        <v>#N/A</v>
      </c>
      <c r="G36" s="131" t="e">
        <f t="shared" ca="1" si="12"/>
        <v>#N/A</v>
      </c>
      <c r="H36" s="131" t="e">
        <f t="shared" ca="1" si="12"/>
        <v>#N/A</v>
      </c>
      <c r="I36" s="131" t="e">
        <f ca="1">+MAX(I8:I31)</f>
        <v>#N/A</v>
      </c>
      <c r="J36" s="132" t="e">
        <f t="shared" ref="J36:AA36" ca="1" si="13">+MAX(J8:J31)</f>
        <v>#N/A</v>
      </c>
      <c r="K36" s="133" t="e">
        <f ca="1">+MAX(K8:K31)</f>
        <v>#N/A</v>
      </c>
      <c r="L36" s="131" t="e">
        <f t="shared" ca="1" si="13"/>
        <v>#N/A</v>
      </c>
      <c r="M36" s="131" t="e">
        <f t="shared" ca="1" si="13"/>
        <v>#N/A</v>
      </c>
      <c r="N36" s="131" t="e">
        <f t="shared" ca="1" si="13"/>
        <v>#N/A</v>
      </c>
      <c r="O36" s="131" t="e">
        <f t="shared" ca="1" si="13"/>
        <v>#N/A</v>
      </c>
      <c r="P36" s="131" t="e">
        <f t="shared" ca="1" si="13"/>
        <v>#N/A</v>
      </c>
      <c r="Q36" s="131" t="e">
        <f t="shared" ca="1" si="13"/>
        <v>#N/A</v>
      </c>
      <c r="R36" s="131" t="e">
        <f t="shared" ca="1" si="13"/>
        <v>#N/A</v>
      </c>
      <c r="S36" s="131" t="e">
        <f t="shared" ca="1" si="13"/>
        <v>#N/A</v>
      </c>
      <c r="T36" s="131" t="e">
        <f t="shared" ca="1" si="13"/>
        <v>#N/A</v>
      </c>
      <c r="U36" s="131" t="e">
        <f t="shared" ca="1" si="13"/>
        <v>#N/A</v>
      </c>
      <c r="V36" s="131" t="e">
        <f t="shared" ca="1" si="13"/>
        <v>#N/A</v>
      </c>
      <c r="W36" s="131" t="e">
        <f ca="1">+MAX(W8:W31)</f>
        <v>#N/A</v>
      </c>
      <c r="X36" s="131" t="e">
        <f ca="1">+MAX(X8:X31)</f>
        <v>#N/A</v>
      </c>
      <c r="Y36" s="131" t="e">
        <f ca="1">+MAX(Y8:Y31)</f>
        <v>#N/A</v>
      </c>
      <c r="Z36" s="131" t="e">
        <f ca="1">+MAX(Z8:Z31)</f>
        <v>#N/A</v>
      </c>
      <c r="AA36" s="131" t="e">
        <f t="shared" ca="1" si="13"/>
        <v>#N/A</v>
      </c>
      <c r="AB36" s="131" t="e">
        <f ca="1">+MAX(AB8:AB31)</f>
        <v>#N/A</v>
      </c>
      <c r="AC36"/>
      <c r="AD36" s="99"/>
      <c r="AE36"/>
    </row>
    <row r="37" spans="1:36" ht="15.75" x14ac:dyDescent="0.25">
      <c r="A37" s="134"/>
      <c r="B37" s="135"/>
      <c r="C37" s="135"/>
      <c r="D37" s="135"/>
      <c r="E37" s="136"/>
      <c r="F37" s="137"/>
      <c r="G37" s="137"/>
      <c r="H37" s="137"/>
      <c r="I37" s="137"/>
      <c r="J37" s="138"/>
      <c r="K37" s="138"/>
      <c r="L37" s="139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/>
      <c r="AD37" s="3"/>
      <c r="AJ37" s="218"/>
    </row>
    <row r="38" spans="1:36" ht="15.75" x14ac:dyDescent="0.25">
      <c r="A38" s="134" t="s">
        <v>34</v>
      </c>
      <c r="B38" s="135"/>
      <c r="C38" s="135"/>
      <c r="D38" s="135"/>
      <c r="E38" s="103"/>
      <c r="F38" s="137"/>
      <c r="G38" s="103"/>
      <c r="H38" s="140"/>
      <c r="I38" s="141" t="s">
        <v>112</v>
      </c>
      <c r="J38" s="138"/>
      <c r="K38" s="138"/>
      <c r="L38" s="142" t="s">
        <v>113</v>
      </c>
      <c r="N38" s="143"/>
      <c r="O38" s="143"/>
      <c r="P38" s="143"/>
      <c r="Q38" s="10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9"/>
      <c r="AD38" s="19"/>
    </row>
    <row r="39" spans="1:36" ht="15.75" x14ac:dyDescent="0.25">
      <c r="A39" s="108" t="s">
        <v>134</v>
      </c>
      <c r="B39" s="269" t="e">
        <f ca="1">VLOOKUP(B$6,Px!$A$5:$D$100,4,FALSE)</f>
        <v>#N/A</v>
      </c>
      <c r="C39" s="222" t="e">
        <f ca="1">VLOOKUP(C$6,Px!$A$5:$D$100,4,FALSE)</f>
        <v>#N/A</v>
      </c>
      <c r="D39" s="222" t="e">
        <f ca="1">VLOOKUP(D$6,Px!$A$5:$D$100,4,FALSE)</f>
        <v>#N/A</v>
      </c>
      <c r="E39" s="222" t="e">
        <f ca="1">VLOOKUP(E$6,Px!$A$5:$D$100,4,FALSE)</f>
        <v>#N/A</v>
      </c>
      <c r="F39" s="222" t="e">
        <f ca="1">VLOOKUP(F$6,Px!$A$5:$D$100,4,FALSE)</f>
        <v>#N/A</v>
      </c>
      <c r="G39" s="222" t="e">
        <f ca="1">VLOOKUP(G$6,Px!$A$5:$D$100,4,FALSE)</f>
        <v>#N/A</v>
      </c>
      <c r="H39" s="222" t="e">
        <f ca="1">VLOOKUP(H$6,Px!$A$5:$D$100,4,FALSE)</f>
        <v>#N/A</v>
      </c>
      <c r="I39" s="222" t="e">
        <f ca="1">VLOOKUP(I$6,Px!$A$5:$D$100,4,FALSE)</f>
        <v>#N/A</v>
      </c>
      <c r="J39" s="222" t="e">
        <f ca="1">VLOOKUP(J$6,Px!$A$5:$D$100,4,FALSE)</f>
        <v>#N/A</v>
      </c>
      <c r="K39" s="238" t="e">
        <f ca="1">VLOOKUP(K$6,Px!$A$5:$J$155,10,FALSE)</f>
        <v>#N/A</v>
      </c>
      <c r="L39" s="303" t="e">
        <f ca="1">VLOOKUP(L$6,Px!$A$5:$J$155,10,FALSE)</f>
        <v>#N/A</v>
      </c>
      <c r="M39" s="303" t="e">
        <f ca="1">VLOOKUP(M$6,Px!$A$5:$J$155,10,FALSE)</f>
        <v>#N/A</v>
      </c>
      <c r="N39" s="303" t="e">
        <f ca="1">VLOOKUP(N$6,Px!$A$5:$J$155,10,FALSE)</f>
        <v>#N/A</v>
      </c>
      <c r="O39" s="303" t="e">
        <f ca="1">VLOOKUP(O$6,Px!$A$5:$J$155,10,FALSE)</f>
        <v>#N/A</v>
      </c>
      <c r="P39" s="303" t="e">
        <f ca="1">VLOOKUP(P$6,Px!$A$5:$J$155,10,FALSE)</f>
        <v>#N/A</v>
      </c>
      <c r="Q39" s="303" t="e">
        <f ca="1">VLOOKUP(Q$6,Px!$A$5:$J$155,10,FALSE)</f>
        <v>#N/A</v>
      </c>
      <c r="R39" s="303" t="e">
        <f ca="1">VLOOKUP(R$6,Px!$A$5:$J$155,10,FALSE)</f>
        <v>#N/A</v>
      </c>
      <c r="S39" s="303" t="e">
        <f ca="1">VLOOKUP(S$6,Px!$A$5:$J$155,10,FALSE)</f>
        <v>#N/A</v>
      </c>
      <c r="T39" s="303" t="e">
        <f ca="1">VLOOKUP(T$6,Px!$A$5:$J$155,10,FALSE)</f>
        <v>#N/A</v>
      </c>
      <c r="U39" s="303" t="e">
        <f ca="1">VLOOKUP(U$6,Px!$A$5:$J$155,10,FALSE)</f>
        <v>#N/A</v>
      </c>
      <c r="V39" s="303" t="e">
        <f ca="1">VLOOKUP(V$6,Px!$A$5:$J$155,10,FALSE)</f>
        <v>#N/A</v>
      </c>
      <c r="W39" s="303" t="e">
        <f ca="1">VLOOKUP(W$6,Px!$A$5:$J$155,10,FALSE)</f>
        <v>#N/A</v>
      </c>
      <c r="X39" s="303" t="e">
        <f ca="1">VLOOKUP(X$6,Px!$A$5:$J$155,10,FALSE)</f>
        <v>#N/A</v>
      </c>
      <c r="Y39" s="303" t="e">
        <f ca="1">VLOOKUP(Y$6,Px!$A$5:$J$155,10,FALSE)</f>
        <v>#N/A</v>
      </c>
      <c r="Z39" s="303" t="e">
        <f ca="1">VLOOKUP(Z$6,Px!$A$5:$J$155,10,FALSE)</f>
        <v>#N/A</v>
      </c>
      <c r="AA39" s="303" t="e">
        <f ca="1">VLOOKUP(AA$6,Px!$A$5:$J$155,10,FALSE)</f>
        <v>#N/A</v>
      </c>
      <c r="AB39" s="303" t="e">
        <f ca="1">VLOOKUP(AB$6,Px!$A$5:$J$155,10,FALSE)</f>
        <v>#N/A</v>
      </c>
      <c r="AC39" s="2"/>
      <c r="AD39" s="2"/>
    </row>
    <row r="40" spans="1:36" ht="15.75" x14ac:dyDescent="0.25">
      <c r="A40" s="275" t="s">
        <v>131</v>
      </c>
      <c r="B40" s="268" t="e">
        <f ca="1">VLOOKUP(B$6,Px!$A$5:$G$100,7,FALSE)</f>
        <v>#N/A</v>
      </c>
      <c r="C40" s="268" t="e">
        <f ca="1">VLOOKUP(C$6,Px!$A$5:$G$100,7,FALSE)</f>
        <v>#N/A</v>
      </c>
      <c r="D40" s="268" t="e">
        <f ca="1">VLOOKUP(D$6,Px!$A$5:$G$100,7,FALSE)</f>
        <v>#N/A</v>
      </c>
      <c r="E40" s="268" t="e">
        <f ca="1">VLOOKUP(E$6,Px!$A$5:$G$100,7,FALSE)</f>
        <v>#N/A</v>
      </c>
      <c r="F40" s="268" t="e">
        <f ca="1">VLOOKUP(F$6,Px!$A$5:$G$100,7,FALSE)</f>
        <v>#N/A</v>
      </c>
      <c r="G40" s="268" t="e">
        <f ca="1">VLOOKUP(G$6,Px!$A$5:$G$100,7,FALSE)</f>
        <v>#N/A</v>
      </c>
      <c r="H40" s="268" t="e">
        <f ca="1">VLOOKUP(H$6,Px!$A$5:$G$100,7,FALSE)</f>
        <v>#N/A</v>
      </c>
      <c r="I40" s="268"/>
      <c r="J40" s="219"/>
      <c r="K40" s="236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20"/>
      <c r="AB40" s="221"/>
      <c r="AC40" s="2"/>
      <c r="AD40" s="2"/>
    </row>
    <row r="41" spans="1:36" ht="15.75" x14ac:dyDescent="0.25">
      <c r="A41" s="275" t="s">
        <v>135</v>
      </c>
      <c r="B41" s="268" t="e">
        <f ca="1">VLOOKUP(B$6,Px!$A$5:$B$100,2,FALSE)</f>
        <v>#N/A</v>
      </c>
      <c r="C41" s="268" t="e">
        <f ca="1">VLOOKUP(C$6,Px!$A$5:$B$100,2,FALSE)</f>
        <v>#N/A</v>
      </c>
      <c r="D41" s="268" t="e">
        <f ca="1">VLOOKUP(D$6,Px!$A$5:$B$100,2,FALSE)</f>
        <v>#N/A</v>
      </c>
      <c r="E41" s="268" t="e">
        <f ca="1">VLOOKUP(E$6,Px!$A$5:$B$100,2,FALSE)</f>
        <v>#N/A</v>
      </c>
      <c r="F41" s="268" t="e">
        <f ca="1">VLOOKUP(F$6,Px!$A$5:$B$100,2,FALSE)</f>
        <v>#N/A</v>
      </c>
      <c r="G41" s="268" t="e">
        <f ca="1">VLOOKUP(G$6,Px!$A$5:$B$100,2,FALSE)</f>
        <v>#N/A</v>
      </c>
      <c r="H41" s="268" t="e">
        <f ca="1">VLOOKUP(H$6,Px!$A$5:$B$100,2,FALSE)</f>
        <v>#N/A</v>
      </c>
      <c r="I41" s="268" t="e">
        <f ca="1">VLOOKUP(I$6,Px!$A$5:$B$100,2,FALSE)</f>
        <v>#N/A</v>
      </c>
      <c r="J41" s="212">
        <v>27.053750000000001</v>
      </c>
      <c r="K41" s="237" t="e">
        <f ca="1">VLOOKUP(K$6,Px!$A$5:$H$155,8,FALSE)</f>
        <v>#N/A</v>
      </c>
      <c r="L41" s="224" t="e">
        <f ca="1">VLOOKUP(L$6,Px!$A$5:$H$155,8,FALSE)</f>
        <v>#N/A</v>
      </c>
      <c r="M41" s="224" t="e">
        <f ca="1">VLOOKUP(M$6,Px!$A$5:$H$155,8,FALSE)</f>
        <v>#N/A</v>
      </c>
      <c r="N41" s="224" t="e">
        <f ca="1">VLOOKUP(N$6,Px!$A$5:$H$155,8,FALSE)</f>
        <v>#N/A</v>
      </c>
      <c r="O41" s="224" t="e">
        <f ca="1">VLOOKUP(O$6,Px!$A$5:$H$155,8,FALSE)</f>
        <v>#N/A</v>
      </c>
      <c r="P41" s="224" t="e">
        <f ca="1">VLOOKUP(P$6,Px!$A$5:$H$155,8,FALSE)</f>
        <v>#N/A</v>
      </c>
      <c r="Q41" s="224" t="e">
        <f ca="1">VLOOKUP(Q$6,Px!$A$5:$H$155,8,FALSE)</f>
        <v>#N/A</v>
      </c>
      <c r="R41" s="224" t="e">
        <f ca="1">VLOOKUP(R$6,Px!$A$5:$H$155,8,FALSE)</f>
        <v>#N/A</v>
      </c>
      <c r="S41" s="224" t="e">
        <f ca="1">VLOOKUP(S$6,Px!$A$5:$H$155,8,FALSE)</f>
        <v>#N/A</v>
      </c>
      <c r="T41" s="224" t="e">
        <f ca="1">VLOOKUP(T$6,Px!$A$5:$H$155,8,FALSE)</f>
        <v>#N/A</v>
      </c>
      <c r="U41" s="224" t="e">
        <f ca="1">VLOOKUP(U$6,Px!$A$5:$H$155,8,FALSE)</f>
        <v>#N/A</v>
      </c>
      <c r="V41" s="224" t="e">
        <f ca="1">VLOOKUP(V$6,Px!$A$5:$H$155,8,FALSE)</f>
        <v>#N/A</v>
      </c>
      <c r="W41" s="224" t="e">
        <f ca="1">VLOOKUP(W$6,Px!$A$5:$H$155,8,FALSE)</f>
        <v>#N/A</v>
      </c>
      <c r="X41" s="224" t="e">
        <f ca="1">VLOOKUP(X$6,Px!$A$5:$H$155,8,FALSE)</f>
        <v>#N/A</v>
      </c>
      <c r="Y41" s="224" t="e">
        <f ca="1">VLOOKUP(Y$6,Px!$A$5:$H$155,8,FALSE)</f>
        <v>#N/A</v>
      </c>
      <c r="Z41" s="224" t="e">
        <f ca="1">VLOOKUP(Z$6,Px!$A$5:$H$155,8,FALSE)</f>
        <v>#N/A</v>
      </c>
      <c r="AA41" s="224" t="e">
        <f ca="1">VLOOKUP(AA$6,Px!$A$5:$H$155,8,FALSE)</f>
        <v>#N/A</v>
      </c>
      <c r="AB41" s="224" t="e">
        <f ca="1">VLOOKUP(AB$6,Px!$A$5:$H$155,8,FALSE)</f>
        <v>#N/A</v>
      </c>
      <c r="AC41" s="2"/>
      <c r="AD41" s="2"/>
    </row>
    <row r="42" spans="1:36" ht="15.75" x14ac:dyDescent="0.25">
      <c r="A42" s="275" t="s">
        <v>132</v>
      </c>
      <c r="B42" s="268" t="e">
        <f ca="1">VLOOKUP(B$6,Px!$A$5:$E$100,5,FALSE)</f>
        <v>#N/A</v>
      </c>
      <c r="C42" s="268" t="e">
        <f ca="1">VLOOKUP(C$6,Px!$A$5:$E$100,5,FALSE)</f>
        <v>#N/A</v>
      </c>
      <c r="D42" s="268" t="e">
        <f ca="1">VLOOKUP(D$6,Px!$A$5:$E$100,5,FALSE)</f>
        <v>#N/A</v>
      </c>
      <c r="E42" s="268" t="e">
        <f ca="1">VLOOKUP(E$6,Px!$A$5:$E$100,5,FALSE)</f>
        <v>#N/A</v>
      </c>
      <c r="F42" s="268" t="e">
        <f ca="1">VLOOKUP(F$6,Px!$A$5:$E$100,5,FALSE)</f>
        <v>#N/A</v>
      </c>
      <c r="G42" s="268" t="e">
        <f ca="1">VLOOKUP(G$6,Px!$A$5:$E$100,5,FALSE)</f>
        <v>#N/A</v>
      </c>
      <c r="H42" s="268" t="e">
        <f ca="1">VLOOKUP(H$6,Px!$A$5:$E$100,5,FALSE)</f>
        <v>#N/A</v>
      </c>
      <c r="I42" s="224"/>
      <c r="J42" s="212"/>
      <c r="K42" s="237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144"/>
      <c r="AC42" s="2"/>
      <c r="AD42" s="2"/>
    </row>
    <row r="43" spans="1:36" ht="15.75" x14ac:dyDescent="0.25">
      <c r="A43" s="275" t="s">
        <v>136</v>
      </c>
      <c r="B43" s="268" t="e">
        <f ca="1">VLOOKUP(B$6,Px!$A$5:$C$100,3,FALSE)</f>
        <v>#N/A</v>
      </c>
      <c r="C43" s="268" t="e">
        <f ca="1">VLOOKUP(C$6,Px!$A$5:$C$100,3,FALSE)</f>
        <v>#N/A</v>
      </c>
      <c r="D43" s="268" t="e">
        <f ca="1">VLOOKUP(D$6,Px!$A$5:$C$100,3,FALSE)</f>
        <v>#N/A</v>
      </c>
      <c r="E43" s="268" t="e">
        <f ca="1">VLOOKUP(E$6,Px!$A$5:$C$100,3,FALSE)</f>
        <v>#N/A</v>
      </c>
      <c r="F43" s="268" t="e">
        <f ca="1">VLOOKUP(F$6,Px!$A$5:$C$100,3,FALSE)</f>
        <v>#N/A</v>
      </c>
      <c r="G43" s="268" t="e">
        <f ca="1">VLOOKUP(G$6,Px!$A$5:$C$100,3,FALSE)</f>
        <v>#N/A</v>
      </c>
      <c r="H43" s="268" t="e">
        <f ca="1">VLOOKUP(H$6,Px!$A$5:$C$100,3,FALSE)</f>
        <v>#N/A</v>
      </c>
      <c r="I43" s="268" t="e">
        <f ca="1">VLOOKUP(I$6,Px!$A$5:$C$100,3,FALSE)</f>
        <v>#N/A</v>
      </c>
      <c r="J43" s="145">
        <v>19.096250000000001</v>
      </c>
      <c r="K43" s="237" t="e">
        <f ca="1">VLOOKUP(K$6,Px!$A$5:$I$155,9,FALSE)</f>
        <v>#N/A</v>
      </c>
      <c r="L43" s="224" t="e">
        <f ca="1">VLOOKUP(L$6,Px!$A$5:$I$155,9,FALSE)</f>
        <v>#N/A</v>
      </c>
      <c r="M43" s="224" t="e">
        <f ca="1">VLOOKUP(M$6,Px!$A$5:$I$155,9,FALSE)</f>
        <v>#N/A</v>
      </c>
      <c r="N43" s="224" t="e">
        <f ca="1">VLOOKUP(N$6,Px!$A$5:$I$155,9,FALSE)</f>
        <v>#N/A</v>
      </c>
      <c r="O43" s="224" t="e">
        <f ca="1">VLOOKUP(O$6,Px!$A$5:$I$155,9,FALSE)</f>
        <v>#N/A</v>
      </c>
      <c r="P43" s="224" t="e">
        <f ca="1">VLOOKUP(P$6,Px!$A$5:$I$155,9,FALSE)</f>
        <v>#N/A</v>
      </c>
      <c r="Q43" s="224" t="e">
        <f ca="1">VLOOKUP(Q$6,Px!$A$5:$I$155,9,FALSE)</f>
        <v>#N/A</v>
      </c>
      <c r="R43" s="224" t="e">
        <f ca="1">VLOOKUP(R$6,Px!$A$5:$I$155,9,FALSE)</f>
        <v>#N/A</v>
      </c>
      <c r="S43" s="224" t="e">
        <f ca="1">VLOOKUP(S$6,Px!$A$5:$I$155,9,FALSE)</f>
        <v>#N/A</v>
      </c>
      <c r="T43" s="224" t="e">
        <f ca="1">VLOOKUP(T$6,Px!$A$5:$I$155,9,FALSE)</f>
        <v>#N/A</v>
      </c>
      <c r="U43" s="224" t="e">
        <f ca="1">VLOOKUP(U$6,Px!$A$5:$I$155,9,FALSE)</f>
        <v>#N/A</v>
      </c>
      <c r="V43" s="224" t="e">
        <f ca="1">VLOOKUP(V$6,Px!$A$5:$I$155,9,FALSE)</f>
        <v>#N/A</v>
      </c>
      <c r="W43" s="224" t="e">
        <f ca="1">VLOOKUP(W$6,Px!$A$5:$I$155,9,FALSE)</f>
        <v>#N/A</v>
      </c>
      <c r="X43" s="224" t="e">
        <f ca="1">VLOOKUP(X$6,Px!$A$5:$I$155,9,FALSE)</f>
        <v>#N/A</v>
      </c>
      <c r="Y43" s="224" t="e">
        <f ca="1">VLOOKUP(Y$6,Px!$A$5:$I$155,9,FALSE)</f>
        <v>#N/A</v>
      </c>
      <c r="Z43" s="224" t="e">
        <f ca="1">VLOOKUP(Z$6,Px!$A$5:$I$155,9,FALSE)</f>
        <v>#N/A</v>
      </c>
      <c r="AA43" s="224" t="e">
        <f ca="1">VLOOKUP(AA$6,Px!$A$5:$I$155,9,FALSE)</f>
        <v>#N/A</v>
      </c>
      <c r="AB43" s="224" t="e">
        <f ca="1">VLOOKUP(AB$6,Px!$A$5:$I$155,9,FALSE)</f>
        <v>#N/A</v>
      </c>
      <c r="AC43" s="2"/>
      <c r="AD43" s="2"/>
    </row>
    <row r="44" spans="1:36" ht="15.75" x14ac:dyDescent="0.25">
      <c r="A44" s="275" t="s">
        <v>133</v>
      </c>
      <c r="B44" s="268" t="e">
        <f ca="1">VLOOKUP(B$6,Px!$A$5:$F$100,6,FALSE)</f>
        <v>#N/A</v>
      </c>
      <c r="C44" s="268" t="e">
        <f ca="1">VLOOKUP(C$6,Px!$A$5:$F$100,6,FALSE)</f>
        <v>#N/A</v>
      </c>
      <c r="D44" s="268" t="e">
        <f ca="1">VLOOKUP(D$6,Px!$A$5:$F$100,6,FALSE)</f>
        <v>#N/A</v>
      </c>
      <c r="E44" s="268" t="e">
        <f ca="1">VLOOKUP(E$6,Px!$A$5:$F$100,6,FALSE)</f>
        <v>#N/A</v>
      </c>
      <c r="F44" s="268" t="e">
        <f ca="1">VLOOKUP(F$6,Px!$A$5:$F$100,6,FALSE)</f>
        <v>#N/A</v>
      </c>
      <c r="G44" s="268" t="e">
        <f ca="1">VLOOKUP(G$6,Px!$A$5:$F$100,6,FALSE)</f>
        <v>#N/A</v>
      </c>
      <c r="H44" s="268" t="e">
        <f ca="1">VLOOKUP(H$6,Px!$A$5:$F$100,6,FALSE)</f>
        <v>#N/A</v>
      </c>
      <c r="I44" s="223"/>
      <c r="J44" s="145"/>
      <c r="K44" s="239"/>
      <c r="L44" s="240"/>
      <c r="M44" s="240"/>
      <c r="N44" s="240"/>
      <c r="O44" s="240"/>
      <c r="P44" s="240"/>
      <c r="Q44" s="240"/>
      <c r="R44" s="240"/>
      <c r="S44" s="240"/>
      <c r="T44" s="240"/>
      <c r="U44" s="240"/>
      <c r="V44" s="240"/>
      <c r="W44" s="240"/>
      <c r="X44" s="240"/>
      <c r="Y44" s="240"/>
      <c r="Z44" s="240"/>
      <c r="AA44" s="240"/>
      <c r="AB44" s="144"/>
      <c r="AC44" s="2"/>
      <c r="AD44" s="2"/>
    </row>
    <row r="45" spans="1:36" ht="15.75" hidden="1" x14ac:dyDescent="0.25">
      <c r="A45" s="276" t="s">
        <v>118</v>
      </c>
      <c r="B45" s="270"/>
      <c r="C45" s="146"/>
      <c r="D45" s="146"/>
      <c r="E45" s="146"/>
      <c r="F45" s="146"/>
      <c r="G45" s="146"/>
      <c r="H45" s="146"/>
      <c r="I45" s="146"/>
      <c r="J45" s="147">
        <f>+K45</f>
        <v>0</v>
      </c>
      <c r="K45" s="147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2"/>
      <c r="AD45" s="2"/>
    </row>
    <row r="46" spans="1:36" ht="15.75" hidden="1" x14ac:dyDescent="0.25">
      <c r="A46" s="276" t="s">
        <v>86</v>
      </c>
      <c r="B46" s="271"/>
      <c r="C46" s="148"/>
      <c r="D46" s="148"/>
      <c r="E46" s="148"/>
      <c r="F46" s="148"/>
      <c r="G46" s="148"/>
      <c r="H46" s="148"/>
      <c r="I46" s="148"/>
      <c r="J46" s="147">
        <f>+K46</f>
        <v>0</v>
      </c>
      <c r="K46" s="147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2"/>
      <c r="AD46" s="2"/>
    </row>
    <row r="47" spans="1:36" ht="15.75" x14ac:dyDescent="0.25">
      <c r="A47" s="277" t="s">
        <v>130</v>
      </c>
      <c r="B47" s="324" t="e">
        <f ca="1">VLOOKUP(B6,Px!$L$2:$M$100,2,FALSE)</f>
        <v>#N/A</v>
      </c>
      <c r="C47" s="324" t="e">
        <f ca="1">VLOOKUP(C6,Px!$L$2:$M$100,2,FALSE)</f>
        <v>#N/A</v>
      </c>
      <c r="D47" s="324" t="e">
        <f ca="1">VLOOKUP(D6,Px!$L$2:$M$100,2,FALSE)</f>
        <v>#N/A</v>
      </c>
      <c r="E47" s="324" t="e">
        <f ca="1">VLOOKUP(E6,Px!$L$2:$M$100,2,FALSE)</f>
        <v>#N/A</v>
      </c>
      <c r="F47" s="324" t="e">
        <f ca="1">VLOOKUP(F6,Px!$L$2:$M$100,2,FALSE)</f>
        <v>#N/A</v>
      </c>
      <c r="G47" s="324" t="e">
        <f ca="1">VLOOKUP(G6,Px!$L$2:$M$100,2,FALSE)</f>
        <v>#N/A</v>
      </c>
      <c r="H47" s="324" t="e">
        <f ca="1">VLOOKUP(H6,Px!$L$2:$M$100,2,FALSE)</f>
        <v>#N/A</v>
      </c>
      <c r="I47" s="324" t="e">
        <f ca="1">VLOOKUP(I6,Px!$L$2:$M$100,2,FALSE)</f>
        <v>#N/A</v>
      </c>
      <c r="J47" s="225">
        <v>6.3949999809265137</v>
      </c>
      <c r="K47" s="225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1"/>
      <c r="AB47" s="152"/>
      <c r="AC47" s="2"/>
      <c r="AD47" s="2"/>
    </row>
    <row r="48" spans="1:36" ht="15.75" x14ac:dyDescent="0.25">
      <c r="A48" s="275" t="s">
        <v>138</v>
      </c>
      <c r="B48" s="272" t="e">
        <f ca="1">+B39/B47*1000</f>
        <v>#N/A</v>
      </c>
      <c r="C48" s="227" t="e">
        <f t="shared" ref="C48:J48" ca="1" si="14">+C39/C47*1000</f>
        <v>#N/A</v>
      </c>
      <c r="D48" s="227" t="e">
        <f t="shared" ca="1" si="14"/>
        <v>#N/A</v>
      </c>
      <c r="E48" s="227" t="e">
        <f t="shared" ca="1" si="14"/>
        <v>#N/A</v>
      </c>
      <c r="F48" s="227" t="e">
        <f t="shared" ca="1" si="14"/>
        <v>#N/A</v>
      </c>
      <c r="G48" s="227" t="e">
        <f t="shared" ca="1" si="14"/>
        <v>#N/A</v>
      </c>
      <c r="H48" s="227" t="e">
        <f t="shared" ca="1" si="14"/>
        <v>#N/A</v>
      </c>
      <c r="I48" s="227" t="e">
        <f t="shared" ca="1" si="14"/>
        <v>#N/A</v>
      </c>
      <c r="J48" s="115" t="e">
        <f t="shared" ca="1" si="14"/>
        <v>#N/A</v>
      </c>
      <c r="K48" s="115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53"/>
      <c r="AB48" s="154"/>
      <c r="AC48" s="2"/>
      <c r="AD48" s="2"/>
    </row>
    <row r="49" spans="1:30" ht="15.75" x14ac:dyDescent="0.25">
      <c r="A49" s="275" t="s">
        <v>139</v>
      </c>
      <c r="B49" s="273" t="e">
        <f t="shared" ref="B49:J49" ca="1" si="15">+B41/B47*1000</f>
        <v>#N/A</v>
      </c>
      <c r="C49" s="226" t="e">
        <f t="shared" ca="1" si="15"/>
        <v>#N/A</v>
      </c>
      <c r="D49" s="226" t="e">
        <f t="shared" ca="1" si="15"/>
        <v>#N/A</v>
      </c>
      <c r="E49" s="226" t="e">
        <f t="shared" ca="1" si="15"/>
        <v>#N/A</v>
      </c>
      <c r="F49" s="226" t="e">
        <f t="shared" ca="1" si="15"/>
        <v>#N/A</v>
      </c>
      <c r="G49" s="226" t="e">
        <f t="shared" ca="1" si="15"/>
        <v>#N/A</v>
      </c>
      <c r="H49" s="226" t="e">
        <f t="shared" ca="1" si="15"/>
        <v>#N/A</v>
      </c>
      <c r="I49" s="226" t="e">
        <f t="shared" ca="1" si="15"/>
        <v>#N/A</v>
      </c>
      <c r="J49" s="115">
        <f t="shared" si="15"/>
        <v>4230.453491898279</v>
      </c>
      <c r="K49" s="115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53"/>
      <c r="AB49" s="154"/>
      <c r="AC49" s="2"/>
      <c r="AD49" s="2"/>
    </row>
    <row r="50" spans="1:30" ht="15.75" x14ac:dyDescent="0.25">
      <c r="A50" s="278" t="s">
        <v>140</v>
      </c>
      <c r="B50" s="274" t="e">
        <f t="shared" ref="B50:J50" ca="1" si="16">+B43/B47*1000</f>
        <v>#N/A</v>
      </c>
      <c r="C50" s="228" t="e">
        <f t="shared" ca="1" si="16"/>
        <v>#N/A</v>
      </c>
      <c r="D50" s="228" t="e">
        <f t="shared" ca="1" si="16"/>
        <v>#N/A</v>
      </c>
      <c r="E50" s="228" t="e">
        <f t="shared" ca="1" si="16"/>
        <v>#N/A</v>
      </c>
      <c r="F50" s="228" t="e">
        <f t="shared" ca="1" si="16"/>
        <v>#N/A</v>
      </c>
      <c r="G50" s="228" t="e">
        <f t="shared" ca="1" si="16"/>
        <v>#N/A</v>
      </c>
      <c r="H50" s="228" t="e">
        <f t="shared" ca="1" si="16"/>
        <v>#N/A</v>
      </c>
      <c r="I50" s="228" t="e">
        <f t="shared" ca="1" si="16"/>
        <v>#N/A</v>
      </c>
      <c r="J50" s="156">
        <f t="shared" si="16"/>
        <v>2986.1219791955837</v>
      </c>
      <c r="K50" s="156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7"/>
      <c r="AB50" s="158"/>
      <c r="AC50" s="2"/>
      <c r="AD50" s="2"/>
    </row>
    <row r="51" spans="1:30" ht="15.75" x14ac:dyDescent="0.25">
      <c r="A51" s="134"/>
      <c r="B51" s="135"/>
      <c r="C51" s="135"/>
      <c r="D51" s="103"/>
      <c r="E51" s="103"/>
      <c r="F51" s="137"/>
      <c r="G51" s="137"/>
      <c r="H51" s="137"/>
      <c r="I51" s="159" t="s">
        <v>114</v>
      </c>
      <c r="J51" s="138"/>
      <c r="K51" s="138"/>
      <c r="L51" s="142" t="s">
        <v>194</v>
      </c>
      <c r="M51" s="137"/>
      <c r="N51" s="137"/>
      <c r="O51" s="103"/>
      <c r="P51" s="103"/>
      <c r="Q51" s="103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60"/>
      <c r="AC51" s="2"/>
      <c r="AD51" s="2"/>
    </row>
    <row r="52" spans="1:30" ht="15.75" x14ac:dyDescent="0.25">
      <c r="A52" s="134" t="s">
        <v>85</v>
      </c>
      <c r="B52" s="326">
        <f t="shared" ref="B52:H52" ca="1" si="17">+C52-1</f>
        <v>41877</v>
      </c>
      <c r="C52" s="326">
        <f t="shared" ca="1" si="17"/>
        <v>41878</v>
      </c>
      <c r="D52" s="326">
        <f t="shared" ca="1" si="17"/>
        <v>41879</v>
      </c>
      <c r="E52" s="326">
        <f t="shared" ca="1" si="17"/>
        <v>41880</v>
      </c>
      <c r="F52" s="326">
        <f t="shared" ca="1" si="17"/>
        <v>41881</v>
      </c>
      <c r="G52" s="326">
        <f t="shared" ca="1" si="17"/>
        <v>41882</v>
      </c>
      <c r="H52" s="326">
        <f t="shared" ca="1" si="17"/>
        <v>41883</v>
      </c>
      <c r="I52" s="326">
        <f ca="1">+J52-1</f>
        <v>41884</v>
      </c>
      <c r="J52" s="327">
        <f ca="1">+TODAY()</f>
        <v>41885</v>
      </c>
      <c r="K52" s="327">
        <f ca="1">+J52</f>
        <v>41885</v>
      </c>
      <c r="L52" s="328">
        <f ca="1">+J52+1</f>
        <v>41886</v>
      </c>
      <c r="M52" s="328">
        <f t="shared" ref="M52:AB52" ca="1" si="18">+L52+1</f>
        <v>41887</v>
      </c>
      <c r="N52" s="328">
        <f t="shared" ca="1" si="18"/>
        <v>41888</v>
      </c>
      <c r="O52" s="328">
        <f t="shared" ca="1" si="18"/>
        <v>41889</v>
      </c>
      <c r="P52" s="328">
        <f t="shared" ca="1" si="18"/>
        <v>41890</v>
      </c>
      <c r="Q52" s="328">
        <f t="shared" ca="1" si="18"/>
        <v>41891</v>
      </c>
      <c r="R52" s="328">
        <f t="shared" ca="1" si="18"/>
        <v>41892</v>
      </c>
      <c r="S52" s="328">
        <f t="shared" ca="1" si="18"/>
        <v>41893</v>
      </c>
      <c r="T52" s="328">
        <f t="shared" ca="1" si="18"/>
        <v>41894</v>
      </c>
      <c r="U52" s="328">
        <f t="shared" ca="1" si="18"/>
        <v>41895</v>
      </c>
      <c r="V52" s="328">
        <f t="shared" ca="1" si="18"/>
        <v>41896</v>
      </c>
      <c r="W52" s="328">
        <f t="shared" ca="1" si="18"/>
        <v>41897</v>
      </c>
      <c r="X52" s="328">
        <f t="shared" ca="1" si="18"/>
        <v>41898</v>
      </c>
      <c r="Y52" s="328">
        <f t="shared" ca="1" si="18"/>
        <v>41899</v>
      </c>
      <c r="Z52" s="328">
        <f t="shared" ca="1" si="18"/>
        <v>41900</v>
      </c>
      <c r="AA52" s="326">
        <f t="shared" ca="1" si="18"/>
        <v>41901</v>
      </c>
      <c r="AB52" s="326">
        <f t="shared" ca="1" si="18"/>
        <v>41902</v>
      </c>
      <c r="AC52" s="2"/>
      <c r="AD52" s="2"/>
    </row>
    <row r="53" spans="1:30" ht="15.75" x14ac:dyDescent="0.25">
      <c r="A53" s="122" t="s">
        <v>137</v>
      </c>
      <c r="B53" s="230" t="e">
        <f ca="1">VLOOKUP(B$52,Weather!$G$4:$H$368,2,FALSE)</f>
        <v>#N/A</v>
      </c>
      <c r="C53" s="230" t="e">
        <f ca="1">VLOOKUP(C$52,Weather!$G$4:$H$368,2,FALSE)</f>
        <v>#N/A</v>
      </c>
      <c r="D53" s="230" t="e">
        <f ca="1">VLOOKUP(D$52,Weather!$G$4:$H$368,2,FALSE)</f>
        <v>#N/A</v>
      </c>
      <c r="E53" s="230" t="e">
        <f ca="1">VLOOKUP(E$52,Weather!$G$4:$H$368,2,FALSE)</f>
        <v>#N/A</v>
      </c>
      <c r="F53" s="230" t="e">
        <f ca="1">VLOOKUP(F$52,Weather!$G$4:$H$368,2,FALSE)</f>
        <v>#N/A</v>
      </c>
      <c r="G53" s="230" t="e">
        <f ca="1">VLOOKUP(G$52,Weather!$G$4:$H$368,2,FALSE)</f>
        <v>#N/A</v>
      </c>
      <c r="H53" s="230" t="e">
        <f ca="1">VLOOKUP(H$52,Weather!$G$4:$H$368,2,FALSE)</f>
        <v>#N/A</v>
      </c>
      <c r="I53" s="230" t="e">
        <f ca="1">VLOOKUP(I$52,Weather!$G$4:$H$368,2,FALSE)</f>
        <v>#N/A</v>
      </c>
      <c r="J53" s="230" t="e">
        <f ca="1">VLOOKUP(J$52,Weather!$G$4:$H$368,2,FALSE)</f>
        <v>#N/A</v>
      </c>
      <c r="K53" s="290" t="e">
        <f ca="1">VLOOKUP(K$52,Weather!$G$4:$H$368,2,FALSE)</f>
        <v>#N/A</v>
      </c>
      <c r="L53" s="230" t="e">
        <f ca="1">VLOOKUP(L$52,Weather!$G$4:$H$368,2,FALSE)</f>
        <v>#N/A</v>
      </c>
      <c r="M53" s="230" t="e">
        <f ca="1">VLOOKUP(M$52,Weather!$G$4:$H$368,2,FALSE)</f>
        <v>#N/A</v>
      </c>
      <c r="N53" s="230" t="e">
        <f ca="1">VLOOKUP(N$52,Weather!$G$4:$H$368,2,FALSE)</f>
        <v>#N/A</v>
      </c>
      <c r="O53" s="230" t="e">
        <f ca="1">VLOOKUP(O$52,Weather!$G$4:$H$368,2,FALSE)</f>
        <v>#N/A</v>
      </c>
      <c r="P53" s="230" t="e">
        <f ca="1">VLOOKUP(P$52,Weather!$G$4:$H$368,2,FALSE)</f>
        <v>#N/A</v>
      </c>
      <c r="Q53" s="230" t="e">
        <f ca="1">VLOOKUP(Q$52,Weather!$G$4:$H$368,2,FALSE)</f>
        <v>#N/A</v>
      </c>
      <c r="R53" s="230" t="e">
        <f ca="1">VLOOKUP(R$52,Weather!$G$4:$H$368,2,FALSE)</f>
        <v>#N/A</v>
      </c>
      <c r="S53" s="230" t="e">
        <f ca="1">VLOOKUP(S$52,Weather!$G$4:$H$368,2,FALSE)</f>
        <v>#N/A</v>
      </c>
      <c r="T53" s="230" t="e">
        <f ca="1">VLOOKUP(T$52,Weather!$G$4:$H$368,2,FALSE)</f>
        <v>#N/A</v>
      </c>
      <c r="U53" s="230" t="e">
        <f ca="1">VLOOKUP(U$52,Weather!$G$4:$H$368,2,FALSE)</f>
        <v>#N/A</v>
      </c>
      <c r="V53" s="230" t="e">
        <f ca="1">VLOOKUP(V$52,Weather!$G$4:$H$368,2,FALSE)</f>
        <v>#N/A</v>
      </c>
      <c r="W53" s="230" t="e">
        <f ca="1">VLOOKUP(W$52,Weather!$G$4:$H$368,2,FALSE)</f>
        <v>#N/A</v>
      </c>
      <c r="X53" s="230" t="e">
        <f ca="1">VLOOKUP(X$52,Weather!$G$4:$H$368,2,FALSE)</f>
        <v>#N/A</v>
      </c>
      <c r="Y53" s="230" t="e">
        <f ca="1">VLOOKUP(Y$52,Weather!$G$4:$H$368,2,FALSE)</f>
        <v>#N/A</v>
      </c>
      <c r="Z53" s="230" t="e">
        <f ca="1">VLOOKUP(Z$52,Weather!$G$4:$H$368,2,FALSE)</f>
        <v>#N/A</v>
      </c>
      <c r="AA53" s="230" t="e">
        <f ca="1">VLOOKUP(AA$52,Weather!$G$4:$H$368,2,FALSE)</f>
        <v>#N/A</v>
      </c>
      <c r="AB53" s="230" t="e">
        <f ca="1">VLOOKUP(AB$52,Weather!$G$4:$H$368,2,FALSE)</f>
        <v>#N/A</v>
      </c>
      <c r="AC53" s="2"/>
      <c r="AD53" s="2"/>
    </row>
    <row r="54" spans="1:30" ht="15.75" x14ac:dyDescent="0.25">
      <c r="A54" s="126" t="s">
        <v>84</v>
      </c>
      <c r="B54" s="232" t="e">
        <f ca="1">VLOOKUP(B$52,Weather!$G$4:$I$368,3,FALSE)</f>
        <v>#N/A</v>
      </c>
      <c r="C54" s="304" t="e">
        <f ca="1">VLOOKUP(C$52,Weather!$G$4:$I$368,3,FALSE)</f>
        <v>#N/A</v>
      </c>
      <c r="D54" s="304" t="e">
        <f ca="1">VLOOKUP(D$52,Weather!$G$4:$I$368,3,FALSE)</f>
        <v>#N/A</v>
      </c>
      <c r="E54" s="304" t="e">
        <f ca="1">VLOOKUP(E$52,Weather!$G$4:$I$368,3,FALSE)</f>
        <v>#N/A</v>
      </c>
      <c r="F54" s="304" t="e">
        <f ca="1">VLOOKUP(F$52,Weather!$G$4:$I$368,3,FALSE)</f>
        <v>#N/A</v>
      </c>
      <c r="G54" s="304" t="e">
        <f ca="1">VLOOKUP(G$52,Weather!$G$4:$I$368,3,FALSE)</f>
        <v>#N/A</v>
      </c>
      <c r="H54" s="304" t="e">
        <f ca="1">VLOOKUP(H$52,Weather!$G$4:$I$368,3,FALSE)</f>
        <v>#N/A</v>
      </c>
      <c r="I54" s="304" t="e">
        <f ca="1">VLOOKUP(I$52,Weather!$G$4:$I$368,3,FALSE)</f>
        <v>#N/A</v>
      </c>
      <c r="J54" s="304" t="e">
        <f ca="1">VLOOKUP(J$52,Weather!$G$4:$I$368,3,FALSE)</f>
        <v>#N/A</v>
      </c>
      <c r="K54" s="231" t="e">
        <f ca="1">VLOOKUP(K$52,Weather!$G$4:$I$368,3,FALSE)</f>
        <v>#N/A</v>
      </c>
      <c r="L54" s="232" t="e">
        <f ca="1">VLOOKUP(L$52,Weather!$G$4:$I$368,3,FALSE)</f>
        <v>#N/A</v>
      </c>
      <c r="M54" s="232" t="e">
        <f ca="1">VLOOKUP(M$52,Weather!$G$4:$I$368,3,FALSE)</f>
        <v>#N/A</v>
      </c>
      <c r="N54" s="232" t="e">
        <f ca="1">VLOOKUP(N$52,Weather!$G$4:$I$368,3,FALSE)</f>
        <v>#N/A</v>
      </c>
      <c r="O54" s="232" t="e">
        <f ca="1">VLOOKUP(O$52,Weather!$G$4:$I$368,3,FALSE)</f>
        <v>#N/A</v>
      </c>
      <c r="P54" s="232" t="e">
        <f ca="1">VLOOKUP(P$52,Weather!$G$4:$I$368,3,FALSE)</f>
        <v>#N/A</v>
      </c>
      <c r="Q54" s="232" t="e">
        <f ca="1">VLOOKUP(Q$52,Weather!$G$4:$I$368,3,FALSE)</f>
        <v>#N/A</v>
      </c>
      <c r="R54" s="232" t="e">
        <f ca="1">VLOOKUP(R$52,Weather!$G$4:$I$368,3,FALSE)</f>
        <v>#N/A</v>
      </c>
      <c r="S54" s="232" t="e">
        <f ca="1">VLOOKUP(S$52,Weather!$G$4:$I$368,3,FALSE)</f>
        <v>#N/A</v>
      </c>
      <c r="T54" s="232" t="e">
        <f ca="1">VLOOKUP(T$52,Weather!$G$4:$I$368,3,FALSE)</f>
        <v>#N/A</v>
      </c>
      <c r="U54" s="232" t="e">
        <f ca="1">VLOOKUP(U$52,Weather!$G$4:$I$368,3,FALSE)</f>
        <v>#N/A</v>
      </c>
      <c r="V54" s="232" t="e">
        <f ca="1">VLOOKUP(V$52,Weather!$G$4:$I$368,3,FALSE)</f>
        <v>#N/A</v>
      </c>
      <c r="W54" s="232" t="e">
        <f ca="1">VLOOKUP(W$52,Weather!$G$4:$I$368,3,FALSE)</f>
        <v>#N/A</v>
      </c>
      <c r="X54" s="232" t="e">
        <f ca="1">VLOOKUP(X$52,Weather!$G$4:$I$368,3,FALSE)</f>
        <v>#N/A</v>
      </c>
      <c r="Y54" s="232" t="e">
        <f ca="1">VLOOKUP(Y$52,Weather!$G$4:$I$368,3,FALSE)</f>
        <v>#N/A</v>
      </c>
      <c r="Z54" s="232" t="e">
        <f ca="1">VLOOKUP(Z$52,Weather!$G$4:$I$368,3,FALSE)</f>
        <v>#N/A</v>
      </c>
      <c r="AA54" s="232" t="e">
        <f ca="1">VLOOKUP(AA$52,Weather!$G$4:$I$368,3,FALSE)</f>
        <v>#N/A</v>
      </c>
      <c r="AB54" s="232" t="e">
        <f ca="1">VLOOKUP(AB$52,Weather!$G$4:$I$368,3,FALSE)</f>
        <v>#N/A</v>
      </c>
      <c r="AC54" s="2"/>
      <c r="AD54" s="2"/>
    </row>
    <row r="55" spans="1:30" ht="15.75" x14ac:dyDescent="0.25">
      <c r="A55" s="126" t="s">
        <v>126</v>
      </c>
      <c r="B55" s="232" t="e">
        <f ca="1">VLOOKUP(B$52,Weather!$M$4:$N$368,2,FALSE)</f>
        <v>#N/A</v>
      </c>
      <c r="C55" s="304" t="e">
        <f ca="1">VLOOKUP(C$52,Weather!$M$4:$N$368,2,FALSE)</f>
        <v>#N/A</v>
      </c>
      <c r="D55" s="304" t="e">
        <f ca="1">VLOOKUP(D$52,Weather!$M$4:$N$368,2,FALSE)</f>
        <v>#N/A</v>
      </c>
      <c r="E55" s="304" t="e">
        <f ca="1">VLOOKUP(E$52,Weather!$M$4:$N$368,2,FALSE)</f>
        <v>#N/A</v>
      </c>
      <c r="F55" s="304" t="e">
        <f ca="1">VLOOKUP(F$52,Weather!$M$4:$N$368,2,FALSE)</f>
        <v>#N/A</v>
      </c>
      <c r="G55" s="304" t="e">
        <f ca="1">VLOOKUP(G$52,Weather!$M$4:$N$368,2,FALSE)</f>
        <v>#N/A</v>
      </c>
      <c r="H55" s="304" t="e">
        <f ca="1">VLOOKUP(H$52,Weather!$M$4:$N$368,2,FALSE)</f>
        <v>#N/A</v>
      </c>
      <c r="I55" s="304" t="e">
        <f ca="1">VLOOKUP(I$52,Weather!$M$4:$N$368,2,FALSE)</f>
        <v>#N/A</v>
      </c>
      <c r="J55" s="304" t="e">
        <f ca="1">VLOOKUP(J$52,Weather!$M$4:$N$368,2,FALSE)</f>
        <v>#N/A</v>
      </c>
      <c r="K55" s="231" t="e">
        <f ca="1">VLOOKUP(K$52,Weather!$M$4:$N$368,2,FALSE)</f>
        <v>#N/A</v>
      </c>
      <c r="L55" s="232" t="e">
        <f ca="1">VLOOKUP(L$52,Weather!$M$4:$N$368,2,FALSE)</f>
        <v>#N/A</v>
      </c>
      <c r="M55" s="232" t="e">
        <f ca="1">VLOOKUP(M$52,Weather!$M$4:$N$368,2,FALSE)</f>
        <v>#N/A</v>
      </c>
      <c r="N55" s="232" t="e">
        <f ca="1">VLOOKUP(N$52,Weather!$M$4:$N$368,2,FALSE)</f>
        <v>#N/A</v>
      </c>
      <c r="O55" s="232" t="e">
        <f ca="1">VLOOKUP(O$52,Weather!$M$4:$N$368,2,FALSE)</f>
        <v>#N/A</v>
      </c>
      <c r="P55" s="232" t="e">
        <f ca="1">VLOOKUP(P$52,Weather!$M$4:$N$368,2,FALSE)</f>
        <v>#N/A</v>
      </c>
      <c r="Q55" s="232" t="e">
        <f ca="1">VLOOKUP(Q$52,Weather!$M$4:$N$368,2,FALSE)</f>
        <v>#N/A</v>
      </c>
      <c r="R55" s="232" t="e">
        <f ca="1">VLOOKUP(R$52,Weather!$M$4:$N$368,2,FALSE)</f>
        <v>#N/A</v>
      </c>
      <c r="S55" s="232" t="e">
        <f ca="1">VLOOKUP(S$52,Weather!$M$4:$N$368,2,FALSE)</f>
        <v>#N/A</v>
      </c>
      <c r="T55" s="232" t="e">
        <f ca="1">VLOOKUP(T$52,Weather!$M$4:$N$368,2,FALSE)</f>
        <v>#N/A</v>
      </c>
      <c r="U55" s="232" t="e">
        <f ca="1">VLOOKUP(U$52,Weather!$M$4:$N$368,2,FALSE)</f>
        <v>#N/A</v>
      </c>
      <c r="V55" s="232" t="e">
        <f ca="1">VLOOKUP(V$52,Weather!$M$4:$N$368,2,FALSE)</f>
        <v>#N/A</v>
      </c>
      <c r="W55" s="232" t="e">
        <f ca="1">VLOOKUP(W$52,Weather!$M$4:$N$368,2,FALSE)</f>
        <v>#N/A</v>
      </c>
      <c r="X55" s="232" t="e">
        <f ca="1">VLOOKUP(X$52,Weather!$M$4:$N$368,2,FALSE)</f>
        <v>#N/A</v>
      </c>
      <c r="Y55" s="232" t="e">
        <f ca="1">VLOOKUP(Y$52,Weather!$M$4:$N$368,2,FALSE)</f>
        <v>#N/A</v>
      </c>
      <c r="Z55" s="232" t="e">
        <f ca="1">VLOOKUP(Z$52,Weather!$M$4:$N$368,2,FALSE)</f>
        <v>#N/A</v>
      </c>
      <c r="AA55" s="232" t="e">
        <f ca="1">VLOOKUP(AA$52,Weather!$M$4:$N$368,2,FALSE)</f>
        <v>#N/A</v>
      </c>
      <c r="AB55" s="232" t="e">
        <f ca="1">VLOOKUP(AB$52,Weather!$M$4:$N$368,2,FALSE)</f>
        <v>#N/A</v>
      </c>
      <c r="AC55" s="2"/>
      <c r="AD55" s="2"/>
    </row>
    <row r="56" spans="1:30" ht="15.75" x14ac:dyDescent="0.25">
      <c r="A56" s="126" t="s">
        <v>127</v>
      </c>
      <c r="B56" s="232" t="e">
        <f ca="1">VLOOKUP(B$52,Weather!$M$4:$O$368,3,FALSE)</f>
        <v>#N/A</v>
      </c>
      <c r="C56" s="304" t="e">
        <f ca="1">VLOOKUP(C$52,Weather!$M$4:$O$368,3,FALSE)</f>
        <v>#N/A</v>
      </c>
      <c r="D56" s="304" t="e">
        <f ca="1">VLOOKUP(D$52,Weather!$M$4:$O$368,3,FALSE)</f>
        <v>#N/A</v>
      </c>
      <c r="E56" s="304" t="e">
        <f ca="1">VLOOKUP(E$52,Weather!$M$4:$O$368,3,FALSE)</f>
        <v>#N/A</v>
      </c>
      <c r="F56" s="304" t="e">
        <f ca="1">VLOOKUP(F$52,Weather!$M$4:$O$368,3,FALSE)</f>
        <v>#N/A</v>
      </c>
      <c r="G56" s="304" t="e">
        <f ca="1">VLOOKUP(G$52,Weather!$M$4:$O$368,3,FALSE)</f>
        <v>#N/A</v>
      </c>
      <c r="H56" s="304" t="e">
        <f ca="1">VLOOKUP(H$52,Weather!$M$4:$O$368,3,FALSE)</f>
        <v>#N/A</v>
      </c>
      <c r="I56" s="304" t="e">
        <f ca="1">VLOOKUP(I$52,Weather!$M$4:$O$368,3,FALSE)</f>
        <v>#N/A</v>
      </c>
      <c r="J56" s="304" t="e">
        <f ca="1">VLOOKUP(J$52,Weather!$M$4:$O$368,3,FALSE)</f>
        <v>#N/A</v>
      </c>
      <c r="K56" s="231" t="e">
        <f ca="1">VLOOKUP(K$52,Weather!$M$4:$O$368,3,FALSE)</f>
        <v>#N/A</v>
      </c>
      <c r="L56" s="232" t="e">
        <f ca="1">VLOOKUP(L$52,Weather!$M$4:$O$368,3,FALSE)</f>
        <v>#N/A</v>
      </c>
      <c r="M56" s="232" t="e">
        <f ca="1">VLOOKUP(M$52,Weather!$M$4:$O$368,3,FALSE)</f>
        <v>#N/A</v>
      </c>
      <c r="N56" s="232" t="e">
        <f ca="1">VLOOKUP(N$52,Weather!$M$4:$O$368,3,FALSE)</f>
        <v>#N/A</v>
      </c>
      <c r="O56" s="232" t="e">
        <f ca="1">VLOOKUP(O$52,Weather!$M$4:$O$368,3,FALSE)</f>
        <v>#N/A</v>
      </c>
      <c r="P56" s="232" t="e">
        <f ca="1">VLOOKUP(P$52,Weather!$M$4:$O$368,3,FALSE)</f>
        <v>#N/A</v>
      </c>
      <c r="Q56" s="232" t="e">
        <f ca="1">VLOOKUP(Q$52,Weather!$M$4:$O$368,3,FALSE)</f>
        <v>#N/A</v>
      </c>
      <c r="R56" s="232" t="e">
        <f ca="1">VLOOKUP(R$52,Weather!$M$4:$O$368,3,FALSE)</f>
        <v>#N/A</v>
      </c>
      <c r="S56" s="232" t="e">
        <f ca="1">VLOOKUP(S$52,Weather!$M$4:$O$368,3,FALSE)</f>
        <v>#N/A</v>
      </c>
      <c r="T56" s="232" t="e">
        <f ca="1">VLOOKUP(T$52,Weather!$M$4:$O$368,3,FALSE)</f>
        <v>#N/A</v>
      </c>
      <c r="U56" s="232" t="e">
        <f ca="1">VLOOKUP(U$52,Weather!$M$4:$O$368,3,FALSE)</f>
        <v>#N/A</v>
      </c>
      <c r="V56" s="232" t="e">
        <f ca="1">VLOOKUP(V$52,Weather!$M$4:$O$368,3,FALSE)</f>
        <v>#N/A</v>
      </c>
      <c r="W56" s="232" t="e">
        <f ca="1">VLOOKUP(W$52,Weather!$M$4:$O$368,3,FALSE)</f>
        <v>#N/A</v>
      </c>
      <c r="X56" s="232" t="e">
        <f ca="1">VLOOKUP(X$52,Weather!$M$4:$O$368,3,FALSE)</f>
        <v>#N/A</v>
      </c>
      <c r="Y56" s="232" t="e">
        <f ca="1">VLOOKUP(Y$52,Weather!$M$4:$O$368,3,FALSE)</f>
        <v>#N/A</v>
      </c>
      <c r="Z56" s="232" t="e">
        <f ca="1">VLOOKUP(Z$52,Weather!$M$4:$O$368,3,FALSE)</f>
        <v>#N/A</v>
      </c>
      <c r="AA56" s="232" t="e">
        <f ca="1">VLOOKUP(AA$52,Weather!$M$4:$O$368,3,FALSE)</f>
        <v>#N/A</v>
      </c>
      <c r="AB56" s="232" t="e">
        <f ca="1">VLOOKUP(AB$52,Weather!$M$4:$O$368,3,FALSE)</f>
        <v>#N/A</v>
      </c>
      <c r="AC56" s="2"/>
      <c r="AD56" s="2"/>
    </row>
    <row r="57" spans="1:30" ht="15.75" x14ac:dyDescent="0.25">
      <c r="A57" s="126" t="s">
        <v>168</v>
      </c>
      <c r="B57" s="305" t="e">
        <f ca="1">+AVERAGE(B53,B55)</f>
        <v>#N/A</v>
      </c>
      <c r="C57" s="305" t="e">
        <f t="shared" ref="C57:U57" ca="1" si="19">+AVERAGE(C53,C55)</f>
        <v>#N/A</v>
      </c>
      <c r="D57" s="305" t="e">
        <f t="shared" ca="1" si="19"/>
        <v>#N/A</v>
      </c>
      <c r="E57" s="305" t="e">
        <f t="shared" ca="1" si="19"/>
        <v>#N/A</v>
      </c>
      <c r="F57" s="305" t="e">
        <f t="shared" ca="1" si="19"/>
        <v>#N/A</v>
      </c>
      <c r="G57" s="305" t="e">
        <f t="shared" ca="1" si="19"/>
        <v>#N/A</v>
      </c>
      <c r="H57" s="305" t="e">
        <f t="shared" ca="1" si="19"/>
        <v>#N/A</v>
      </c>
      <c r="I57" s="305" t="e">
        <f t="shared" ca="1" si="19"/>
        <v>#N/A</v>
      </c>
      <c r="J57" s="305" t="e">
        <f t="shared" ca="1" si="19"/>
        <v>#N/A</v>
      </c>
      <c r="K57" s="233" t="e">
        <f ca="1">+AVERAGE(K53,K55)</f>
        <v>#N/A</v>
      </c>
      <c r="L57" s="305" t="e">
        <f t="shared" ca="1" si="19"/>
        <v>#N/A</v>
      </c>
      <c r="M57" s="305" t="e">
        <f t="shared" ca="1" si="19"/>
        <v>#N/A</v>
      </c>
      <c r="N57" s="305" t="e">
        <f t="shared" ca="1" si="19"/>
        <v>#N/A</v>
      </c>
      <c r="O57" s="305" t="e">
        <f t="shared" ca="1" si="19"/>
        <v>#N/A</v>
      </c>
      <c r="P57" s="305" t="e">
        <f t="shared" ca="1" si="19"/>
        <v>#N/A</v>
      </c>
      <c r="Q57" s="305" t="e">
        <f t="shared" ca="1" si="19"/>
        <v>#N/A</v>
      </c>
      <c r="R57" s="305" t="e">
        <f t="shared" ca="1" si="19"/>
        <v>#N/A</v>
      </c>
      <c r="S57" s="305" t="e">
        <f t="shared" ca="1" si="19"/>
        <v>#N/A</v>
      </c>
      <c r="T57" s="305" t="e">
        <f t="shared" ca="1" si="19"/>
        <v>#N/A</v>
      </c>
      <c r="U57" s="305" t="e">
        <f t="shared" ca="1" si="19"/>
        <v>#N/A</v>
      </c>
      <c r="V57" s="305" t="e">
        <f t="shared" ref="V57:AA58" ca="1" si="20">+AVERAGE(V53,V55)</f>
        <v>#N/A</v>
      </c>
      <c r="W57" s="305" t="e">
        <f t="shared" ca="1" si="20"/>
        <v>#N/A</v>
      </c>
      <c r="X57" s="305" t="e">
        <f t="shared" ca="1" si="20"/>
        <v>#N/A</v>
      </c>
      <c r="Y57" s="305" t="e">
        <f t="shared" ca="1" si="20"/>
        <v>#N/A</v>
      </c>
      <c r="Z57" s="305" t="e">
        <f t="shared" ca="1" si="20"/>
        <v>#N/A</v>
      </c>
      <c r="AA57" s="305" t="e">
        <f t="shared" ca="1" si="20"/>
        <v>#N/A</v>
      </c>
      <c r="AB57" s="305" t="e">
        <f ca="1">+AVERAGE(AB53,AB55)</f>
        <v>#N/A</v>
      </c>
      <c r="AC57" s="2"/>
      <c r="AD57" s="2"/>
    </row>
    <row r="58" spans="1:30" ht="15.75" x14ac:dyDescent="0.25">
      <c r="A58" s="126" t="s">
        <v>169</v>
      </c>
      <c r="B58" s="305" t="e">
        <f ca="1">+AVERAGE(B54,B56)</f>
        <v>#N/A</v>
      </c>
      <c r="C58" s="305" t="e">
        <f t="shared" ref="C58:U58" ca="1" si="21">+AVERAGE(C54,C56)</f>
        <v>#N/A</v>
      </c>
      <c r="D58" s="305" t="e">
        <f t="shared" ca="1" si="21"/>
        <v>#N/A</v>
      </c>
      <c r="E58" s="305" t="e">
        <f t="shared" ca="1" si="21"/>
        <v>#N/A</v>
      </c>
      <c r="F58" s="305" t="e">
        <f t="shared" ca="1" si="21"/>
        <v>#N/A</v>
      </c>
      <c r="G58" s="305" t="e">
        <f t="shared" ca="1" si="21"/>
        <v>#N/A</v>
      </c>
      <c r="H58" s="305" t="e">
        <f t="shared" ca="1" si="21"/>
        <v>#N/A</v>
      </c>
      <c r="I58" s="305" t="e">
        <f t="shared" ca="1" si="21"/>
        <v>#N/A</v>
      </c>
      <c r="J58" s="305" t="e">
        <f t="shared" ca="1" si="21"/>
        <v>#N/A</v>
      </c>
      <c r="K58" s="233" t="e">
        <f t="shared" ca="1" si="21"/>
        <v>#N/A</v>
      </c>
      <c r="L58" s="305" t="e">
        <f t="shared" ca="1" si="21"/>
        <v>#N/A</v>
      </c>
      <c r="M58" s="305" t="e">
        <f t="shared" ca="1" si="21"/>
        <v>#N/A</v>
      </c>
      <c r="N58" s="305" t="e">
        <f t="shared" ca="1" si="21"/>
        <v>#N/A</v>
      </c>
      <c r="O58" s="305" t="e">
        <f t="shared" ca="1" si="21"/>
        <v>#N/A</v>
      </c>
      <c r="P58" s="305" t="e">
        <f t="shared" ca="1" si="21"/>
        <v>#N/A</v>
      </c>
      <c r="Q58" s="305" t="e">
        <f t="shared" ca="1" si="21"/>
        <v>#N/A</v>
      </c>
      <c r="R58" s="305" t="e">
        <f t="shared" ca="1" si="21"/>
        <v>#N/A</v>
      </c>
      <c r="S58" s="305" t="e">
        <f t="shared" ca="1" si="21"/>
        <v>#N/A</v>
      </c>
      <c r="T58" s="305" t="e">
        <f t="shared" ca="1" si="21"/>
        <v>#N/A</v>
      </c>
      <c r="U58" s="305" t="e">
        <f t="shared" ca="1" si="21"/>
        <v>#N/A</v>
      </c>
      <c r="V58" s="305" t="e">
        <f t="shared" ca="1" si="20"/>
        <v>#N/A</v>
      </c>
      <c r="W58" s="305" t="e">
        <f t="shared" ca="1" si="20"/>
        <v>#N/A</v>
      </c>
      <c r="X58" s="305" t="e">
        <f t="shared" ca="1" si="20"/>
        <v>#N/A</v>
      </c>
      <c r="Y58" s="305" t="e">
        <f t="shared" ca="1" si="20"/>
        <v>#N/A</v>
      </c>
      <c r="Z58" s="305" t="e">
        <f t="shared" ca="1" si="20"/>
        <v>#N/A</v>
      </c>
      <c r="AA58" s="305" t="e">
        <f t="shared" ca="1" si="20"/>
        <v>#N/A</v>
      </c>
      <c r="AB58" s="305" t="e">
        <f ca="1">+AVERAGE(AB54,AB56)</f>
        <v>#N/A</v>
      </c>
      <c r="AC58" s="2"/>
      <c r="AD58" s="2"/>
    </row>
    <row r="59" spans="1:30" ht="15.75" x14ac:dyDescent="0.25">
      <c r="A59" s="162" t="s">
        <v>128</v>
      </c>
      <c r="B59" s="306" t="e">
        <f ca="1">+VLOOKUP(B52,Weather!$A$4:$B$142,2,FALSE)</f>
        <v>#N/A</v>
      </c>
      <c r="C59" s="306" t="e">
        <f ca="1">+VLOOKUP(C52,Weather!$A$4:$B$142,2,FALSE)</f>
        <v>#N/A</v>
      </c>
      <c r="D59" s="306" t="e">
        <f ca="1">+VLOOKUP(D52,Weather!$A$4:$B$142,2,FALSE)</f>
        <v>#N/A</v>
      </c>
      <c r="E59" s="306" t="e">
        <f ca="1">+VLOOKUP(E52,Weather!$A$4:$B$142,2,FALSE)</f>
        <v>#N/A</v>
      </c>
      <c r="F59" s="306" t="e">
        <f ca="1">+VLOOKUP(F52,Weather!$A$4:$B$142,2,FALSE)</f>
        <v>#N/A</v>
      </c>
      <c r="G59" s="306" t="e">
        <f ca="1">+VLOOKUP(G52,Weather!$A$4:$B$142,2,FALSE)</f>
        <v>#N/A</v>
      </c>
      <c r="H59" s="306" t="e">
        <f ca="1">+VLOOKUP(H52,Weather!$A$4:$B$142,2,FALSE)</f>
        <v>#N/A</v>
      </c>
      <c r="I59" s="306" t="e">
        <f ca="1">+VLOOKUP(I52,Weather!$A$4:$B$142,2,FALSE)</f>
        <v>#N/A</v>
      </c>
      <c r="J59" s="306" t="e">
        <f ca="1">+VLOOKUP(J52,Weather!$A$4:$B$142,2,FALSE)</f>
        <v>#N/A</v>
      </c>
      <c r="K59" s="234" t="e">
        <f ca="1">+VLOOKUP(K52,Weather!$A$4:$B$142,2,FALSE)</f>
        <v>#N/A</v>
      </c>
      <c r="L59" s="306" t="e">
        <f ca="1">+VLOOKUP(L52,Weather!$A$4:$B$142,2,FALSE)</f>
        <v>#N/A</v>
      </c>
      <c r="M59" s="306" t="e">
        <f ca="1">+VLOOKUP(M52,Weather!$A$4:$B$142,2,FALSE)</f>
        <v>#N/A</v>
      </c>
      <c r="N59" s="306" t="e">
        <f ca="1">+VLOOKUP(N52,Weather!$A$4:$B$177,2,FALSE)</f>
        <v>#N/A</v>
      </c>
      <c r="O59" s="306" t="e">
        <f ca="1">+VLOOKUP(O52,Weather!$A$4:$B$177,2,FALSE)</f>
        <v>#N/A</v>
      </c>
      <c r="P59" s="306" t="e">
        <f ca="1">+VLOOKUP(P52,Weather!$A$4:$B$177,2,FALSE)</f>
        <v>#N/A</v>
      </c>
      <c r="Q59" s="306" t="e">
        <f ca="1">+VLOOKUP(Q52,Weather!$A$4:$B$177,2,FALSE)</f>
        <v>#N/A</v>
      </c>
      <c r="R59" s="306" t="e">
        <f ca="1">+VLOOKUP(R52,Weather!$A$4:$B$177,2,FALSE)</f>
        <v>#N/A</v>
      </c>
      <c r="S59" s="306" t="e">
        <f ca="1">+VLOOKUP(S52,Weather!$A$4:$B$177,2,FALSE)</f>
        <v>#N/A</v>
      </c>
      <c r="T59" s="306" t="e">
        <f ca="1">+VLOOKUP(T52,Weather!$A$4:$B$177,2,FALSE)</f>
        <v>#N/A</v>
      </c>
      <c r="U59" s="306" t="e">
        <f ca="1">+VLOOKUP(U52,Weather!$A$4:$B$177,2,FALSE)</f>
        <v>#N/A</v>
      </c>
      <c r="V59" s="306" t="e">
        <f ca="1">+VLOOKUP(V52,Weather!$A$4:$B$177,2,FALSE)</f>
        <v>#N/A</v>
      </c>
      <c r="W59" s="306" t="e">
        <f ca="1">+VLOOKUP(W52,Weather!$A$4:$B$177,2,FALSE)</f>
        <v>#N/A</v>
      </c>
      <c r="X59" s="306" t="e">
        <f ca="1">+VLOOKUP(X52,Weather!$A$4:$B$177,2,FALSE)</f>
        <v>#N/A</v>
      </c>
      <c r="Y59" s="306" t="e">
        <f ca="1">+VLOOKUP(Y52,Weather!$A$4:$B$177,2,FALSE)</f>
        <v>#N/A</v>
      </c>
      <c r="Z59" s="306" t="e">
        <f ca="1">+VLOOKUP(Z52,Weather!$A$4:$B$177,2,FALSE)</f>
        <v>#N/A</v>
      </c>
      <c r="AA59" s="306">
        <v>41</v>
      </c>
      <c r="AB59" s="306">
        <v>41</v>
      </c>
      <c r="AC59" s="2"/>
      <c r="AD59" s="2"/>
    </row>
    <row r="60" spans="1:30" ht="15.75" x14ac:dyDescent="0.25">
      <c r="A60" s="163" t="s">
        <v>129</v>
      </c>
      <c r="B60" s="307" t="e">
        <f ca="1">+VLOOKUP(B52,Weather!$A$4:$C$142,3,FALSE)</f>
        <v>#N/A</v>
      </c>
      <c r="C60" s="307" t="e">
        <f ca="1">+VLOOKUP(C52,Weather!$A$4:$C$142,3,FALSE)</f>
        <v>#N/A</v>
      </c>
      <c r="D60" s="307" t="e">
        <f ca="1">+VLOOKUP(D52,Weather!$A$4:$C$142,3,FALSE)</f>
        <v>#N/A</v>
      </c>
      <c r="E60" s="307" t="e">
        <f ca="1">+VLOOKUP(E52,Weather!$A$4:$C$142,3,FALSE)</f>
        <v>#N/A</v>
      </c>
      <c r="F60" s="307" t="e">
        <f ca="1">+VLOOKUP(F52,Weather!$A$4:$C$142,3,FALSE)</f>
        <v>#N/A</v>
      </c>
      <c r="G60" s="307" t="e">
        <f ca="1">+VLOOKUP(G52,Weather!$A$4:$C$142,3,FALSE)</f>
        <v>#N/A</v>
      </c>
      <c r="H60" s="307" t="e">
        <f ca="1">+VLOOKUP(H52,Weather!$A$4:$C$142,3,FALSE)</f>
        <v>#N/A</v>
      </c>
      <c r="I60" s="307" t="e">
        <f ca="1">+VLOOKUP(I52,Weather!$A$4:$C$142,3,FALSE)</f>
        <v>#N/A</v>
      </c>
      <c r="J60" s="307" t="e">
        <f ca="1">+VLOOKUP(J52,Weather!$A$4:$C$142,3,FALSE)</f>
        <v>#N/A</v>
      </c>
      <c r="K60" s="235" t="e">
        <f ca="1">+VLOOKUP(K52,Weather!$A$4:$C$142,3,FALSE)</f>
        <v>#N/A</v>
      </c>
      <c r="L60" s="307" t="e">
        <f ca="1">+VLOOKUP(L52,Weather!$A$4:$C$142,3,FALSE)</f>
        <v>#N/A</v>
      </c>
      <c r="M60" s="307" t="e">
        <f ca="1">+VLOOKUP(M52,Weather!$A$4:$C$142,3,FALSE)</f>
        <v>#N/A</v>
      </c>
      <c r="N60" s="307" t="e">
        <f ca="1">+VLOOKUP(N52,Weather!$A$4:$C$177,3,FALSE)</f>
        <v>#N/A</v>
      </c>
      <c r="O60" s="307" t="e">
        <f ca="1">+VLOOKUP(O52,Weather!$A$4:$C$177,3,FALSE)</f>
        <v>#N/A</v>
      </c>
      <c r="P60" s="307" t="e">
        <f ca="1">+VLOOKUP(P52,Weather!$A$4:$C$177,3,FALSE)</f>
        <v>#N/A</v>
      </c>
      <c r="Q60" s="307" t="e">
        <f ca="1">+VLOOKUP(Q52,Weather!$A$4:$C$177,3,FALSE)</f>
        <v>#N/A</v>
      </c>
      <c r="R60" s="307" t="e">
        <f ca="1">+VLOOKUP(R52,Weather!$A$4:$C$177,3,FALSE)</f>
        <v>#N/A</v>
      </c>
      <c r="S60" s="307" t="e">
        <f ca="1">+VLOOKUP(S52,Weather!$A$4:$C$177,3,FALSE)</f>
        <v>#N/A</v>
      </c>
      <c r="T60" s="307" t="e">
        <f ca="1">+VLOOKUP(T52,Weather!$A$4:$C$177,3,FALSE)</f>
        <v>#N/A</v>
      </c>
      <c r="U60" s="307" t="e">
        <f ca="1">+VLOOKUP(U52,Weather!$A$4:$C$177,3,FALSE)</f>
        <v>#N/A</v>
      </c>
      <c r="V60" s="307" t="e">
        <f ca="1">+VLOOKUP(V52,Weather!$A$4:$C$177,3,FALSE)</f>
        <v>#N/A</v>
      </c>
      <c r="W60" s="307" t="e">
        <f ca="1">+VLOOKUP(W52,Weather!$A$4:$C$177,3,FALSE)</f>
        <v>#N/A</v>
      </c>
      <c r="X60" s="307" t="e">
        <f ca="1">+VLOOKUP(X52,Weather!$A$4:$C$177,3,FALSE)</f>
        <v>#N/A</v>
      </c>
      <c r="Y60" s="307" t="e">
        <f ca="1">+VLOOKUP(Y52,Weather!$A$4:$C$177,3,FALSE)</f>
        <v>#N/A</v>
      </c>
      <c r="Z60" s="307" t="e">
        <f ca="1">+VLOOKUP(Z52,Weather!$A$4:$C$177,3,FALSE)</f>
        <v>#N/A</v>
      </c>
      <c r="AA60" s="307">
        <v>26</v>
      </c>
      <c r="AB60" s="307">
        <v>26</v>
      </c>
      <c r="AC60" s="2"/>
      <c r="AD60" s="2"/>
    </row>
    <row r="61" spans="1:30" ht="15.75" hidden="1" x14ac:dyDescent="0.25">
      <c r="A61" s="126" t="s">
        <v>82</v>
      </c>
      <c r="B61" s="164"/>
      <c r="C61" s="164"/>
      <c r="D61" s="164"/>
      <c r="E61" s="164"/>
      <c r="F61" s="164"/>
      <c r="G61" s="164"/>
      <c r="H61" s="164"/>
      <c r="I61" s="164"/>
      <c r="J61" s="164">
        <f>+K61</f>
        <v>0</v>
      </c>
      <c r="K61" s="166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336"/>
      <c r="AC61" s="2"/>
      <c r="AD61" s="2"/>
    </row>
    <row r="62" spans="1:30" ht="15.75" hidden="1" x14ac:dyDescent="0.25">
      <c r="A62" s="126" t="s">
        <v>83</v>
      </c>
      <c r="B62" s="164"/>
      <c r="C62" s="164"/>
      <c r="D62" s="164"/>
      <c r="E62" s="164"/>
      <c r="F62" s="164"/>
      <c r="G62" s="164"/>
      <c r="H62" s="164"/>
      <c r="I62" s="164"/>
      <c r="J62" s="164">
        <f>+K62</f>
        <v>0</v>
      </c>
      <c r="K62" s="166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336"/>
      <c r="AC62" s="2"/>
      <c r="AD62" s="2"/>
    </row>
    <row r="63" spans="1:30" ht="15.75" x14ac:dyDescent="0.25">
      <c r="A63" s="126" t="s">
        <v>188</v>
      </c>
      <c r="B63" s="232" t="e">
        <f ca="1">VLOOKUP(B$52,Weather!$S$4:$T$368,2,FALSE)</f>
        <v>#N/A</v>
      </c>
      <c r="C63" s="232" t="e">
        <f ca="1">VLOOKUP(C$52,Weather!$S$4:$T$368,2,FALSE)</f>
        <v>#N/A</v>
      </c>
      <c r="D63" s="232" t="e">
        <f ca="1">VLOOKUP(D$52,Weather!$S$4:$T$368,2,FALSE)</f>
        <v>#N/A</v>
      </c>
      <c r="E63" s="232" t="e">
        <f ca="1">VLOOKUP(E$52,Weather!$S$4:$T$368,2,FALSE)</f>
        <v>#N/A</v>
      </c>
      <c r="F63" s="232" t="e">
        <f ca="1">VLOOKUP(F$52,Weather!$S$4:$T$368,2,FALSE)</f>
        <v>#N/A</v>
      </c>
      <c r="G63" s="232" t="e">
        <f ca="1">VLOOKUP(G$52,Weather!$S$4:$T$368,2,FALSE)</f>
        <v>#N/A</v>
      </c>
      <c r="H63" s="232" t="e">
        <f ca="1">VLOOKUP(H$52,Weather!$S$4:$T$368,2,FALSE)</f>
        <v>#N/A</v>
      </c>
      <c r="I63" s="232" t="e">
        <f ca="1">VLOOKUP(I$52,Weather!$S$4:$T$368,2,FALSE)</f>
        <v>#N/A</v>
      </c>
      <c r="J63" s="232" t="e">
        <f ca="1">VLOOKUP(J$52,Weather!$S$4:$T$368,2,FALSE)</f>
        <v>#N/A</v>
      </c>
      <c r="K63" s="236" t="e">
        <f ca="1">VLOOKUP(K$52,Weather!$S$4:$T$368,2,FALSE)</f>
        <v>#N/A</v>
      </c>
      <c r="L63" s="232" t="e">
        <f ca="1">VLOOKUP(L$52,Weather!$S$4:$T$368,2,FALSE)</f>
        <v>#N/A</v>
      </c>
      <c r="M63" s="232" t="e">
        <f ca="1">VLOOKUP(M$52,Weather!$S$4:$T$368,2,FALSE)</f>
        <v>#N/A</v>
      </c>
      <c r="N63" s="232" t="e">
        <f ca="1">VLOOKUP(N$52,Weather!$S$4:$T$368,2,FALSE)</f>
        <v>#N/A</v>
      </c>
      <c r="O63" s="232" t="e">
        <f ca="1">VLOOKUP(O$52,Weather!$S$4:$T$368,2,FALSE)</f>
        <v>#N/A</v>
      </c>
      <c r="P63" s="232" t="e">
        <f ca="1">VLOOKUP(P$52,Weather!$S$4:$T$368,2,FALSE)</f>
        <v>#N/A</v>
      </c>
      <c r="Q63" s="232" t="e">
        <f ca="1">VLOOKUP(Q$52,Weather!$S$4:$T$368,2,FALSE)</f>
        <v>#N/A</v>
      </c>
      <c r="R63" s="232" t="e">
        <f ca="1">VLOOKUP(R$52,Weather!$S$4:$T$368,2,FALSE)</f>
        <v>#N/A</v>
      </c>
      <c r="S63" s="232" t="e">
        <f ca="1">VLOOKUP(S$52,Weather!$S$4:$T$368,2,FALSE)</f>
        <v>#N/A</v>
      </c>
      <c r="T63" s="232" t="e">
        <f ca="1">VLOOKUP(T$52,Weather!$S$4:$T$368,2,FALSE)</f>
        <v>#N/A</v>
      </c>
      <c r="U63" s="232" t="e">
        <f ca="1">VLOOKUP(U$52,Weather!$S$4:$T$368,2,FALSE)</f>
        <v>#N/A</v>
      </c>
      <c r="V63" s="232" t="e">
        <f ca="1">VLOOKUP(V$52,Weather!$S$4:$T$368,2,FALSE)</f>
        <v>#N/A</v>
      </c>
      <c r="W63" s="232" t="e">
        <f ca="1">VLOOKUP(W$52,Weather!$S$4:$T$368,2,FALSE)</f>
        <v>#N/A</v>
      </c>
      <c r="X63" s="232" t="e">
        <f ca="1">VLOOKUP(X$52,Weather!$S$4:$T$368,2,FALSE)</f>
        <v>#N/A</v>
      </c>
      <c r="Y63" s="232" t="e">
        <f ca="1">VLOOKUP(Y$52,Weather!$S$4:$T$368,2,FALSE)</f>
        <v>#N/A</v>
      </c>
      <c r="Z63" s="232" t="e">
        <f ca="1">VLOOKUP(Z$52,Weather!$S$4:$T$368,2,FALSE)</f>
        <v>#N/A</v>
      </c>
      <c r="AA63" s="232" t="e">
        <f ca="1">VLOOKUP(AA$52,Weather!$S$4:$T$368,2,FALSE)</f>
        <v>#N/A</v>
      </c>
      <c r="AB63" s="232" t="e">
        <f ca="1">VLOOKUP(AB$52,Weather!$S$4:$T$368,2,FALSE)</f>
        <v>#N/A</v>
      </c>
      <c r="AC63" s="2"/>
      <c r="AD63" s="2"/>
    </row>
    <row r="64" spans="1:30" ht="15.75" x14ac:dyDescent="0.25">
      <c r="A64" s="130" t="s">
        <v>189</v>
      </c>
      <c r="B64" s="311" t="e">
        <f ca="1">VLOOKUP(B$52,Weather!$S$4:$U$368,3,FALSE)</f>
        <v>#N/A</v>
      </c>
      <c r="C64" s="311" t="e">
        <f ca="1">VLOOKUP(C$52,Weather!$S$4:$U$368,3,FALSE)</f>
        <v>#N/A</v>
      </c>
      <c r="D64" s="311" t="e">
        <f ca="1">VLOOKUP(D$52,Weather!$S$4:$U$368,3,FALSE)</f>
        <v>#N/A</v>
      </c>
      <c r="E64" s="311" t="e">
        <f ca="1">VLOOKUP(E$52,Weather!$S$4:$U$368,3,FALSE)</f>
        <v>#N/A</v>
      </c>
      <c r="F64" s="311" t="e">
        <f ca="1">VLOOKUP(F$52,Weather!$S$4:$U$368,3,FALSE)</f>
        <v>#N/A</v>
      </c>
      <c r="G64" s="311" t="e">
        <f ca="1">VLOOKUP(G$52,Weather!$S$4:$U$368,3,FALSE)</f>
        <v>#N/A</v>
      </c>
      <c r="H64" s="311" t="e">
        <f ca="1">VLOOKUP(H$52,Weather!$S$4:$U$368,3,FALSE)</f>
        <v>#N/A</v>
      </c>
      <c r="I64" s="311" t="e">
        <f ca="1">VLOOKUP(I$52,Weather!$S$4:$U$368,3,FALSE)</f>
        <v>#N/A</v>
      </c>
      <c r="J64" s="311" t="e">
        <f ca="1">VLOOKUP(J$52,Weather!$S$4:$U$368,3,FALSE)</f>
        <v>#N/A</v>
      </c>
      <c r="K64" s="312" t="e">
        <f ca="1">VLOOKUP(K$52,Weather!$S$4:$U$368,3,FALSE)</f>
        <v>#N/A</v>
      </c>
      <c r="L64" s="311" t="e">
        <f ca="1">VLOOKUP(L$52,Weather!$S$4:$U$368,3,FALSE)</f>
        <v>#N/A</v>
      </c>
      <c r="M64" s="311" t="e">
        <f ca="1">VLOOKUP(M$52,Weather!$S$4:$U$368,3,FALSE)</f>
        <v>#N/A</v>
      </c>
      <c r="N64" s="311" t="e">
        <f ca="1">VLOOKUP(N$52,Weather!$S$4:$U$368,3,FALSE)</f>
        <v>#N/A</v>
      </c>
      <c r="O64" s="311" t="e">
        <f ca="1">VLOOKUP(O$52,Weather!$S$4:$U$368,3,FALSE)</f>
        <v>#N/A</v>
      </c>
      <c r="P64" s="311" t="e">
        <f ca="1">VLOOKUP(P$52,Weather!$S$4:$U$368,3,FALSE)</f>
        <v>#N/A</v>
      </c>
      <c r="Q64" s="311" t="e">
        <f ca="1">VLOOKUP(Q$52,Weather!$S$4:$U$368,3,FALSE)</f>
        <v>#N/A</v>
      </c>
      <c r="R64" s="311" t="e">
        <f ca="1">VLOOKUP(R$52,Weather!$S$4:$U$368,3,FALSE)</f>
        <v>#N/A</v>
      </c>
      <c r="S64" s="311" t="e">
        <f ca="1">VLOOKUP(S$52,Weather!$S$4:$U$368,3,FALSE)</f>
        <v>#N/A</v>
      </c>
      <c r="T64" s="311" t="e">
        <f ca="1">VLOOKUP(T$52,Weather!$S$4:$U$368,3,FALSE)</f>
        <v>#N/A</v>
      </c>
      <c r="U64" s="311" t="e">
        <f ca="1">VLOOKUP(U$52,Weather!$S$4:$U$368,3,FALSE)</f>
        <v>#N/A</v>
      </c>
      <c r="V64" s="311" t="e">
        <f ca="1">VLOOKUP(V$52,Weather!$S$4:$U$368,3,FALSE)</f>
        <v>#N/A</v>
      </c>
      <c r="W64" s="311" t="e">
        <f ca="1">VLOOKUP(W$52,Weather!$S$4:$U$368,3,FALSE)</f>
        <v>#N/A</v>
      </c>
      <c r="X64" s="311" t="e">
        <f ca="1">VLOOKUP(X$52,Weather!$S$4:$U$368,3,FALSE)</f>
        <v>#N/A</v>
      </c>
      <c r="Y64" s="311" t="e">
        <f ca="1">VLOOKUP(Y$52,Weather!$S$4:$U$368,3,FALSE)</f>
        <v>#N/A</v>
      </c>
      <c r="Z64" s="311" t="e">
        <f ca="1">VLOOKUP(Z$52,Weather!$S$4:$U$368,3,FALSE)</f>
        <v>#N/A</v>
      </c>
      <c r="AA64" s="311" t="e">
        <f ca="1">VLOOKUP(AA$52,Weather!$S$4:$U$368,3,FALSE)</f>
        <v>#N/A</v>
      </c>
      <c r="AB64" s="311" t="e">
        <f ca="1">VLOOKUP(AB$52,Weather!$S$4:$U$368,3,FALSE)</f>
        <v>#N/A</v>
      </c>
      <c r="AC64" s="2"/>
      <c r="AD64" s="2"/>
    </row>
    <row r="65" spans="1:30" ht="15.75" x14ac:dyDescent="0.25">
      <c r="A65" s="134"/>
      <c r="B65" s="135"/>
      <c r="C65" s="135"/>
      <c r="D65" s="135"/>
      <c r="E65" s="101"/>
      <c r="F65" s="167"/>
      <c r="G65" s="167"/>
      <c r="H65" s="167"/>
      <c r="I65" s="167"/>
      <c r="J65" s="168"/>
      <c r="K65" s="168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9"/>
      <c r="AC65" s="2"/>
      <c r="AD65" s="2"/>
    </row>
    <row r="66" spans="1:30" ht="15.75" x14ac:dyDescent="0.25">
      <c r="A66" s="134" t="s">
        <v>40</v>
      </c>
      <c r="B66" s="135"/>
      <c r="C66" s="135"/>
      <c r="D66" s="135"/>
      <c r="E66" s="101"/>
      <c r="F66" s="167"/>
      <c r="G66" s="167"/>
      <c r="H66" s="167"/>
      <c r="I66" s="167"/>
      <c r="J66" s="168"/>
      <c r="K66" s="168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9"/>
      <c r="AC66" s="2"/>
      <c r="AD66" s="2"/>
    </row>
    <row r="67" spans="1:30" ht="15.75" x14ac:dyDescent="0.25">
      <c r="A67" s="122" t="s">
        <v>29</v>
      </c>
      <c r="B67" s="123">
        <v>13373</v>
      </c>
      <c r="C67" s="123">
        <v>13373</v>
      </c>
      <c r="D67" s="123">
        <v>13373</v>
      </c>
      <c r="E67" s="123">
        <v>13373</v>
      </c>
      <c r="F67" s="123">
        <v>13373</v>
      </c>
      <c r="G67" s="123">
        <v>13373</v>
      </c>
      <c r="H67" s="123">
        <v>13373</v>
      </c>
      <c r="I67" s="123">
        <v>13373</v>
      </c>
      <c r="J67" s="123">
        <v>13373</v>
      </c>
      <c r="K67" s="125">
        <v>13373</v>
      </c>
      <c r="L67" s="123">
        <v>13373</v>
      </c>
      <c r="M67" s="123">
        <v>13373</v>
      </c>
      <c r="N67" s="123">
        <v>13373</v>
      </c>
      <c r="O67" s="123">
        <v>13373</v>
      </c>
      <c r="P67" s="123">
        <v>13373</v>
      </c>
      <c r="Q67" s="123">
        <v>13373</v>
      </c>
      <c r="R67" s="123">
        <v>13373</v>
      </c>
      <c r="S67" s="123">
        <v>13373</v>
      </c>
      <c r="T67" s="123">
        <v>13373</v>
      </c>
      <c r="U67" s="123">
        <v>13373</v>
      </c>
      <c r="V67" s="123">
        <v>13373</v>
      </c>
      <c r="W67" s="123">
        <v>13373</v>
      </c>
      <c r="X67" s="123">
        <v>13373</v>
      </c>
      <c r="Y67" s="123">
        <v>13373</v>
      </c>
      <c r="Z67" s="123">
        <v>13373</v>
      </c>
      <c r="AA67" s="123">
        <v>13373</v>
      </c>
      <c r="AB67" s="123">
        <v>13373</v>
      </c>
      <c r="AC67" s="5"/>
      <c r="AD67" s="5"/>
    </row>
    <row r="68" spans="1:30" ht="15.75" x14ac:dyDescent="0.25">
      <c r="A68" s="126" t="s">
        <v>26</v>
      </c>
      <c r="B68" s="113">
        <v>19235</v>
      </c>
      <c r="C68" s="113">
        <v>19235</v>
      </c>
      <c r="D68" s="113">
        <v>19235</v>
      </c>
      <c r="E68" s="113">
        <v>19235</v>
      </c>
      <c r="F68" s="113">
        <v>19235</v>
      </c>
      <c r="G68" s="113">
        <v>19235</v>
      </c>
      <c r="H68" s="113">
        <v>19235</v>
      </c>
      <c r="I68" s="113">
        <v>19235</v>
      </c>
      <c r="J68" s="113">
        <v>19235</v>
      </c>
      <c r="K68" s="115">
        <v>19235</v>
      </c>
      <c r="L68" s="113">
        <v>19235</v>
      </c>
      <c r="M68" s="113">
        <v>19235</v>
      </c>
      <c r="N68" s="113">
        <v>19235</v>
      </c>
      <c r="O68" s="113">
        <v>19235</v>
      </c>
      <c r="P68" s="113">
        <v>19235</v>
      </c>
      <c r="Q68" s="113">
        <v>19235</v>
      </c>
      <c r="R68" s="113">
        <v>19235</v>
      </c>
      <c r="S68" s="113">
        <v>19235</v>
      </c>
      <c r="T68" s="113">
        <v>19235</v>
      </c>
      <c r="U68" s="113">
        <v>19235</v>
      </c>
      <c r="V68" s="113">
        <v>19235</v>
      </c>
      <c r="W68" s="113">
        <v>19235</v>
      </c>
      <c r="X68" s="113">
        <v>19235</v>
      </c>
      <c r="Y68" s="113">
        <v>19235</v>
      </c>
      <c r="Z68" s="113">
        <v>19235</v>
      </c>
      <c r="AA68" s="113">
        <v>19235</v>
      </c>
      <c r="AB68" s="113">
        <v>19235</v>
      </c>
      <c r="AC68" s="5"/>
      <c r="AD68" s="5"/>
    </row>
    <row r="69" spans="1:30" ht="15.75" x14ac:dyDescent="0.25">
      <c r="A69" s="126" t="s">
        <v>28</v>
      </c>
      <c r="B69" s="113">
        <v>2981</v>
      </c>
      <c r="C69" s="113">
        <v>2981</v>
      </c>
      <c r="D69" s="113">
        <v>2981</v>
      </c>
      <c r="E69" s="113">
        <v>2981</v>
      </c>
      <c r="F69" s="113">
        <v>2981</v>
      </c>
      <c r="G69" s="113">
        <v>2981</v>
      </c>
      <c r="H69" s="113">
        <v>2981</v>
      </c>
      <c r="I69" s="113">
        <v>2981</v>
      </c>
      <c r="J69" s="113">
        <v>2981</v>
      </c>
      <c r="K69" s="115">
        <v>2981</v>
      </c>
      <c r="L69" s="113">
        <v>2981</v>
      </c>
      <c r="M69" s="113">
        <v>2981</v>
      </c>
      <c r="N69" s="113">
        <v>2981</v>
      </c>
      <c r="O69" s="113">
        <v>2981</v>
      </c>
      <c r="P69" s="113">
        <v>2981</v>
      </c>
      <c r="Q69" s="113">
        <v>2981</v>
      </c>
      <c r="R69" s="113">
        <v>2981</v>
      </c>
      <c r="S69" s="113">
        <v>2981</v>
      </c>
      <c r="T69" s="113">
        <v>2981</v>
      </c>
      <c r="U69" s="113">
        <v>2981</v>
      </c>
      <c r="V69" s="113">
        <v>2981</v>
      </c>
      <c r="W69" s="113">
        <v>2981</v>
      </c>
      <c r="X69" s="113">
        <v>2981</v>
      </c>
      <c r="Y69" s="113">
        <v>2981</v>
      </c>
      <c r="Z69" s="113">
        <v>2981</v>
      </c>
      <c r="AA69" s="113">
        <v>2981</v>
      </c>
      <c r="AB69" s="113">
        <v>2981</v>
      </c>
      <c r="AC69" s="5"/>
      <c r="AD69" s="5"/>
    </row>
    <row r="70" spans="1:30" ht="15.75" x14ac:dyDescent="0.25">
      <c r="A70" s="126" t="s">
        <v>36</v>
      </c>
      <c r="B70" s="113">
        <v>6798</v>
      </c>
      <c r="C70" s="113">
        <v>6798</v>
      </c>
      <c r="D70" s="113">
        <v>6798</v>
      </c>
      <c r="E70" s="113">
        <v>6798</v>
      </c>
      <c r="F70" s="113">
        <v>6798</v>
      </c>
      <c r="G70" s="113">
        <v>6798</v>
      </c>
      <c r="H70" s="113">
        <v>6798</v>
      </c>
      <c r="I70" s="113">
        <v>6798</v>
      </c>
      <c r="J70" s="113">
        <v>6798</v>
      </c>
      <c r="K70" s="115">
        <v>6798</v>
      </c>
      <c r="L70" s="113">
        <v>6798</v>
      </c>
      <c r="M70" s="113">
        <v>6798</v>
      </c>
      <c r="N70" s="113">
        <v>6798</v>
      </c>
      <c r="O70" s="113">
        <v>6798</v>
      </c>
      <c r="P70" s="113">
        <v>6798</v>
      </c>
      <c r="Q70" s="113">
        <v>6798</v>
      </c>
      <c r="R70" s="113">
        <v>6798</v>
      </c>
      <c r="S70" s="113">
        <v>6798</v>
      </c>
      <c r="T70" s="113">
        <v>6798</v>
      </c>
      <c r="U70" s="113">
        <v>6798</v>
      </c>
      <c r="V70" s="113">
        <v>6798</v>
      </c>
      <c r="W70" s="113">
        <v>6798</v>
      </c>
      <c r="X70" s="113">
        <v>6798</v>
      </c>
      <c r="Y70" s="113">
        <v>6798</v>
      </c>
      <c r="Z70" s="113">
        <v>6798</v>
      </c>
      <c r="AA70" s="113">
        <v>6798</v>
      </c>
      <c r="AB70" s="113">
        <v>6798</v>
      </c>
      <c r="AC70" s="5"/>
      <c r="AD70" s="5"/>
    </row>
    <row r="71" spans="1:30" ht="15.75" x14ac:dyDescent="0.25">
      <c r="A71" s="126" t="s">
        <v>37</v>
      </c>
      <c r="B71" s="113">
        <v>5887</v>
      </c>
      <c r="C71" s="113">
        <v>5887</v>
      </c>
      <c r="D71" s="113">
        <v>5887</v>
      </c>
      <c r="E71" s="113">
        <v>5887</v>
      </c>
      <c r="F71" s="113">
        <v>5887</v>
      </c>
      <c r="G71" s="113">
        <v>5887</v>
      </c>
      <c r="H71" s="113">
        <v>5887</v>
      </c>
      <c r="I71" s="113">
        <v>5887</v>
      </c>
      <c r="J71" s="113">
        <v>5887</v>
      </c>
      <c r="K71" s="115">
        <v>5887</v>
      </c>
      <c r="L71" s="113">
        <v>5887</v>
      </c>
      <c r="M71" s="113">
        <v>5887</v>
      </c>
      <c r="N71" s="113">
        <v>5887</v>
      </c>
      <c r="O71" s="113">
        <v>5887</v>
      </c>
      <c r="P71" s="113">
        <v>5887</v>
      </c>
      <c r="Q71" s="113">
        <v>5887</v>
      </c>
      <c r="R71" s="113">
        <v>5887</v>
      </c>
      <c r="S71" s="113">
        <v>5887</v>
      </c>
      <c r="T71" s="113">
        <v>5887</v>
      </c>
      <c r="U71" s="113">
        <v>5887</v>
      </c>
      <c r="V71" s="113">
        <v>5887</v>
      </c>
      <c r="W71" s="113">
        <v>5887</v>
      </c>
      <c r="X71" s="113">
        <v>5887</v>
      </c>
      <c r="Y71" s="113">
        <v>5887</v>
      </c>
      <c r="Z71" s="113">
        <v>5887</v>
      </c>
      <c r="AA71" s="113">
        <v>5887</v>
      </c>
      <c r="AB71" s="113">
        <v>5887</v>
      </c>
      <c r="AC71" s="5"/>
      <c r="AD71" s="5"/>
    </row>
    <row r="72" spans="1:30" ht="15.75" x14ac:dyDescent="0.25">
      <c r="A72" s="126" t="s">
        <v>38</v>
      </c>
      <c r="B72" s="113">
        <v>7703</v>
      </c>
      <c r="C72" s="113">
        <v>7703</v>
      </c>
      <c r="D72" s="113">
        <v>7703</v>
      </c>
      <c r="E72" s="113">
        <v>7703</v>
      </c>
      <c r="F72" s="113">
        <v>7703</v>
      </c>
      <c r="G72" s="113">
        <v>7703</v>
      </c>
      <c r="H72" s="113">
        <v>7703</v>
      </c>
      <c r="I72" s="113">
        <v>7703</v>
      </c>
      <c r="J72" s="113">
        <v>7703</v>
      </c>
      <c r="K72" s="115">
        <v>7703</v>
      </c>
      <c r="L72" s="113">
        <v>7703</v>
      </c>
      <c r="M72" s="113">
        <v>7703</v>
      </c>
      <c r="N72" s="113">
        <v>7703</v>
      </c>
      <c r="O72" s="113">
        <v>7703</v>
      </c>
      <c r="P72" s="113">
        <v>7703</v>
      </c>
      <c r="Q72" s="113">
        <v>7703</v>
      </c>
      <c r="R72" s="113">
        <v>7703</v>
      </c>
      <c r="S72" s="113">
        <v>7703</v>
      </c>
      <c r="T72" s="113">
        <v>7703</v>
      </c>
      <c r="U72" s="113">
        <v>7703</v>
      </c>
      <c r="V72" s="113">
        <v>7703</v>
      </c>
      <c r="W72" s="113">
        <v>7703</v>
      </c>
      <c r="X72" s="113">
        <v>7703</v>
      </c>
      <c r="Y72" s="113">
        <v>7703</v>
      </c>
      <c r="Z72" s="113">
        <v>7703</v>
      </c>
      <c r="AA72" s="113">
        <v>7703</v>
      </c>
      <c r="AB72" s="113">
        <v>7703</v>
      </c>
      <c r="AC72" s="5"/>
      <c r="AD72" s="5"/>
    </row>
    <row r="73" spans="1:30" ht="15.75" x14ac:dyDescent="0.25">
      <c r="A73" s="126" t="s">
        <v>39</v>
      </c>
      <c r="B73" s="113">
        <v>5440</v>
      </c>
      <c r="C73" s="113">
        <v>5440</v>
      </c>
      <c r="D73" s="113">
        <v>5440</v>
      </c>
      <c r="E73" s="113">
        <v>5440</v>
      </c>
      <c r="F73" s="113">
        <v>5440</v>
      </c>
      <c r="G73" s="113">
        <v>5440</v>
      </c>
      <c r="H73" s="113">
        <v>5440</v>
      </c>
      <c r="I73" s="113">
        <v>5440</v>
      </c>
      <c r="J73" s="113">
        <v>5440</v>
      </c>
      <c r="K73" s="115">
        <v>5440</v>
      </c>
      <c r="L73" s="113">
        <v>5440</v>
      </c>
      <c r="M73" s="113">
        <v>5440</v>
      </c>
      <c r="N73" s="113">
        <v>5440</v>
      </c>
      <c r="O73" s="113">
        <v>5440</v>
      </c>
      <c r="P73" s="113">
        <v>5440</v>
      </c>
      <c r="Q73" s="113">
        <v>5440</v>
      </c>
      <c r="R73" s="113">
        <v>5440</v>
      </c>
      <c r="S73" s="113">
        <v>5440</v>
      </c>
      <c r="T73" s="113">
        <v>5440</v>
      </c>
      <c r="U73" s="113">
        <v>5440</v>
      </c>
      <c r="V73" s="113">
        <v>5440</v>
      </c>
      <c r="W73" s="113">
        <v>5440</v>
      </c>
      <c r="X73" s="113">
        <v>5440</v>
      </c>
      <c r="Y73" s="113">
        <v>5440</v>
      </c>
      <c r="Z73" s="113">
        <v>5440</v>
      </c>
      <c r="AA73" s="113">
        <v>5440</v>
      </c>
      <c r="AB73" s="113">
        <v>5440</v>
      </c>
      <c r="AC73" s="5"/>
      <c r="AD73" s="5"/>
    </row>
    <row r="74" spans="1:30" ht="15.75" x14ac:dyDescent="0.25">
      <c r="A74" s="130" t="s">
        <v>35</v>
      </c>
      <c r="B74" s="131"/>
      <c r="C74" s="131"/>
      <c r="D74" s="131"/>
      <c r="E74" s="131"/>
      <c r="F74" s="131"/>
      <c r="G74" s="131"/>
      <c r="H74" s="131"/>
      <c r="I74" s="131"/>
      <c r="J74" s="133"/>
      <c r="K74" s="133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  <c r="AA74" s="131"/>
      <c r="AB74" s="131"/>
      <c r="AC74" s="5"/>
      <c r="AD74" s="5"/>
    </row>
    <row r="75" spans="1:30" ht="15.75" x14ac:dyDescent="0.25">
      <c r="A75" s="134" t="s">
        <v>43</v>
      </c>
      <c r="B75" s="170">
        <f>SUM(B67:B74)</f>
        <v>61417</v>
      </c>
      <c r="C75" s="170">
        <f t="shared" ref="C75:I75" si="22">SUM(C67:C74)</f>
        <v>61417</v>
      </c>
      <c r="D75" s="170">
        <f t="shared" si="22"/>
        <v>61417</v>
      </c>
      <c r="E75" s="170">
        <f t="shared" si="22"/>
        <v>61417</v>
      </c>
      <c r="F75" s="170">
        <f t="shared" si="22"/>
        <v>61417</v>
      </c>
      <c r="G75" s="170">
        <f t="shared" si="22"/>
        <v>61417</v>
      </c>
      <c r="H75" s="170">
        <f t="shared" si="22"/>
        <v>61417</v>
      </c>
      <c r="I75" s="170">
        <f t="shared" si="22"/>
        <v>61417</v>
      </c>
      <c r="J75" s="171">
        <f>SUM(J67:J74)</f>
        <v>61417</v>
      </c>
      <c r="K75" s="171">
        <f>SUM(K67:K74)</f>
        <v>61417</v>
      </c>
      <c r="L75" s="170">
        <f t="shared" ref="L75:S75" si="23">SUM(L67:L74)</f>
        <v>61417</v>
      </c>
      <c r="M75" s="170">
        <f t="shared" si="23"/>
        <v>61417</v>
      </c>
      <c r="N75" s="170">
        <f t="shared" si="23"/>
        <v>61417</v>
      </c>
      <c r="O75" s="170">
        <f t="shared" si="23"/>
        <v>61417</v>
      </c>
      <c r="P75" s="170">
        <f t="shared" si="23"/>
        <v>61417</v>
      </c>
      <c r="Q75" s="170">
        <f t="shared" si="23"/>
        <v>61417</v>
      </c>
      <c r="R75" s="170">
        <f t="shared" si="23"/>
        <v>61417</v>
      </c>
      <c r="S75" s="170">
        <f t="shared" si="23"/>
        <v>61417</v>
      </c>
      <c r="T75" s="170">
        <f t="shared" ref="T75:AB75" si="24">SUM(T67:T74)</f>
        <v>61417</v>
      </c>
      <c r="U75" s="170">
        <f t="shared" si="24"/>
        <v>61417</v>
      </c>
      <c r="V75" s="170">
        <f t="shared" si="24"/>
        <v>61417</v>
      </c>
      <c r="W75" s="170">
        <f t="shared" si="24"/>
        <v>61417</v>
      </c>
      <c r="X75" s="170">
        <f t="shared" si="24"/>
        <v>61417</v>
      </c>
      <c r="Y75" s="170">
        <f t="shared" si="24"/>
        <v>61417</v>
      </c>
      <c r="Z75" s="170">
        <f t="shared" si="24"/>
        <v>61417</v>
      </c>
      <c r="AA75" s="170">
        <f t="shared" si="24"/>
        <v>61417</v>
      </c>
      <c r="AB75" s="170">
        <f t="shared" si="24"/>
        <v>61417</v>
      </c>
      <c r="AC75" s="2"/>
      <c r="AD75" s="2"/>
    </row>
    <row r="76" spans="1:30" ht="15.75" x14ac:dyDescent="0.25">
      <c r="A76" s="134"/>
      <c r="B76" s="135"/>
      <c r="C76" s="135"/>
      <c r="D76" s="135"/>
      <c r="E76" s="135"/>
      <c r="F76" s="135"/>
      <c r="G76" s="135"/>
      <c r="H76" s="135"/>
      <c r="I76" s="135"/>
      <c r="J76" s="172"/>
      <c r="K76" s="172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69"/>
      <c r="AC76" s="2"/>
      <c r="AD76" s="2"/>
    </row>
    <row r="77" spans="1:30" ht="12" hidden="1" customHeight="1" x14ac:dyDescent="0.25">
      <c r="A77" s="134" t="s">
        <v>111</v>
      </c>
      <c r="B77" s="135"/>
      <c r="C77" s="135"/>
      <c r="D77" s="135"/>
      <c r="E77" s="136"/>
      <c r="F77" s="137"/>
      <c r="G77" s="137"/>
      <c r="H77" s="141"/>
      <c r="I77" s="159" t="s">
        <v>115</v>
      </c>
      <c r="J77" s="138"/>
      <c r="K77" s="138"/>
      <c r="L77" s="142" t="s">
        <v>117</v>
      </c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60"/>
      <c r="AC77" s="2"/>
      <c r="AD77" s="2"/>
    </row>
    <row r="78" spans="1:30" ht="15.75" hidden="1" x14ac:dyDescent="0.25">
      <c r="A78" s="122" t="s">
        <v>69</v>
      </c>
      <c r="B78" s="161"/>
      <c r="C78" s="161"/>
      <c r="D78" s="161"/>
      <c r="E78" s="161"/>
      <c r="F78" s="161"/>
      <c r="G78" s="161"/>
      <c r="H78" s="161"/>
      <c r="I78" s="213"/>
      <c r="J78" s="173">
        <f>+K78</f>
        <v>0</v>
      </c>
      <c r="K78" s="173"/>
      <c r="L78" s="174"/>
      <c r="M78" s="174"/>
      <c r="N78" s="174"/>
      <c r="O78" s="174"/>
      <c r="P78" s="174"/>
      <c r="Q78" s="174"/>
      <c r="R78" s="175"/>
      <c r="S78" s="176"/>
      <c r="T78" s="176"/>
      <c r="U78" s="176"/>
      <c r="V78" s="176"/>
      <c r="W78" s="176"/>
      <c r="X78" s="176"/>
      <c r="Y78" s="176"/>
      <c r="Z78" s="176"/>
      <c r="AA78" s="177"/>
      <c r="AB78" s="178"/>
      <c r="AC78" s="2"/>
      <c r="AD78" s="2"/>
    </row>
    <row r="79" spans="1:30" ht="15.75" hidden="1" x14ac:dyDescent="0.25">
      <c r="A79" s="126" t="s">
        <v>70</v>
      </c>
      <c r="B79" s="165"/>
      <c r="C79" s="165"/>
      <c r="D79" s="165"/>
      <c r="E79" s="165"/>
      <c r="F79" s="165"/>
      <c r="G79" s="165"/>
      <c r="H79" s="165"/>
      <c r="I79" s="214"/>
      <c r="J79" s="166">
        <f>+K79</f>
        <v>0</v>
      </c>
      <c r="K79" s="166"/>
      <c r="L79" s="179"/>
      <c r="M79" s="179"/>
      <c r="N79" s="179"/>
      <c r="O79" s="179"/>
      <c r="P79" s="179"/>
      <c r="Q79" s="179"/>
      <c r="R79" s="135"/>
      <c r="S79" s="180"/>
      <c r="T79" s="180"/>
      <c r="U79" s="180"/>
      <c r="V79" s="180"/>
      <c r="W79" s="180"/>
      <c r="X79" s="180"/>
      <c r="Y79" s="180"/>
      <c r="Z79" s="180"/>
      <c r="AA79" s="153"/>
      <c r="AB79" s="181"/>
      <c r="AC79" s="2"/>
      <c r="AD79" s="2"/>
    </row>
    <row r="80" spans="1:30" ht="15.75" hidden="1" x14ac:dyDescent="0.25">
      <c r="A80" s="126" t="s">
        <v>72</v>
      </c>
      <c r="B80" s="165"/>
      <c r="C80" s="165"/>
      <c r="D80" s="165"/>
      <c r="E80" s="165"/>
      <c r="F80" s="165"/>
      <c r="G80" s="165"/>
      <c r="H80" s="165"/>
      <c r="I80" s="214"/>
      <c r="J80" s="166">
        <f>+K80</f>
        <v>0</v>
      </c>
      <c r="K80" s="166"/>
      <c r="L80" s="179"/>
      <c r="M80" s="179"/>
      <c r="N80" s="179"/>
      <c r="O80" s="179"/>
      <c r="P80" s="179"/>
      <c r="Q80" s="179"/>
      <c r="R80" s="135"/>
      <c r="S80" s="180"/>
      <c r="T80" s="180"/>
      <c r="U80" s="180"/>
      <c r="V80" s="180"/>
      <c r="W80" s="180"/>
      <c r="X80" s="180"/>
      <c r="Y80" s="180"/>
      <c r="Z80" s="180"/>
      <c r="AA80" s="153"/>
      <c r="AB80" s="181"/>
      <c r="AC80" s="2"/>
      <c r="AD80" s="2"/>
    </row>
    <row r="81" spans="1:30" ht="15.75" hidden="1" x14ac:dyDescent="0.25">
      <c r="A81" s="126" t="s">
        <v>71</v>
      </c>
      <c r="B81" s="165"/>
      <c r="C81" s="165"/>
      <c r="D81" s="165"/>
      <c r="E81" s="165"/>
      <c r="F81" s="165"/>
      <c r="G81" s="165"/>
      <c r="H81" s="165"/>
      <c r="I81" s="214"/>
      <c r="J81" s="166">
        <f>+K81</f>
        <v>0</v>
      </c>
      <c r="K81" s="166"/>
      <c r="L81" s="179"/>
      <c r="M81" s="179"/>
      <c r="N81" s="179"/>
      <c r="O81" s="179"/>
      <c r="P81" s="179"/>
      <c r="Q81" s="179"/>
      <c r="R81" s="135"/>
      <c r="S81" s="182"/>
      <c r="T81" s="182"/>
      <c r="U81" s="182"/>
      <c r="V81" s="182"/>
      <c r="W81" s="182"/>
      <c r="X81" s="182"/>
      <c r="Y81" s="182"/>
      <c r="Z81" s="182"/>
      <c r="AA81" s="183"/>
      <c r="AB81" s="181"/>
      <c r="AC81" s="2"/>
      <c r="AD81" s="2"/>
    </row>
    <row r="82" spans="1:30" ht="15.75" hidden="1" x14ac:dyDescent="0.25">
      <c r="A82" s="149" t="s">
        <v>42</v>
      </c>
      <c r="B82" s="184">
        <f t="shared" ref="B82:K82" si="25">+SUM(B78:B81)</f>
        <v>0</v>
      </c>
      <c r="C82" s="184">
        <f t="shared" si="25"/>
        <v>0</v>
      </c>
      <c r="D82" s="184">
        <f t="shared" si="25"/>
        <v>0</v>
      </c>
      <c r="E82" s="184">
        <f t="shared" si="25"/>
        <v>0</v>
      </c>
      <c r="F82" s="184">
        <f t="shared" si="25"/>
        <v>0</v>
      </c>
      <c r="G82" s="184">
        <f t="shared" si="25"/>
        <v>0</v>
      </c>
      <c r="H82" s="184">
        <f t="shared" si="25"/>
        <v>0</v>
      </c>
      <c r="I82" s="184">
        <f t="shared" si="25"/>
        <v>0</v>
      </c>
      <c r="J82" s="185">
        <f t="shared" si="25"/>
        <v>0</v>
      </c>
      <c r="K82" s="185">
        <f t="shared" si="25"/>
        <v>0</v>
      </c>
      <c r="L82" s="184">
        <f t="shared" ref="L82:R82" si="26">+SUM(L78:L81)</f>
        <v>0</v>
      </c>
      <c r="M82" s="184">
        <f t="shared" si="26"/>
        <v>0</v>
      </c>
      <c r="N82" s="184">
        <f t="shared" si="26"/>
        <v>0</v>
      </c>
      <c r="O82" s="184">
        <f t="shared" si="26"/>
        <v>0</v>
      </c>
      <c r="P82" s="184">
        <f t="shared" si="26"/>
        <v>0</v>
      </c>
      <c r="Q82" s="184">
        <f t="shared" si="26"/>
        <v>0</v>
      </c>
      <c r="R82" s="184">
        <f t="shared" si="26"/>
        <v>0</v>
      </c>
      <c r="S82" s="184">
        <f>+SUM(S78:S81)</f>
        <v>0</v>
      </c>
      <c r="T82" s="184">
        <f>+SUM(T78:T81)</f>
        <v>0</v>
      </c>
      <c r="U82" s="184">
        <f>+SUM(U78:U81)</f>
        <v>0</v>
      </c>
      <c r="V82" s="184">
        <f>+SUM(V78:V81)</f>
        <v>0</v>
      </c>
      <c r="W82" s="184"/>
      <c r="X82" s="184"/>
      <c r="Y82" s="184"/>
      <c r="Z82" s="184"/>
      <c r="AA82" s="184">
        <f>+SUM(AA78:AA81)</f>
        <v>0</v>
      </c>
      <c r="AB82" s="186"/>
      <c r="AC82" s="2"/>
      <c r="AD82" s="2"/>
    </row>
    <row r="83" spans="1:30" ht="15.75" x14ac:dyDescent="0.25">
      <c r="A83" s="134"/>
      <c r="B83" s="135"/>
      <c r="C83" s="135"/>
      <c r="D83" s="135"/>
      <c r="E83" s="136"/>
      <c r="F83" s="137"/>
      <c r="G83" s="137"/>
      <c r="H83" s="137"/>
      <c r="I83" s="137"/>
      <c r="J83" s="138"/>
      <c r="K83" s="138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60"/>
      <c r="AC83" s="2"/>
      <c r="AD83" s="2"/>
    </row>
    <row r="84" spans="1:30" ht="15.75" x14ac:dyDescent="0.25">
      <c r="A84" s="134" t="s">
        <v>33</v>
      </c>
      <c r="B84" s="135"/>
      <c r="C84" s="135"/>
      <c r="D84" s="135"/>
      <c r="E84" s="101"/>
      <c r="F84" s="167"/>
      <c r="G84" s="167"/>
      <c r="H84" s="167"/>
      <c r="I84" s="167"/>
      <c r="J84" s="168"/>
      <c r="K84" s="168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9"/>
      <c r="AC84" s="2"/>
      <c r="AD84" s="2"/>
    </row>
    <row r="85" spans="1:30" ht="15.75" x14ac:dyDescent="0.25">
      <c r="A85" s="122" t="s">
        <v>26</v>
      </c>
      <c r="B85" s="227" t="e">
        <f ca="1">HLOOKUP(B$6,Outages!$B$1:$GG$6,2,FALSE)</f>
        <v>#N/A</v>
      </c>
      <c r="C85" s="227" t="e">
        <f ca="1">HLOOKUP(C$6,Outages!$B$1:$GG$6,2,FALSE)</f>
        <v>#N/A</v>
      </c>
      <c r="D85" s="227" t="e">
        <f ca="1">HLOOKUP(D$6,Outages!$B$1:$GG$6,2,FALSE)</f>
        <v>#N/A</v>
      </c>
      <c r="E85" s="227" t="e">
        <f ca="1">HLOOKUP(E$6,Outages!$B$1:$GG$6,2,FALSE)</f>
        <v>#N/A</v>
      </c>
      <c r="F85" s="227" t="e">
        <f ca="1">HLOOKUP(F$6,Outages!$B$1:$GG$6,2,FALSE)</f>
        <v>#N/A</v>
      </c>
      <c r="G85" s="227" t="e">
        <f ca="1">HLOOKUP(G$6,Outages!$B$1:$GG$6,2,FALSE)</f>
        <v>#N/A</v>
      </c>
      <c r="H85" s="227" t="e">
        <f ca="1">HLOOKUP(H$6,Outages!$B$1:$GG$6,2,FALSE)</f>
        <v>#N/A</v>
      </c>
      <c r="I85" s="227" t="e">
        <f ca="1">HLOOKUP(I$6,Outages!$B$1:$GG$6,2,FALSE)</f>
        <v>#N/A</v>
      </c>
      <c r="J85" s="227" t="e">
        <f ca="1">HLOOKUP(J$6,Outages!$B$1:$GG$6,2,FALSE)</f>
        <v>#N/A</v>
      </c>
      <c r="K85" s="300" t="e">
        <f ca="1">HLOOKUP(K$6,Outages!$B$1:$GG$6,2,FALSE)</f>
        <v>#N/A</v>
      </c>
      <c r="L85" s="227" t="e">
        <f ca="1">HLOOKUP(L$6,Outages!$B$1:$GG$6,2,FALSE)</f>
        <v>#N/A</v>
      </c>
      <c r="M85" s="227" t="e">
        <f ca="1">HLOOKUP(M$6,Outages!$B$1:$GG$6,2,FALSE)</f>
        <v>#N/A</v>
      </c>
      <c r="N85" s="227" t="e">
        <f ca="1">HLOOKUP(N$6,Outages!$B$1:$GG$6,2,FALSE)</f>
        <v>#N/A</v>
      </c>
      <c r="O85" s="227" t="e">
        <f ca="1">HLOOKUP(O$6,Outages!$B$1:$GG$6,2,FALSE)</f>
        <v>#N/A</v>
      </c>
      <c r="P85" s="227" t="e">
        <f ca="1">HLOOKUP(P$6,Outages!$B$1:$GG$6,2,FALSE)</f>
        <v>#N/A</v>
      </c>
      <c r="Q85" s="227" t="e">
        <f ca="1">HLOOKUP(Q$6,Outages!$B$1:$GG$6,2,FALSE)</f>
        <v>#N/A</v>
      </c>
      <c r="R85" s="227" t="e">
        <f ca="1">HLOOKUP(R$6,Outages!$B$1:$GG$6,2,FALSE)</f>
        <v>#N/A</v>
      </c>
      <c r="S85" s="227" t="e">
        <f ca="1">HLOOKUP(S$6,Outages!$B$1:$GG$6,2,FALSE)</f>
        <v>#N/A</v>
      </c>
      <c r="T85" s="227" t="e">
        <f ca="1">HLOOKUP(T$6,Outages!$B$1:$GG$6,2,FALSE)</f>
        <v>#N/A</v>
      </c>
      <c r="U85" s="227" t="e">
        <f ca="1">HLOOKUP(U$6,Outages!$B$1:$GG$6,2,FALSE)</f>
        <v>#N/A</v>
      </c>
      <c r="V85" s="227" t="e">
        <f ca="1">HLOOKUP(V$6,Outages!$B$1:$GG$6,2,FALSE)</f>
        <v>#N/A</v>
      </c>
      <c r="W85" s="227" t="e">
        <f ca="1">HLOOKUP(W$6,Outages!$B$1:$GG$6,2,FALSE)</f>
        <v>#N/A</v>
      </c>
      <c r="X85" s="227" t="e">
        <f ca="1">HLOOKUP(X$6,Outages!$B$1:$GG$6,2,FALSE)</f>
        <v>#N/A</v>
      </c>
      <c r="Y85" s="227" t="e">
        <f ca="1">HLOOKUP(Y$6,Outages!$B$1:$GG$6,2,FALSE)</f>
        <v>#N/A</v>
      </c>
      <c r="Z85" s="227" t="e">
        <f ca="1">HLOOKUP(Z$6,Outages!$B$1:$GG$6,2,FALSE)</f>
        <v>#N/A</v>
      </c>
      <c r="AA85" s="227" t="e">
        <f ca="1">HLOOKUP(AA$6,Outages!$B$1:$GG$6,2,FALSE)</f>
        <v>#N/A</v>
      </c>
      <c r="AB85" s="227" t="e">
        <f ca="1">HLOOKUP(AB$6,Outages!$B$1:$GG$6,2,FALSE)</f>
        <v>#N/A</v>
      </c>
      <c r="AC85" s="5"/>
      <c r="AD85" s="5"/>
    </row>
    <row r="86" spans="1:30" ht="15.75" x14ac:dyDescent="0.25">
      <c r="A86" s="126" t="s">
        <v>27</v>
      </c>
      <c r="B86" s="226" t="e">
        <f ca="1">HLOOKUP(B$6,Outages!$B$1:$GG$6,3,FALSE)</f>
        <v>#N/A</v>
      </c>
      <c r="C86" s="226" t="e">
        <f ca="1">HLOOKUP(C$6,Outages!$B$1:$GG$6,3,FALSE)</f>
        <v>#N/A</v>
      </c>
      <c r="D86" s="226" t="e">
        <f ca="1">HLOOKUP(D$6,Outages!$B$1:$GG$6,3,FALSE)</f>
        <v>#N/A</v>
      </c>
      <c r="E86" s="226" t="e">
        <f ca="1">HLOOKUP(E$6,Outages!$B$1:$GG$6,3,FALSE)</f>
        <v>#N/A</v>
      </c>
      <c r="F86" s="226" t="e">
        <f ca="1">HLOOKUP(F$6,Outages!$B$1:$GG$6,3,FALSE)</f>
        <v>#N/A</v>
      </c>
      <c r="G86" s="226" t="e">
        <f ca="1">HLOOKUP(G$6,Outages!$B$1:$GG$6,3,FALSE)</f>
        <v>#N/A</v>
      </c>
      <c r="H86" s="226" t="e">
        <f ca="1">HLOOKUP(H$6,Outages!$B$1:$GG$6,3,FALSE)</f>
        <v>#N/A</v>
      </c>
      <c r="I86" s="226" t="e">
        <f ca="1">HLOOKUP(I$6,Outages!$B$1:$GG$6,3,FALSE)</f>
        <v>#N/A</v>
      </c>
      <c r="J86" s="226" t="e">
        <f ca="1">HLOOKUP(J$6,Outages!$B$1:$GG$6,3,FALSE)</f>
        <v>#N/A</v>
      </c>
      <c r="K86" s="301" t="e">
        <f ca="1">HLOOKUP(K$6,Outages!$B$1:$GG$6,3,FALSE)</f>
        <v>#N/A</v>
      </c>
      <c r="L86" s="226" t="e">
        <f ca="1">HLOOKUP(L$6,Outages!$B$1:$GG$6,3,FALSE)</f>
        <v>#N/A</v>
      </c>
      <c r="M86" s="226" t="e">
        <f ca="1">HLOOKUP(M$6,Outages!$B$1:$GG$6,3,FALSE)</f>
        <v>#N/A</v>
      </c>
      <c r="N86" s="226" t="e">
        <f ca="1">HLOOKUP(N$6,Outages!$B$1:$GG$6,3,FALSE)</f>
        <v>#N/A</v>
      </c>
      <c r="O86" s="226" t="e">
        <f ca="1">HLOOKUP(O$6,Outages!$B$1:$GG$6,3,FALSE)</f>
        <v>#N/A</v>
      </c>
      <c r="P86" s="226" t="e">
        <f ca="1">HLOOKUP(P$6,Outages!$B$1:$GG$6,3,FALSE)</f>
        <v>#N/A</v>
      </c>
      <c r="Q86" s="226" t="e">
        <f ca="1">HLOOKUP(Q$6,Outages!$B$1:$GG$6,3,FALSE)</f>
        <v>#N/A</v>
      </c>
      <c r="R86" s="226" t="e">
        <f ca="1">HLOOKUP(R$6,Outages!$B$1:$GG$6,3,FALSE)</f>
        <v>#N/A</v>
      </c>
      <c r="S86" s="226" t="e">
        <f ca="1">HLOOKUP(S$6,Outages!$B$1:$GG$6,3,FALSE)</f>
        <v>#N/A</v>
      </c>
      <c r="T86" s="226" t="e">
        <f ca="1">HLOOKUP(T$6,Outages!$B$1:$GG$6,3,FALSE)</f>
        <v>#N/A</v>
      </c>
      <c r="U86" s="226" t="e">
        <f ca="1">HLOOKUP(U$6,Outages!$B$1:$GG$6,3,FALSE)</f>
        <v>#N/A</v>
      </c>
      <c r="V86" s="226" t="e">
        <f ca="1">HLOOKUP(V$6,Outages!$B$1:$GG$6,3,FALSE)</f>
        <v>#N/A</v>
      </c>
      <c r="W86" s="226" t="e">
        <f ca="1">HLOOKUP(W$6,Outages!$B$1:$GG$6,3,FALSE)</f>
        <v>#N/A</v>
      </c>
      <c r="X86" s="226" t="e">
        <f ca="1">HLOOKUP(X$6,Outages!$B$1:$GG$6,3,FALSE)</f>
        <v>#N/A</v>
      </c>
      <c r="Y86" s="226" t="e">
        <f ca="1">HLOOKUP(Y$6,Outages!$B$1:$GG$6,3,FALSE)</f>
        <v>#N/A</v>
      </c>
      <c r="Z86" s="226" t="e">
        <f ca="1">HLOOKUP(Z$6,Outages!$B$1:$GG$6,3,FALSE)</f>
        <v>#N/A</v>
      </c>
      <c r="AA86" s="226" t="e">
        <f ca="1">HLOOKUP(AA$6,Outages!$B$1:$GG$6,3,FALSE)</f>
        <v>#N/A</v>
      </c>
      <c r="AB86" s="226" t="e">
        <f ca="1">HLOOKUP(AB$6,Outages!$B$1:$GG$6,3,FALSE)</f>
        <v>#N/A</v>
      </c>
      <c r="AC86" s="5"/>
      <c r="AD86" s="5"/>
    </row>
    <row r="87" spans="1:30" ht="15.75" x14ac:dyDescent="0.25">
      <c r="A87" s="126" t="s">
        <v>29</v>
      </c>
      <c r="B87" s="226" t="e">
        <f ca="1">HLOOKUP(B$6,Outages!$B$1:$GG$6,4,FALSE)</f>
        <v>#N/A</v>
      </c>
      <c r="C87" s="226" t="e">
        <f ca="1">HLOOKUP(C$6,Outages!$B$1:$GG$6,4,FALSE)</f>
        <v>#N/A</v>
      </c>
      <c r="D87" s="226" t="e">
        <f ca="1">HLOOKUP(D$6,Outages!$B$1:$GG$6,4,FALSE)</f>
        <v>#N/A</v>
      </c>
      <c r="E87" s="226" t="e">
        <f ca="1">HLOOKUP(E$6,Outages!$B$1:$GG$6,4,FALSE)</f>
        <v>#N/A</v>
      </c>
      <c r="F87" s="226" t="e">
        <f ca="1">HLOOKUP(F$6,Outages!$B$1:$GG$6,4,FALSE)</f>
        <v>#N/A</v>
      </c>
      <c r="G87" s="226" t="e">
        <f ca="1">HLOOKUP(G$6,Outages!$B$1:$GG$6,4,FALSE)</f>
        <v>#N/A</v>
      </c>
      <c r="H87" s="226" t="e">
        <f ca="1">HLOOKUP(H$6,Outages!$B$1:$GG$6,4,FALSE)</f>
        <v>#N/A</v>
      </c>
      <c r="I87" s="226" t="e">
        <f ca="1">HLOOKUP(I$6,Outages!$B$1:$GG$6,4,FALSE)</f>
        <v>#N/A</v>
      </c>
      <c r="J87" s="226" t="e">
        <f ca="1">HLOOKUP(J$6,Outages!$B$1:$GG$6,4,FALSE)</f>
        <v>#N/A</v>
      </c>
      <c r="K87" s="301" t="e">
        <f ca="1">HLOOKUP(K$6,Outages!$B$1:$GG$6,4,FALSE)</f>
        <v>#N/A</v>
      </c>
      <c r="L87" s="226" t="e">
        <f ca="1">HLOOKUP(L$6,Outages!$B$1:$GG$6,4,FALSE)</f>
        <v>#N/A</v>
      </c>
      <c r="M87" s="226" t="e">
        <f ca="1">HLOOKUP(M$6,Outages!$B$1:$GG$6,4,FALSE)</f>
        <v>#N/A</v>
      </c>
      <c r="N87" s="226" t="e">
        <f ca="1">HLOOKUP(N$6,Outages!$B$1:$GG$6,4,FALSE)</f>
        <v>#N/A</v>
      </c>
      <c r="O87" s="226" t="e">
        <f ca="1">HLOOKUP(O$6,Outages!$B$1:$GG$6,4,FALSE)</f>
        <v>#N/A</v>
      </c>
      <c r="P87" s="226" t="e">
        <f ca="1">HLOOKUP(P$6,Outages!$B$1:$GG$6,4,FALSE)</f>
        <v>#N/A</v>
      </c>
      <c r="Q87" s="226" t="e">
        <f ca="1">HLOOKUP(Q$6,Outages!$B$1:$GG$6,4,FALSE)</f>
        <v>#N/A</v>
      </c>
      <c r="R87" s="226" t="e">
        <f ca="1">HLOOKUP(R$6,Outages!$B$1:$GG$6,4,FALSE)</f>
        <v>#N/A</v>
      </c>
      <c r="S87" s="226" t="e">
        <f ca="1">HLOOKUP(S$6,Outages!$B$1:$GG$6,4,FALSE)</f>
        <v>#N/A</v>
      </c>
      <c r="T87" s="226" t="e">
        <f ca="1">HLOOKUP(T$6,Outages!$B$1:$GG$6,4,FALSE)</f>
        <v>#N/A</v>
      </c>
      <c r="U87" s="226" t="e">
        <f ca="1">HLOOKUP(U$6,Outages!$B$1:$GG$6,4,FALSE)</f>
        <v>#N/A</v>
      </c>
      <c r="V87" s="226" t="e">
        <f ca="1">HLOOKUP(V$6,Outages!$B$1:$GG$6,4,FALSE)</f>
        <v>#N/A</v>
      </c>
      <c r="W87" s="226" t="e">
        <f ca="1">HLOOKUP(W$6,Outages!$B$1:$GG$6,4,FALSE)</f>
        <v>#N/A</v>
      </c>
      <c r="X87" s="226" t="e">
        <f ca="1">HLOOKUP(X$6,Outages!$B$1:$GG$6,4,FALSE)</f>
        <v>#N/A</v>
      </c>
      <c r="Y87" s="226" t="e">
        <f ca="1">HLOOKUP(Y$6,Outages!$B$1:$GG$6,4,FALSE)</f>
        <v>#N/A</v>
      </c>
      <c r="Z87" s="226" t="e">
        <f ca="1">HLOOKUP(Z$6,Outages!$B$1:$GG$6,4,FALSE)</f>
        <v>#N/A</v>
      </c>
      <c r="AA87" s="226" t="e">
        <f ca="1">HLOOKUP(AA$6,Outages!$B$1:$GG$6,4,FALSE)</f>
        <v>#N/A</v>
      </c>
      <c r="AB87" s="226" t="e">
        <f ca="1">HLOOKUP(AB$6,Outages!$B$1:$GG$6,4,FALSE)</f>
        <v>#N/A</v>
      </c>
      <c r="AC87" s="5"/>
      <c r="AD87" s="5"/>
    </row>
    <row r="88" spans="1:30" ht="15.75" x14ac:dyDescent="0.25">
      <c r="A88" s="126" t="s">
        <v>30</v>
      </c>
      <c r="B88" s="226" t="e">
        <f ca="1">HLOOKUP(B$6,Outages!$B$1:$GG$6,5,FALSE)</f>
        <v>#N/A</v>
      </c>
      <c r="C88" s="226" t="e">
        <f ca="1">HLOOKUP(C$6,Outages!$B$1:$GG$6,5,FALSE)</f>
        <v>#N/A</v>
      </c>
      <c r="D88" s="226" t="e">
        <f ca="1">HLOOKUP(D$6,Outages!$B$1:$GG$6,5,FALSE)</f>
        <v>#N/A</v>
      </c>
      <c r="E88" s="226" t="e">
        <f ca="1">HLOOKUP(E$6,Outages!$B$1:$GG$6,5,FALSE)</f>
        <v>#N/A</v>
      </c>
      <c r="F88" s="226" t="e">
        <f ca="1">HLOOKUP(F$6,Outages!$B$1:$GG$6,5,FALSE)</f>
        <v>#N/A</v>
      </c>
      <c r="G88" s="226" t="e">
        <f ca="1">HLOOKUP(G$6,Outages!$B$1:$GG$6,5,FALSE)</f>
        <v>#N/A</v>
      </c>
      <c r="H88" s="226" t="e">
        <f ca="1">HLOOKUP(H$6,Outages!$B$1:$GG$6,5,FALSE)</f>
        <v>#N/A</v>
      </c>
      <c r="I88" s="226" t="e">
        <f ca="1">HLOOKUP(I$6,Outages!$B$1:$GG$6,5,FALSE)</f>
        <v>#N/A</v>
      </c>
      <c r="J88" s="226" t="e">
        <f ca="1">HLOOKUP(J$6,Outages!$B$1:$GG$6,5,FALSE)</f>
        <v>#N/A</v>
      </c>
      <c r="K88" s="301" t="e">
        <f ca="1">HLOOKUP(K$6,Outages!$B$1:$GG$6,5,FALSE)</f>
        <v>#N/A</v>
      </c>
      <c r="L88" s="226" t="e">
        <f ca="1">HLOOKUP(L$6,Outages!$B$1:$GG$6,5,FALSE)</f>
        <v>#N/A</v>
      </c>
      <c r="M88" s="226" t="e">
        <f ca="1">HLOOKUP(M$6,Outages!$B$1:$GG$6,5,FALSE)</f>
        <v>#N/A</v>
      </c>
      <c r="N88" s="226" t="e">
        <f ca="1">HLOOKUP(N$6,Outages!$B$1:$GG$6,5,FALSE)</f>
        <v>#N/A</v>
      </c>
      <c r="O88" s="226" t="e">
        <f ca="1">HLOOKUP(O$6,Outages!$B$1:$GG$6,5,FALSE)</f>
        <v>#N/A</v>
      </c>
      <c r="P88" s="226" t="e">
        <f ca="1">HLOOKUP(P$6,Outages!$B$1:$GG$6,5,FALSE)</f>
        <v>#N/A</v>
      </c>
      <c r="Q88" s="226" t="e">
        <f ca="1">HLOOKUP(Q$6,Outages!$B$1:$GG$6,5,FALSE)</f>
        <v>#N/A</v>
      </c>
      <c r="R88" s="226" t="e">
        <f ca="1">HLOOKUP(R$6,Outages!$B$1:$GG$6,5,FALSE)</f>
        <v>#N/A</v>
      </c>
      <c r="S88" s="226" t="e">
        <f ca="1">HLOOKUP(S$6,Outages!$B$1:$GG$6,5,FALSE)</f>
        <v>#N/A</v>
      </c>
      <c r="T88" s="226" t="e">
        <f ca="1">HLOOKUP(T$6,Outages!$B$1:$GG$6,5,FALSE)</f>
        <v>#N/A</v>
      </c>
      <c r="U88" s="226" t="e">
        <f ca="1">HLOOKUP(U$6,Outages!$B$1:$GG$6,5,FALSE)</f>
        <v>#N/A</v>
      </c>
      <c r="V88" s="226" t="e">
        <f ca="1">HLOOKUP(V$6,Outages!$B$1:$GG$6,5,FALSE)</f>
        <v>#N/A</v>
      </c>
      <c r="W88" s="226" t="e">
        <f ca="1">HLOOKUP(W$6,Outages!$B$1:$GG$6,5,FALSE)</f>
        <v>#N/A</v>
      </c>
      <c r="X88" s="226" t="e">
        <f ca="1">HLOOKUP(X$6,Outages!$B$1:$GG$6,5,FALSE)</f>
        <v>#N/A</v>
      </c>
      <c r="Y88" s="226" t="e">
        <f ca="1">HLOOKUP(Y$6,Outages!$B$1:$GG$6,5,FALSE)</f>
        <v>#N/A</v>
      </c>
      <c r="Z88" s="226" t="e">
        <f ca="1">HLOOKUP(Z$6,Outages!$B$1:$GG$6,5,FALSE)</f>
        <v>#N/A</v>
      </c>
      <c r="AA88" s="226" t="e">
        <f ca="1">HLOOKUP(AA$6,Outages!$B$1:$GG$6,5,FALSE)</f>
        <v>#N/A</v>
      </c>
      <c r="AB88" s="226" t="e">
        <f ca="1">HLOOKUP(AB$6,Outages!$B$1:$GG$6,5,FALSE)</f>
        <v>#N/A</v>
      </c>
      <c r="AC88" s="5"/>
      <c r="AD88" s="5"/>
    </row>
    <row r="89" spans="1:30" ht="15.75" x14ac:dyDescent="0.25">
      <c r="A89" s="126" t="s">
        <v>28</v>
      </c>
      <c r="B89" s="228" t="e">
        <f ca="1">HLOOKUP(B$6,Outages!$B$1:$GG$6,6,FALSE)</f>
        <v>#N/A</v>
      </c>
      <c r="C89" s="228" t="e">
        <f ca="1">HLOOKUP(C$6,Outages!$B$1:$GG$6,6,FALSE)</f>
        <v>#N/A</v>
      </c>
      <c r="D89" s="228" t="e">
        <f ca="1">HLOOKUP(D$6,Outages!$B$1:$GG$6,6,FALSE)</f>
        <v>#N/A</v>
      </c>
      <c r="E89" s="228" t="e">
        <f ca="1">HLOOKUP(E$6,Outages!$B$1:$GG$6,6,FALSE)</f>
        <v>#N/A</v>
      </c>
      <c r="F89" s="228" t="e">
        <f ca="1">HLOOKUP(F$6,Outages!$B$1:$GG$6,6,FALSE)</f>
        <v>#N/A</v>
      </c>
      <c r="G89" s="228" t="e">
        <f ca="1">HLOOKUP(G$6,Outages!$B$1:$GG$6,6,FALSE)</f>
        <v>#N/A</v>
      </c>
      <c r="H89" s="228" t="e">
        <f ca="1">HLOOKUP(H$6,Outages!$B$1:$GG$6,6,FALSE)</f>
        <v>#N/A</v>
      </c>
      <c r="I89" s="228" t="e">
        <f ca="1">HLOOKUP(I$6,Outages!$B$1:$GG$6,6,FALSE)</f>
        <v>#N/A</v>
      </c>
      <c r="J89" s="228" t="e">
        <f ca="1">HLOOKUP(J$6,Outages!$B$1:$GG$6,6,FALSE)</f>
        <v>#N/A</v>
      </c>
      <c r="K89" s="302" t="e">
        <f ca="1">HLOOKUP(K$6,Outages!$B$1:$GG$6,6,FALSE)</f>
        <v>#N/A</v>
      </c>
      <c r="L89" s="228" t="e">
        <f ca="1">HLOOKUP(L$6,Outages!$B$1:$GG$6,6,FALSE)</f>
        <v>#N/A</v>
      </c>
      <c r="M89" s="228" t="e">
        <f ca="1">HLOOKUP(M$6,Outages!$B$1:$GG$6,6,FALSE)</f>
        <v>#N/A</v>
      </c>
      <c r="N89" s="228" t="e">
        <f ca="1">HLOOKUP(N$6,Outages!$B$1:$GG$6,6,FALSE)</f>
        <v>#N/A</v>
      </c>
      <c r="O89" s="228" t="e">
        <f ca="1">HLOOKUP(O$6,Outages!$B$1:$GG$6,6,FALSE)</f>
        <v>#N/A</v>
      </c>
      <c r="P89" s="228" t="e">
        <f ca="1">HLOOKUP(P$6,Outages!$B$1:$GG$6,6,FALSE)</f>
        <v>#N/A</v>
      </c>
      <c r="Q89" s="228" t="e">
        <f ca="1">HLOOKUP(Q$6,Outages!$B$1:$GG$6,6,FALSE)</f>
        <v>#N/A</v>
      </c>
      <c r="R89" s="228" t="e">
        <f ca="1">HLOOKUP(R$6,Outages!$B$1:$GG$6,6,FALSE)</f>
        <v>#N/A</v>
      </c>
      <c r="S89" s="228" t="e">
        <f ca="1">HLOOKUP(S$6,Outages!$B$1:$GG$6,6,FALSE)</f>
        <v>#N/A</v>
      </c>
      <c r="T89" s="228" t="e">
        <f ca="1">HLOOKUP(T$6,Outages!$B$1:$GG$6,6,FALSE)</f>
        <v>#N/A</v>
      </c>
      <c r="U89" s="228" t="e">
        <f ca="1">HLOOKUP(U$6,Outages!$B$1:$GG$6,6,FALSE)</f>
        <v>#N/A</v>
      </c>
      <c r="V89" s="228" t="e">
        <f ca="1">HLOOKUP(V$6,Outages!$B$1:$GG$6,6,FALSE)</f>
        <v>#N/A</v>
      </c>
      <c r="W89" s="228" t="e">
        <f ca="1">HLOOKUP(W$6,Outages!$B$1:$GG$6,6,FALSE)</f>
        <v>#N/A</v>
      </c>
      <c r="X89" s="228" t="e">
        <f ca="1">HLOOKUP(X$6,Outages!$B$1:$GG$6,6,FALSE)</f>
        <v>#N/A</v>
      </c>
      <c r="Y89" s="228" t="e">
        <f ca="1">HLOOKUP(Y$6,Outages!$B$1:$GG$6,6,FALSE)</f>
        <v>#N/A</v>
      </c>
      <c r="Z89" s="228" t="e">
        <f ca="1">HLOOKUP(Z$6,Outages!$B$1:$GG$6,6,FALSE)</f>
        <v>#N/A</v>
      </c>
      <c r="AA89" s="228" t="e">
        <f ca="1">HLOOKUP(AA$6,Outages!$B$1:$GG$6,6,FALSE)</f>
        <v>#N/A</v>
      </c>
      <c r="AB89" s="228" t="e">
        <f ca="1">HLOOKUP(AB$6,Outages!$B$1:$GG$6,6,FALSE)</f>
        <v>#N/A</v>
      </c>
      <c r="AC89" s="5"/>
      <c r="AD89" s="5"/>
    </row>
    <row r="90" spans="1:30" ht="15.75" x14ac:dyDescent="0.25">
      <c r="A90" s="149" t="s">
        <v>31</v>
      </c>
      <c r="B90" s="228" t="e">
        <f ca="1">+SUM(B85:B89)</f>
        <v>#N/A</v>
      </c>
      <c r="C90" s="228" t="e">
        <f t="shared" ref="C90:S90" ca="1" si="27">+SUM(C85:C89)</f>
        <v>#N/A</v>
      </c>
      <c r="D90" s="228" t="e">
        <f t="shared" ca="1" si="27"/>
        <v>#N/A</v>
      </c>
      <c r="E90" s="228" t="e">
        <f t="shared" ca="1" si="27"/>
        <v>#N/A</v>
      </c>
      <c r="F90" s="228" t="e">
        <f t="shared" ca="1" si="27"/>
        <v>#N/A</v>
      </c>
      <c r="G90" s="228" t="e">
        <f t="shared" ca="1" si="27"/>
        <v>#N/A</v>
      </c>
      <c r="H90" s="228" t="e">
        <f t="shared" ca="1" si="27"/>
        <v>#N/A</v>
      </c>
      <c r="I90" s="228" t="e">
        <f t="shared" ca="1" si="27"/>
        <v>#N/A</v>
      </c>
      <c r="J90" s="228" t="e">
        <f t="shared" ca="1" si="27"/>
        <v>#N/A</v>
      </c>
      <c r="K90" s="302" t="e">
        <f t="shared" ca="1" si="27"/>
        <v>#N/A</v>
      </c>
      <c r="L90" s="228" t="e">
        <f t="shared" ca="1" si="27"/>
        <v>#N/A</v>
      </c>
      <c r="M90" s="228" t="e">
        <f t="shared" ca="1" si="27"/>
        <v>#N/A</v>
      </c>
      <c r="N90" s="228" t="e">
        <f t="shared" ca="1" si="27"/>
        <v>#N/A</v>
      </c>
      <c r="O90" s="228" t="e">
        <f t="shared" ca="1" si="27"/>
        <v>#N/A</v>
      </c>
      <c r="P90" s="228" t="e">
        <f t="shared" ca="1" si="27"/>
        <v>#N/A</v>
      </c>
      <c r="Q90" s="228" t="e">
        <f t="shared" ca="1" si="27"/>
        <v>#N/A</v>
      </c>
      <c r="R90" s="228" t="e">
        <f t="shared" ca="1" si="27"/>
        <v>#N/A</v>
      </c>
      <c r="S90" s="228" t="e">
        <f t="shared" ca="1" si="27"/>
        <v>#N/A</v>
      </c>
      <c r="T90" s="228" t="e">
        <f t="shared" ref="T90:AB90" ca="1" si="28">+SUM(T85:T89)</f>
        <v>#N/A</v>
      </c>
      <c r="U90" s="228" t="e">
        <f t="shared" ca="1" si="28"/>
        <v>#N/A</v>
      </c>
      <c r="V90" s="228" t="e">
        <f t="shared" ca="1" si="28"/>
        <v>#N/A</v>
      </c>
      <c r="W90" s="228" t="e">
        <f t="shared" ca="1" si="28"/>
        <v>#N/A</v>
      </c>
      <c r="X90" s="228" t="e">
        <f t="shared" ca="1" si="28"/>
        <v>#N/A</v>
      </c>
      <c r="Y90" s="228" t="e">
        <f t="shared" ca="1" si="28"/>
        <v>#N/A</v>
      </c>
      <c r="Z90" s="228" t="e">
        <f t="shared" ca="1" si="28"/>
        <v>#N/A</v>
      </c>
      <c r="AA90" s="228" t="e">
        <f t="shared" ca="1" si="28"/>
        <v>#N/A</v>
      </c>
      <c r="AB90" s="228" t="e">
        <f t="shared" ca="1" si="28"/>
        <v>#N/A</v>
      </c>
      <c r="AC90" s="2"/>
      <c r="AD90" s="2"/>
    </row>
    <row r="91" spans="1:30" ht="15.75" x14ac:dyDescent="0.25">
      <c r="A91" s="102"/>
      <c r="B91" s="103"/>
      <c r="C91" s="103"/>
      <c r="D91" s="103"/>
      <c r="E91" s="187"/>
      <c r="F91" s="103"/>
      <c r="G91" s="103"/>
      <c r="H91" s="103"/>
      <c r="I91" s="103"/>
      <c r="J91" s="188"/>
      <c r="K91" s="188"/>
      <c r="L91" s="103"/>
      <c r="M91" s="103"/>
      <c r="N91" s="103"/>
      <c r="O91" s="103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02"/>
      <c r="AC91" s="2"/>
      <c r="AD91" s="2"/>
    </row>
    <row r="92" spans="1:30" ht="15.75" x14ac:dyDescent="0.25">
      <c r="A92" s="134" t="s">
        <v>41</v>
      </c>
      <c r="B92" s="329">
        <f t="shared" ref="B92:J92" ca="1" si="29">+B6</f>
        <v>41877</v>
      </c>
      <c r="C92" s="329">
        <f t="shared" ca="1" si="29"/>
        <v>41878</v>
      </c>
      <c r="D92" s="329">
        <f t="shared" ca="1" si="29"/>
        <v>41879</v>
      </c>
      <c r="E92" s="329">
        <f t="shared" ca="1" si="29"/>
        <v>41880</v>
      </c>
      <c r="F92" s="329">
        <f t="shared" ca="1" si="29"/>
        <v>41881</v>
      </c>
      <c r="G92" s="329">
        <f t="shared" ca="1" si="29"/>
        <v>41882</v>
      </c>
      <c r="H92" s="329">
        <f t="shared" ca="1" si="29"/>
        <v>41883</v>
      </c>
      <c r="I92" s="329">
        <f t="shared" ca="1" si="29"/>
        <v>41884</v>
      </c>
      <c r="J92" s="330">
        <f t="shared" ca="1" si="29"/>
        <v>41885</v>
      </c>
      <c r="K92" s="330">
        <f ca="1">+TODAY()</f>
        <v>41885</v>
      </c>
      <c r="L92" s="329">
        <f t="shared" ref="L92:AA92" ca="1" si="30">+L6</f>
        <v>41886</v>
      </c>
      <c r="M92" s="329">
        <f t="shared" ca="1" si="30"/>
        <v>41887</v>
      </c>
      <c r="N92" s="329">
        <f t="shared" ca="1" si="30"/>
        <v>41888</v>
      </c>
      <c r="O92" s="329">
        <f t="shared" ca="1" si="30"/>
        <v>41889</v>
      </c>
      <c r="P92" s="329">
        <f t="shared" ca="1" si="30"/>
        <v>41890</v>
      </c>
      <c r="Q92" s="329">
        <f t="shared" ca="1" si="30"/>
        <v>41891</v>
      </c>
      <c r="R92" s="329">
        <f t="shared" ca="1" si="30"/>
        <v>41892</v>
      </c>
      <c r="S92" s="329">
        <f t="shared" ca="1" si="30"/>
        <v>41893</v>
      </c>
      <c r="T92" s="329">
        <f t="shared" ca="1" si="30"/>
        <v>41894</v>
      </c>
      <c r="U92" s="329">
        <f t="shared" ca="1" si="30"/>
        <v>41895</v>
      </c>
      <c r="V92" s="329">
        <f t="shared" ca="1" si="30"/>
        <v>41896</v>
      </c>
      <c r="W92" s="329">
        <f t="shared" ca="1" si="30"/>
        <v>41897</v>
      </c>
      <c r="X92" s="329">
        <f t="shared" ca="1" si="30"/>
        <v>41898</v>
      </c>
      <c r="Y92" s="329">
        <f t="shared" ca="1" si="30"/>
        <v>41899</v>
      </c>
      <c r="Z92" s="329">
        <f t="shared" ca="1" si="30"/>
        <v>41900</v>
      </c>
      <c r="AA92" s="329">
        <f t="shared" ca="1" si="30"/>
        <v>41901</v>
      </c>
      <c r="AB92" s="329">
        <f ca="1">+AB6</f>
        <v>41902</v>
      </c>
      <c r="AC92" s="2"/>
      <c r="AD92" s="2"/>
    </row>
    <row r="93" spans="1:30" ht="15.75" x14ac:dyDescent="0.25">
      <c r="A93" s="122" t="s">
        <v>73</v>
      </c>
      <c r="B93" s="189">
        <f>+B82</f>
        <v>0</v>
      </c>
      <c r="C93" s="189">
        <f t="shared" ref="C93:S93" si="31">+C82</f>
        <v>0</v>
      </c>
      <c r="D93" s="189">
        <f t="shared" si="31"/>
        <v>0</v>
      </c>
      <c r="E93" s="189">
        <f t="shared" si="31"/>
        <v>0</v>
      </c>
      <c r="F93" s="189">
        <f t="shared" si="31"/>
        <v>0</v>
      </c>
      <c r="G93" s="189">
        <f t="shared" si="31"/>
        <v>0</v>
      </c>
      <c r="H93" s="189">
        <f t="shared" si="31"/>
        <v>0</v>
      </c>
      <c r="I93" s="189">
        <f t="shared" si="31"/>
        <v>0</v>
      </c>
      <c r="J93" s="190">
        <f t="shared" si="31"/>
        <v>0</v>
      </c>
      <c r="K93" s="190">
        <f>+K82</f>
        <v>0</v>
      </c>
      <c r="L93" s="189">
        <f t="shared" si="31"/>
        <v>0</v>
      </c>
      <c r="M93" s="189">
        <f t="shared" si="31"/>
        <v>0</v>
      </c>
      <c r="N93" s="189">
        <f t="shared" si="31"/>
        <v>0</v>
      </c>
      <c r="O93" s="189">
        <f t="shared" si="31"/>
        <v>0</v>
      </c>
      <c r="P93" s="189">
        <f t="shared" si="31"/>
        <v>0</v>
      </c>
      <c r="Q93" s="189">
        <f t="shared" si="31"/>
        <v>0</v>
      </c>
      <c r="R93" s="189">
        <f t="shared" si="31"/>
        <v>0</v>
      </c>
      <c r="S93" s="189">
        <f t="shared" si="31"/>
        <v>0</v>
      </c>
      <c r="T93" s="189">
        <f t="shared" ref="T93:AA93" si="32">+T82</f>
        <v>0</v>
      </c>
      <c r="U93" s="189">
        <f t="shared" si="32"/>
        <v>0</v>
      </c>
      <c r="V93" s="189">
        <f t="shared" si="32"/>
        <v>0</v>
      </c>
      <c r="W93" s="189">
        <f t="shared" si="32"/>
        <v>0</v>
      </c>
      <c r="X93" s="189">
        <f t="shared" si="32"/>
        <v>0</v>
      </c>
      <c r="Y93" s="189">
        <f t="shared" si="32"/>
        <v>0</v>
      </c>
      <c r="Z93" s="189">
        <f t="shared" si="32"/>
        <v>0</v>
      </c>
      <c r="AA93" s="189">
        <f t="shared" si="32"/>
        <v>0</v>
      </c>
      <c r="AB93" s="189">
        <f>+AB82</f>
        <v>0</v>
      </c>
      <c r="AC93" s="2"/>
      <c r="AD93" s="2"/>
    </row>
    <row r="94" spans="1:30" ht="15.75" x14ac:dyDescent="0.25">
      <c r="A94" s="126" t="s">
        <v>29</v>
      </c>
      <c r="B94" s="113" t="e">
        <f ca="1">B67-B87</f>
        <v>#N/A</v>
      </c>
      <c r="C94" s="113" t="e">
        <f t="shared" ref="C94:S94" ca="1" si="33">C67-C87</f>
        <v>#N/A</v>
      </c>
      <c r="D94" s="113" t="e">
        <f t="shared" ca="1" si="33"/>
        <v>#N/A</v>
      </c>
      <c r="E94" s="113" t="e">
        <f t="shared" ca="1" si="33"/>
        <v>#N/A</v>
      </c>
      <c r="F94" s="113" t="e">
        <f t="shared" ca="1" si="33"/>
        <v>#N/A</v>
      </c>
      <c r="G94" s="113" t="e">
        <f t="shared" ca="1" si="33"/>
        <v>#N/A</v>
      </c>
      <c r="H94" s="113" t="e">
        <f t="shared" ca="1" si="33"/>
        <v>#N/A</v>
      </c>
      <c r="I94" s="113" t="e">
        <f t="shared" ca="1" si="33"/>
        <v>#N/A</v>
      </c>
      <c r="J94" s="115" t="e">
        <f t="shared" ca="1" si="33"/>
        <v>#N/A</v>
      </c>
      <c r="K94" s="115" t="e">
        <f ca="1">K67-K87</f>
        <v>#N/A</v>
      </c>
      <c r="L94" s="113" t="e">
        <f t="shared" ca="1" si="33"/>
        <v>#N/A</v>
      </c>
      <c r="M94" s="113" t="e">
        <f t="shared" ca="1" si="33"/>
        <v>#N/A</v>
      </c>
      <c r="N94" s="113" t="e">
        <f t="shared" ca="1" si="33"/>
        <v>#N/A</v>
      </c>
      <c r="O94" s="113" t="e">
        <f t="shared" ca="1" si="33"/>
        <v>#N/A</v>
      </c>
      <c r="P94" s="113" t="e">
        <f t="shared" ca="1" si="33"/>
        <v>#N/A</v>
      </c>
      <c r="Q94" s="113" t="e">
        <f t="shared" ca="1" si="33"/>
        <v>#N/A</v>
      </c>
      <c r="R94" s="113" t="e">
        <f t="shared" ca="1" si="33"/>
        <v>#N/A</v>
      </c>
      <c r="S94" s="113" t="e">
        <f t="shared" ca="1" si="33"/>
        <v>#N/A</v>
      </c>
      <c r="T94" s="113" t="e">
        <f t="shared" ref="T94:AA94" ca="1" si="34">T67-T87</f>
        <v>#N/A</v>
      </c>
      <c r="U94" s="113" t="e">
        <f t="shared" ca="1" si="34"/>
        <v>#N/A</v>
      </c>
      <c r="V94" s="113" t="e">
        <f t="shared" ca="1" si="34"/>
        <v>#N/A</v>
      </c>
      <c r="W94" s="113" t="e">
        <f t="shared" ca="1" si="34"/>
        <v>#N/A</v>
      </c>
      <c r="X94" s="113" t="e">
        <f t="shared" ca="1" si="34"/>
        <v>#N/A</v>
      </c>
      <c r="Y94" s="113" t="e">
        <f t="shared" ca="1" si="34"/>
        <v>#N/A</v>
      </c>
      <c r="Z94" s="113" t="e">
        <f t="shared" ca="1" si="34"/>
        <v>#N/A</v>
      </c>
      <c r="AA94" s="113" t="e">
        <f t="shared" ca="1" si="34"/>
        <v>#N/A</v>
      </c>
      <c r="AB94" s="113" t="e">
        <f ca="1">AB67-AB87</f>
        <v>#N/A</v>
      </c>
      <c r="AC94" s="5"/>
      <c r="AD94" s="5"/>
    </row>
    <row r="95" spans="1:30" ht="15.75" x14ac:dyDescent="0.25">
      <c r="A95" s="126" t="s">
        <v>26</v>
      </c>
      <c r="B95" s="113" t="e">
        <f t="shared" ref="B95:S95" ca="1" si="35">B68-B85</f>
        <v>#N/A</v>
      </c>
      <c r="C95" s="113" t="e">
        <f t="shared" ca="1" si="35"/>
        <v>#N/A</v>
      </c>
      <c r="D95" s="113" t="e">
        <f t="shared" ca="1" si="35"/>
        <v>#N/A</v>
      </c>
      <c r="E95" s="113" t="e">
        <f t="shared" ca="1" si="35"/>
        <v>#N/A</v>
      </c>
      <c r="F95" s="113" t="e">
        <f t="shared" ca="1" si="35"/>
        <v>#N/A</v>
      </c>
      <c r="G95" s="113" t="e">
        <f t="shared" ca="1" si="35"/>
        <v>#N/A</v>
      </c>
      <c r="H95" s="113" t="e">
        <f t="shared" ca="1" si="35"/>
        <v>#N/A</v>
      </c>
      <c r="I95" s="113" t="e">
        <f t="shared" ca="1" si="35"/>
        <v>#N/A</v>
      </c>
      <c r="J95" s="115" t="e">
        <f t="shared" ca="1" si="35"/>
        <v>#N/A</v>
      </c>
      <c r="K95" s="115" t="e">
        <f ca="1">K68-K85</f>
        <v>#N/A</v>
      </c>
      <c r="L95" s="113" t="e">
        <f t="shared" ca="1" si="35"/>
        <v>#N/A</v>
      </c>
      <c r="M95" s="113" t="e">
        <f t="shared" ca="1" si="35"/>
        <v>#N/A</v>
      </c>
      <c r="N95" s="113" t="e">
        <f t="shared" ca="1" si="35"/>
        <v>#N/A</v>
      </c>
      <c r="O95" s="113" t="e">
        <f t="shared" ca="1" si="35"/>
        <v>#N/A</v>
      </c>
      <c r="P95" s="113" t="e">
        <f t="shared" ca="1" si="35"/>
        <v>#N/A</v>
      </c>
      <c r="Q95" s="113" t="e">
        <f t="shared" ca="1" si="35"/>
        <v>#N/A</v>
      </c>
      <c r="R95" s="113" t="e">
        <f t="shared" ca="1" si="35"/>
        <v>#N/A</v>
      </c>
      <c r="S95" s="113" t="e">
        <f t="shared" ca="1" si="35"/>
        <v>#N/A</v>
      </c>
      <c r="T95" s="113" t="e">
        <f t="shared" ref="T95:AA95" ca="1" si="36">T68-T85</f>
        <v>#N/A</v>
      </c>
      <c r="U95" s="113" t="e">
        <f t="shared" ca="1" si="36"/>
        <v>#N/A</v>
      </c>
      <c r="V95" s="113" t="e">
        <f t="shared" ca="1" si="36"/>
        <v>#N/A</v>
      </c>
      <c r="W95" s="113" t="e">
        <f t="shared" ca="1" si="36"/>
        <v>#N/A</v>
      </c>
      <c r="X95" s="113" t="e">
        <f t="shared" ca="1" si="36"/>
        <v>#N/A</v>
      </c>
      <c r="Y95" s="113" t="e">
        <f t="shared" ca="1" si="36"/>
        <v>#N/A</v>
      </c>
      <c r="Z95" s="113" t="e">
        <f t="shared" ca="1" si="36"/>
        <v>#N/A</v>
      </c>
      <c r="AA95" s="113" t="e">
        <f t="shared" ca="1" si="36"/>
        <v>#N/A</v>
      </c>
      <c r="AB95" s="113" t="e">
        <f ca="1">AB68-AB85</f>
        <v>#N/A</v>
      </c>
      <c r="AC95" s="5"/>
      <c r="AD95" s="5"/>
    </row>
    <row r="96" spans="1:30" ht="15.75" x14ac:dyDescent="0.25">
      <c r="A96" s="126" t="s">
        <v>28</v>
      </c>
      <c r="B96" s="113" t="e">
        <f t="shared" ref="B96:S96" ca="1" si="37">B69-B89</f>
        <v>#N/A</v>
      </c>
      <c r="C96" s="113" t="e">
        <f t="shared" ca="1" si="37"/>
        <v>#N/A</v>
      </c>
      <c r="D96" s="113" t="e">
        <f t="shared" ca="1" si="37"/>
        <v>#N/A</v>
      </c>
      <c r="E96" s="113" t="e">
        <f t="shared" ca="1" si="37"/>
        <v>#N/A</v>
      </c>
      <c r="F96" s="113" t="e">
        <f t="shared" ca="1" si="37"/>
        <v>#N/A</v>
      </c>
      <c r="G96" s="113" t="e">
        <f t="shared" ca="1" si="37"/>
        <v>#N/A</v>
      </c>
      <c r="H96" s="113" t="e">
        <f t="shared" ca="1" si="37"/>
        <v>#N/A</v>
      </c>
      <c r="I96" s="113" t="e">
        <f t="shared" ca="1" si="37"/>
        <v>#N/A</v>
      </c>
      <c r="J96" s="115" t="e">
        <f t="shared" ca="1" si="37"/>
        <v>#N/A</v>
      </c>
      <c r="K96" s="115" t="e">
        <f ca="1">K69-K89</f>
        <v>#N/A</v>
      </c>
      <c r="L96" s="113" t="e">
        <f t="shared" ca="1" si="37"/>
        <v>#N/A</v>
      </c>
      <c r="M96" s="113" t="e">
        <f t="shared" ca="1" si="37"/>
        <v>#N/A</v>
      </c>
      <c r="N96" s="113" t="e">
        <f t="shared" ca="1" si="37"/>
        <v>#N/A</v>
      </c>
      <c r="O96" s="113" t="e">
        <f t="shared" ca="1" si="37"/>
        <v>#N/A</v>
      </c>
      <c r="P96" s="113" t="e">
        <f t="shared" ca="1" si="37"/>
        <v>#N/A</v>
      </c>
      <c r="Q96" s="113" t="e">
        <f t="shared" ca="1" si="37"/>
        <v>#N/A</v>
      </c>
      <c r="R96" s="113" t="e">
        <f t="shared" ca="1" si="37"/>
        <v>#N/A</v>
      </c>
      <c r="S96" s="113" t="e">
        <f t="shared" ca="1" si="37"/>
        <v>#N/A</v>
      </c>
      <c r="T96" s="113" t="e">
        <f t="shared" ref="T96:AA96" ca="1" si="38">T69-T89</f>
        <v>#N/A</v>
      </c>
      <c r="U96" s="113" t="e">
        <f t="shared" ca="1" si="38"/>
        <v>#N/A</v>
      </c>
      <c r="V96" s="113" t="e">
        <f t="shared" ca="1" si="38"/>
        <v>#N/A</v>
      </c>
      <c r="W96" s="113" t="e">
        <f t="shared" ca="1" si="38"/>
        <v>#N/A</v>
      </c>
      <c r="X96" s="113" t="e">
        <f t="shared" ca="1" si="38"/>
        <v>#N/A</v>
      </c>
      <c r="Y96" s="113" t="e">
        <f t="shared" ca="1" si="38"/>
        <v>#N/A</v>
      </c>
      <c r="Z96" s="113" t="e">
        <f t="shared" ca="1" si="38"/>
        <v>#N/A</v>
      </c>
      <c r="AA96" s="113" t="e">
        <f t="shared" ca="1" si="38"/>
        <v>#N/A</v>
      </c>
      <c r="AB96" s="113" t="e">
        <f ca="1">AB69-AB89</f>
        <v>#N/A</v>
      </c>
      <c r="AC96" s="5"/>
      <c r="AD96" s="5"/>
    </row>
    <row r="97" spans="1:30" ht="15.75" x14ac:dyDescent="0.25">
      <c r="A97" s="126" t="s">
        <v>36</v>
      </c>
      <c r="B97" s="113" t="e">
        <f t="shared" ref="B97:P97" ca="1" si="39">B70-B86</f>
        <v>#N/A</v>
      </c>
      <c r="C97" s="113" t="e">
        <f t="shared" ca="1" si="39"/>
        <v>#N/A</v>
      </c>
      <c r="D97" s="113" t="e">
        <f t="shared" ca="1" si="39"/>
        <v>#N/A</v>
      </c>
      <c r="E97" s="113" t="e">
        <f t="shared" ca="1" si="39"/>
        <v>#N/A</v>
      </c>
      <c r="F97" s="113" t="e">
        <f t="shared" ca="1" si="39"/>
        <v>#N/A</v>
      </c>
      <c r="G97" s="113" t="e">
        <f t="shared" ca="1" si="39"/>
        <v>#N/A</v>
      </c>
      <c r="H97" s="113" t="e">
        <f t="shared" ca="1" si="39"/>
        <v>#N/A</v>
      </c>
      <c r="I97" s="113" t="e">
        <f t="shared" ca="1" si="39"/>
        <v>#N/A</v>
      </c>
      <c r="J97" s="115" t="e">
        <f t="shared" ca="1" si="39"/>
        <v>#N/A</v>
      </c>
      <c r="K97" s="115" t="e">
        <f ca="1">K70-K86</f>
        <v>#N/A</v>
      </c>
      <c r="L97" s="113" t="e">
        <f t="shared" ca="1" si="39"/>
        <v>#N/A</v>
      </c>
      <c r="M97" s="113" t="e">
        <f t="shared" ca="1" si="39"/>
        <v>#N/A</v>
      </c>
      <c r="N97" s="113" t="e">
        <f t="shared" ca="1" si="39"/>
        <v>#N/A</v>
      </c>
      <c r="O97" s="113" t="e">
        <f t="shared" ca="1" si="39"/>
        <v>#N/A</v>
      </c>
      <c r="P97" s="113" t="e">
        <f t="shared" ca="1" si="39"/>
        <v>#N/A</v>
      </c>
      <c r="Q97" s="113" t="e">
        <f t="shared" ref="Q97:AA97" ca="1" si="40">Q70-Q86</f>
        <v>#N/A</v>
      </c>
      <c r="R97" s="113" t="e">
        <f t="shared" ca="1" si="40"/>
        <v>#N/A</v>
      </c>
      <c r="S97" s="113" t="e">
        <f t="shared" ca="1" si="40"/>
        <v>#N/A</v>
      </c>
      <c r="T97" s="113" t="e">
        <f t="shared" ca="1" si="40"/>
        <v>#N/A</v>
      </c>
      <c r="U97" s="113" t="e">
        <f t="shared" ca="1" si="40"/>
        <v>#N/A</v>
      </c>
      <c r="V97" s="113" t="e">
        <f t="shared" ca="1" si="40"/>
        <v>#N/A</v>
      </c>
      <c r="W97" s="113" t="e">
        <f ca="1">W70-W86</f>
        <v>#N/A</v>
      </c>
      <c r="X97" s="113" t="e">
        <f ca="1">X70-X86</f>
        <v>#N/A</v>
      </c>
      <c r="Y97" s="113" t="e">
        <f ca="1">Y70-Y86</f>
        <v>#N/A</v>
      </c>
      <c r="Z97" s="113" t="e">
        <f ca="1">Z70-Z86</f>
        <v>#N/A</v>
      </c>
      <c r="AA97" s="113" t="e">
        <f t="shared" ca="1" si="40"/>
        <v>#N/A</v>
      </c>
      <c r="AB97" s="113" t="e">
        <f ca="1">AB70-AB86</f>
        <v>#N/A</v>
      </c>
      <c r="AC97" s="5"/>
      <c r="AD97" s="5"/>
    </row>
    <row r="98" spans="1:30" ht="15.75" x14ac:dyDescent="0.25">
      <c r="A98" s="126" t="s">
        <v>37</v>
      </c>
      <c r="B98" s="113">
        <f t="shared" ref="B98:P98" si="41">B71</f>
        <v>5887</v>
      </c>
      <c r="C98" s="113">
        <f t="shared" si="41"/>
        <v>5887</v>
      </c>
      <c r="D98" s="113">
        <f t="shared" si="41"/>
        <v>5887</v>
      </c>
      <c r="E98" s="113">
        <f t="shared" si="41"/>
        <v>5887</v>
      </c>
      <c r="F98" s="113">
        <f t="shared" si="41"/>
        <v>5887</v>
      </c>
      <c r="G98" s="113">
        <f t="shared" si="41"/>
        <v>5887</v>
      </c>
      <c r="H98" s="113">
        <f t="shared" si="41"/>
        <v>5887</v>
      </c>
      <c r="I98" s="113">
        <f t="shared" si="41"/>
        <v>5887</v>
      </c>
      <c r="J98" s="115">
        <f t="shared" si="41"/>
        <v>5887</v>
      </c>
      <c r="K98" s="115">
        <f>K71</f>
        <v>5887</v>
      </c>
      <c r="L98" s="113">
        <f t="shared" si="41"/>
        <v>5887</v>
      </c>
      <c r="M98" s="113">
        <f t="shared" si="41"/>
        <v>5887</v>
      </c>
      <c r="N98" s="113">
        <f t="shared" si="41"/>
        <v>5887</v>
      </c>
      <c r="O98" s="113">
        <f t="shared" si="41"/>
        <v>5887</v>
      </c>
      <c r="P98" s="113">
        <f t="shared" si="41"/>
        <v>5887</v>
      </c>
      <c r="Q98" s="113">
        <f t="shared" ref="Q98:AA98" si="42">Q71</f>
        <v>5887</v>
      </c>
      <c r="R98" s="113">
        <f t="shared" si="42"/>
        <v>5887</v>
      </c>
      <c r="S98" s="113">
        <f t="shared" si="42"/>
        <v>5887</v>
      </c>
      <c r="T98" s="113">
        <f t="shared" si="42"/>
        <v>5887</v>
      </c>
      <c r="U98" s="113">
        <f t="shared" si="42"/>
        <v>5887</v>
      </c>
      <c r="V98" s="113">
        <f t="shared" si="42"/>
        <v>5887</v>
      </c>
      <c r="W98" s="113">
        <f>W71</f>
        <v>5887</v>
      </c>
      <c r="X98" s="113">
        <f>X71</f>
        <v>5887</v>
      </c>
      <c r="Y98" s="113">
        <f>Y71</f>
        <v>5887</v>
      </c>
      <c r="Z98" s="113">
        <f>Z71</f>
        <v>5887</v>
      </c>
      <c r="AA98" s="113">
        <f t="shared" si="42"/>
        <v>5887</v>
      </c>
      <c r="AB98" s="113">
        <f>AB71</f>
        <v>5887</v>
      </c>
      <c r="AC98" s="5"/>
      <c r="AD98" s="5"/>
    </row>
    <row r="99" spans="1:30" ht="15.75" x14ac:dyDescent="0.25">
      <c r="A99" s="126" t="s">
        <v>38</v>
      </c>
      <c r="B99" s="113" t="e">
        <f t="shared" ref="B99:S99" ca="1" si="43">B72-B88</f>
        <v>#N/A</v>
      </c>
      <c r="C99" s="113" t="e">
        <f t="shared" ca="1" si="43"/>
        <v>#N/A</v>
      </c>
      <c r="D99" s="113" t="e">
        <f t="shared" ca="1" si="43"/>
        <v>#N/A</v>
      </c>
      <c r="E99" s="113" t="e">
        <f t="shared" ca="1" si="43"/>
        <v>#N/A</v>
      </c>
      <c r="F99" s="113" t="e">
        <f t="shared" ca="1" si="43"/>
        <v>#N/A</v>
      </c>
      <c r="G99" s="113" t="e">
        <f t="shared" ca="1" si="43"/>
        <v>#N/A</v>
      </c>
      <c r="H99" s="113" t="e">
        <f t="shared" ca="1" si="43"/>
        <v>#N/A</v>
      </c>
      <c r="I99" s="113" t="e">
        <f t="shared" ca="1" si="43"/>
        <v>#N/A</v>
      </c>
      <c r="J99" s="115" t="e">
        <f t="shared" ca="1" si="43"/>
        <v>#N/A</v>
      </c>
      <c r="K99" s="115" t="e">
        <f ca="1">K72-K88</f>
        <v>#N/A</v>
      </c>
      <c r="L99" s="113" t="e">
        <f t="shared" ca="1" si="43"/>
        <v>#N/A</v>
      </c>
      <c r="M99" s="113" t="e">
        <f t="shared" ca="1" si="43"/>
        <v>#N/A</v>
      </c>
      <c r="N99" s="113" t="e">
        <f t="shared" ca="1" si="43"/>
        <v>#N/A</v>
      </c>
      <c r="O99" s="113" t="e">
        <f t="shared" ca="1" si="43"/>
        <v>#N/A</v>
      </c>
      <c r="P99" s="113" t="e">
        <f t="shared" ca="1" si="43"/>
        <v>#N/A</v>
      </c>
      <c r="Q99" s="113" t="e">
        <f t="shared" ca="1" si="43"/>
        <v>#N/A</v>
      </c>
      <c r="R99" s="113" t="e">
        <f t="shared" ca="1" si="43"/>
        <v>#N/A</v>
      </c>
      <c r="S99" s="113" t="e">
        <f t="shared" ca="1" si="43"/>
        <v>#N/A</v>
      </c>
      <c r="T99" s="113" t="e">
        <f t="shared" ref="T99:AA99" ca="1" si="44">T72-T88</f>
        <v>#N/A</v>
      </c>
      <c r="U99" s="113" t="e">
        <f t="shared" ca="1" si="44"/>
        <v>#N/A</v>
      </c>
      <c r="V99" s="113" t="e">
        <f t="shared" ca="1" si="44"/>
        <v>#N/A</v>
      </c>
      <c r="W99" s="113" t="e">
        <f t="shared" ca="1" si="44"/>
        <v>#N/A</v>
      </c>
      <c r="X99" s="113" t="e">
        <f t="shared" ca="1" si="44"/>
        <v>#N/A</v>
      </c>
      <c r="Y99" s="113" t="e">
        <f t="shared" ca="1" si="44"/>
        <v>#N/A</v>
      </c>
      <c r="Z99" s="113" t="e">
        <f t="shared" ca="1" si="44"/>
        <v>#N/A</v>
      </c>
      <c r="AA99" s="113" t="e">
        <f t="shared" ca="1" si="44"/>
        <v>#N/A</v>
      </c>
      <c r="AB99" s="113" t="e">
        <f ca="1">AB72-AB88</f>
        <v>#N/A</v>
      </c>
      <c r="AC99" s="5"/>
      <c r="AD99" s="5"/>
    </row>
    <row r="100" spans="1:30" ht="15.75" x14ac:dyDescent="0.25">
      <c r="A100" s="126" t="s">
        <v>39</v>
      </c>
      <c r="B100" s="113">
        <f t="shared" ref="B100:P100" si="45">B73</f>
        <v>5440</v>
      </c>
      <c r="C100" s="113">
        <f t="shared" si="45"/>
        <v>5440</v>
      </c>
      <c r="D100" s="113">
        <f t="shared" si="45"/>
        <v>5440</v>
      </c>
      <c r="E100" s="113">
        <f t="shared" si="45"/>
        <v>5440</v>
      </c>
      <c r="F100" s="113">
        <f t="shared" si="45"/>
        <v>5440</v>
      </c>
      <c r="G100" s="113">
        <f t="shared" si="45"/>
        <v>5440</v>
      </c>
      <c r="H100" s="113">
        <f t="shared" si="45"/>
        <v>5440</v>
      </c>
      <c r="I100" s="113">
        <f t="shared" si="45"/>
        <v>5440</v>
      </c>
      <c r="J100" s="115">
        <f t="shared" si="45"/>
        <v>5440</v>
      </c>
      <c r="K100" s="115">
        <f>K73</f>
        <v>5440</v>
      </c>
      <c r="L100" s="113">
        <f t="shared" si="45"/>
        <v>5440</v>
      </c>
      <c r="M100" s="113">
        <f t="shared" si="45"/>
        <v>5440</v>
      </c>
      <c r="N100" s="113">
        <f t="shared" si="45"/>
        <v>5440</v>
      </c>
      <c r="O100" s="113">
        <f t="shared" si="45"/>
        <v>5440</v>
      </c>
      <c r="P100" s="113">
        <f t="shared" si="45"/>
        <v>5440</v>
      </c>
      <c r="Q100" s="113">
        <f t="shared" ref="Q100:S101" si="46">Q73</f>
        <v>5440</v>
      </c>
      <c r="R100" s="113">
        <f t="shared" si="46"/>
        <v>5440</v>
      </c>
      <c r="S100" s="113">
        <f t="shared" si="46"/>
        <v>5440</v>
      </c>
      <c r="T100" s="113">
        <f t="shared" ref="T100:AA101" si="47">T73</f>
        <v>5440</v>
      </c>
      <c r="U100" s="113">
        <f t="shared" si="47"/>
        <v>5440</v>
      </c>
      <c r="V100" s="113">
        <f t="shared" si="47"/>
        <v>5440</v>
      </c>
      <c r="W100" s="113">
        <f t="shared" ref="W100:Z101" si="48">W73</f>
        <v>5440</v>
      </c>
      <c r="X100" s="113">
        <f t="shared" si="48"/>
        <v>5440</v>
      </c>
      <c r="Y100" s="113">
        <f t="shared" si="48"/>
        <v>5440</v>
      </c>
      <c r="Z100" s="113">
        <f t="shared" si="48"/>
        <v>5440</v>
      </c>
      <c r="AA100" s="113">
        <f t="shared" si="47"/>
        <v>5440</v>
      </c>
      <c r="AB100" s="113">
        <f>AB73</f>
        <v>5440</v>
      </c>
      <c r="AC100" s="5"/>
      <c r="AD100" s="5"/>
    </row>
    <row r="101" spans="1:30" ht="15.75" x14ac:dyDescent="0.25">
      <c r="A101" s="126" t="s">
        <v>35</v>
      </c>
      <c r="B101" s="131">
        <f t="shared" ref="B101:P101" si="49">B74</f>
        <v>0</v>
      </c>
      <c r="C101" s="131">
        <f t="shared" si="49"/>
        <v>0</v>
      </c>
      <c r="D101" s="131">
        <f t="shared" si="49"/>
        <v>0</v>
      </c>
      <c r="E101" s="131">
        <f t="shared" si="49"/>
        <v>0</v>
      </c>
      <c r="F101" s="131">
        <f t="shared" si="49"/>
        <v>0</v>
      </c>
      <c r="G101" s="131">
        <f t="shared" si="49"/>
        <v>0</v>
      </c>
      <c r="H101" s="131">
        <f t="shared" si="49"/>
        <v>0</v>
      </c>
      <c r="I101" s="131">
        <f t="shared" si="49"/>
        <v>0</v>
      </c>
      <c r="J101" s="133">
        <f t="shared" si="49"/>
        <v>0</v>
      </c>
      <c r="K101" s="133">
        <f>K74</f>
        <v>0</v>
      </c>
      <c r="L101" s="131">
        <f t="shared" si="49"/>
        <v>0</v>
      </c>
      <c r="M101" s="131">
        <f t="shared" si="49"/>
        <v>0</v>
      </c>
      <c r="N101" s="131">
        <f t="shared" si="49"/>
        <v>0</v>
      </c>
      <c r="O101" s="131">
        <f t="shared" si="49"/>
        <v>0</v>
      </c>
      <c r="P101" s="131">
        <f t="shared" si="49"/>
        <v>0</v>
      </c>
      <c r="Q101" s="131">
        <f t="shared" si="46"/>
        <v>0</v>
      </c>
      <c r="R101" s="131">
        <f t="shared" si="46"/>
        <v>0</v>
      </c>
      <c r="S101" s="131">
        <f t="shared" si="46"/>
        <v>0</v>
      </c>
      <c r="T101" s="131">
        <f t="shared" si="47"/>
        <v>0</v>
      </c>
      <c r="U101" s="131">
        <f t="shared" si="47"/>
        <v>0</v>
      </c>
      <c r="V101" s="131">
        <f t="shared" si="47"/>
        <v>0</v>
      </c>
      <c r="W101" s="131">
        <f t="shared" si="48"/>
        <v>0</v>
      </c>
      <c r="X101" s="131">
        <f t="shared" si="48"/>
        <v>0</v>
      </c>
      <c r="Y101" s="131">
        <f t="shared" si="48"/>
        <v>0</v>
      </c>
      <c r="Z101" s="131">
        <f t="shared" si="48"/>
        <v>0</v>
      </c>
      <c r="AA101" s="131">
        <f t="shared" si="47"/>
        <v>0</v>
      </c>
      <c r="AB101" s="131">
        <f>AB74</f>
        <v>0</v>
      </c>
      <c r="AC101" s="5"/>
      <c r="AD101" s="5"/>
    </row>
    <row r="102" spans="1:30" ht="15.75" x14ac:dyDescent="0.25">
      <c r="A102" s="191" t="s">
        <v>31</v>
      </c>
      <c r="B102" s="192" t="e">
        <f ca="1">B75-B90</f>
        <v>#N/A</v>
      </c>
      <c r="C102" s="192" t="e">
        <f t="shared" ref="C102:I102" ca="1" si="50">C75-C90</f>
        <v>#N/A</v>
      </c>
      <c r="D102" s="192" t="e">
        <f t="shared" ca="1" si="50"/>
        <v>#N/A</v>
      </c>
      <c r="E102" s="192" t="e">
        <f t="shared" ca="1" si="50"/>
        <v>#N/A</v>
      </c>
      <c r="F102" s="192" t="e">
        <f t="shared" ca="1" si="50"/>
        <v>#N/A</v>
      </c>
      <c r="G102" s="192" t="e">
        <f t="shared" ca="1" si="50"/>
        <v>#N/A</v>
      </c>
      <c r="H102" s="192" t="e">
        <f t="shared" ca="1" si="50"/>
        <v>#N/A</v>
      </c>
      <c r="I102" s="192" t="e">
        <f t="shared" ca="1" si="50"/>
        <v>#N/A</v>
      </c>
      <c r="J102" s="193" t="e">
        <f ca="1">+SUM(J93:J101)</f>
        <v>#N/A</v>
      </c>
      <c r="K102" s="193" t="e">
        <f ca="1">+SUM(K93:K101)</f>
        <v>#N/A</v>
      </c>
      <c r="L102" s="194" t="e">
        <f ca="1">+L75-L90</f>
        <v>#N/A</v>
      </c>
      <c r="M102" s="194" t="e">
        <f t="shared" ref="M102:AA102" ca="1" si="51">+M75-M90</f>
        <v>#N/A</v>
      </c>
      <c r="N102" s="194" t="e">
        <f t="shared" ca="1" si="51"/>
        <v>#N/A</v>
      </c>
      <c r="O102" s="194" t="e">
        <f t="shared" ca="1" si="51"/>
        <v>#N/A</v>
      </c>
      <c r="P102" s="194" t="e">
        <f t="shared" ca="1" si="51"/>
        <v>#N/A</v>
      </c>
      <c r="Q102" s="194" t="e">
        <f t="shared" ca="1" si="51"/>
        <v>#N/A</v>
      </c>
      <c r="R102" s="194" t="e">
        <f t="shared" ca="1" si="51"/>
        <v>#N/A</v>
      </c>
      <c r="S102" s="194" t="e">
        <f t="shared" ca="1" si="51"/>
        <v>#N/A</v>
      </c>
      <c r="T102" s="194" t="e">
        <f t="shared" ref="T102:Z102" ca="1" si="52">+T75-T90</f>
        <v>#N/A</v>
      </c>
      <c r="U102" s="194" t="e">
        <f t="shared" ca="1" si="52"/>
        <v>#N/A</v>
      </c>
      <c r="V102" s="194" t="e">
        <f t="shared" ca="1" si="52"/>
        <v>#N/A</v>
      </c>
      <c r="W102" s="194" t="e">
        <f t="shared" ca="1" si="52"/>
        <v>#N/A</v>
      </c>
      <c r="X102" s="194" t="e">
        <f t="shared" ca="1" si="52"/>
        <v>#N/A</v>
      </c>
      <c r="Y102" s="194" t="e">
        <f t="shared" ca="1" si="52"/>
        <v>#N/A</v>
      </c>
      <c r="Z102" s="194" t="e">
        <f t="shared" ca="1" si="52"/>
        <v>#N/A</v>
      </c>
      <c r="AA102" s="194" t="e">
        <f t="shared" ca="1" si="51"/>
        <v>#N/A</v>
      </c>
      <c r="AB102" s="194" t="e">
        <f ca="1">+AB75-AB90</f>
        <v>#N/A</v>
      </c>
      <c r="AC102" s="2"/>
      <c r="AD102" s="2"/>
    </row>
    <row r="104" spans="1:30" ht="15.75" x14ac:dyDescent="0.25">
      <c r="C104" s="331">
        <f ca="1">+K6</f>
        <v>41885</v>
      </c>
      <c r="D104" s="332"/>
      <c r="E104" s="332"/>
      <c r="F104" s="332"/>
      <c r="G104" s="332"/>
      <c r="H104" s="332"/>
      <c r="I104" s="333">
        <f ca="1">+L6</f>
        <v>41886</v>
      </c>
      <c r="J104" s="334"/>
      <c r="K104" s="334"/>
      <c r="L104" s="332"/>
      <c r="M104" s="332"/>
      <c r="N104" s="332"/>
      <c r="O104" s="335"/>
      <c r="P104" s="331">
        <f ca="1">+M6</f>
        <v>41887</v>
      </c>
      <c r="Q104" s="332"/>
      <c r="R104" s="332"/>
      <c r="S104" s="332"/>
      <c r="W104" s="331">
        <f ca="1">+N6</f>
        <v>41888</v>
      </c>
      <c r="Y104" s="331"/>
      <c r="Z104" s="331"/>
    </row>
    <row r="105" spans="1:30" x14ac:dyDescent="0.2">
      <c r="B105" s="2"/>
      <c r="C105" s="2"/>
      <c r="D105" s="2"/>
      <c r="E105" s="2"/>
      <c r="F105" s="2"/>
      <c r="G105" s="2"/>
      <c r="H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51" spans="9:9" x14ac:dyDescent="0.2">
      <c r="I151" s="100"/>
    </row>
    <row r="152" spans="9:9" x14ac:dyDescent="0.2">
      <c r="I152" s="100"/>
    </row>
    <row r="153" spans="9:9" x14ac:dyDescent="0.2">
      <c r="I153" s="100"/>
    </row>
    <row r="154" spans="9:9" x14ac:dyDescent="0.2">
      <c r="I154" s="100"/>
    </row>
    <row r="155" spans="9:9" x14ac:dyDescent="0.2">
      <c r="I155" s="100"/>
    </row>
    <row r="156" spans="9:9" x14ac:dyDescent="0.2">
      <c r="I156" s="100"/>
    </row>
    <row r="157" spans="9:9" x14ac:dyDescent="0.2">
      <c r="I157" s="100"/>
    </row>
    <row r="158" spans="9:9" x14ac:dyDescent="0.2">
      <c r="I158" s="100"/>
    </row>
    <row r="159" spans="9:9" x14ac:dyDescent="0.2">
      <c r="I159" s="100"/>
    </row>
    <row r="160" spans="9:9" x14ac:dyDescent="0.2">
      <c r="I160" s="100"/>
    </row>
    <row r="161" spans="9:9" x14ac:dyDescent="0.2">
      <c r="I161" s="100"/>
    </row>
    <row r="178" spans="3:9" x14ac:dyDescent="0.2">
      <c r="E178" s="2"/>
      <c r="F178" s="78"/>
      <c r="G178" s="78"/>
      <c r="I178" s="8"/>
    </row>
    <row r="189" spans="3:9" hidden="1" x14ac:dyDescent="0.2"/>
    <row r="190" spans="3:9" hidden="1" x14ac:dyDescent="0.2"/>
    <row r="191" spans="3:9" hidden="1" x14ac:dyDescent="0.2"/>
    <row r="192" spans="3:9" ht="15" hidden="1" x14ac:dyDescent="0.2">
      <c r="C192" s="103"/>
      <c r="D192" s="103"/>
      <c r="E192" s="103"/>
      <c r="F192" s="103"/>
      <c r="G192" s="103"/>
      <c r="H192" s="103"/>
      <c r="I192" s="102"/>
    </row>
    <row r="193" spans="2:10" ht="15" hidden="1" x14ac:dyDescent="0.2">
      <c r="C193" s="103"/>
      <c r="D193" s="103"/>
      <c r="E193" s="103"/>
      <c r="F193" s="103"/>
      <c r="G193" s="103"/>
      <c r="H193" s="103"/>
      <c r="I193" s="102"/>
    </row>
    <row r="194" spans="2:10" ht="15.75" hidden="1" x14ac:dyDescent="0.25">
      <c r="B194" s="2"/>
      <c r="C194" s="17" t="s">
        <v>77</v>
      </c>
      <c r="D194" s="18"/>
      <c r="E194" s="16" t="s">
        <v>76</v>
      </c>
      <c r="F194" s="103"/>
      <c r="G194" s="349" t="s">
        <v>68</v>
      </c>
      <c r="H194" s="349"/>
      <c r="I194" s="349"/>
      <c r="J194" s="8"/>
    </row>
    <row r="195" spans="2:10" ht="15.75" hidden="1" x14ac:dyDescent="0.25">
      <c r="B195" s="2"/>
      <c r="C195" s="196" t="s">
        <v>29</v>
      </c>
      <c r="D195" s="197"/>
      <c r="E195" s="198">
        <v>4395</v>
      </c>
      <c r="F195" s="103"/>
      <c r="G195" s="102"/>
      <c r="H195" s="16" t="s">
        <v>78</v>
      </c>
      <c r="I195" s="16" t="s">
        <v>79</v>
      </c>
      <c r="J195" s="8"/>
    </row>
    <row r="196" spans="2:10" ht="15" hidden="1" x14ac:dyDescent="0.2">
      <c r="B196" s="2"/>
      <c r="C196" s="199" t="s">
        <v>26</v>
      </c>
      <c r="D196" s="200"/>
      <c r="E196" s="201">
        <v>3074</v>
      </c>
      <c r="F196" s="103"/>
      <c r="G196" s="202" t="s">
        <v>69</v>
      </c>
      <c r="H196" s="203">
        <v>1990</v>
      </c>
      <c r="I196" s="204">
        <v>1150</v>
      </c>
      <c r="J196" s="8"/>
    </row>
    <row r="197" spans="2:10" ht="15" hidden="1" x14ac:dyDescent="0.2">
      <c r="B197" s="2"/>
      <c r="C197" s="199" t="s">
        <v>28</v>
      </c>
      <c r="D197" s="200"/>
      <c r="E197" s="201">
        <v>3404</v>
      </c>
      <c r="F197" s="103"/>
      <c r="G197" s="205" t="s">
        <v>80</v>
      </c>
      <c r="H197" s="160">
        <v>700</v>
      </c>
      <c r="I197" s="154">
        <v>0</v>
      </c>
      <c r="J197" s="8"/>
    </row>
    <row r="198" spans="2:10" ht="15" hidden="1" x14ac:dyDescent="0.2">
      <c r="B198" s="2"/>
      <c r="C198" s="199" t="s">
        <v>36</v>
      </c>
      <c r="D198" s="200"/>
      <c r="E198" s="201">
        <v>5445</v>
      </c>
      <c r="F198" s="103"/>
      <c r="G198" s="205" t="s">
        <v>81</v>
      </c>
      <c r="H198" s="160">
        <v>1800</v>
      </c>
      <c r="I198" s="154">
        <v>1200</v>
      </c>
      <c r="J198" s="8"/>
    </row>
    <row r="199" spans="2:10" ht="15.75" hidden="1" thickBot="1" x14ac:dyDescent="0.25">
      <c r="B199" s="2"/>
      <c r="C199" s="199" t="s">
        <v>37</v>
      </c>
      <c r="D199" s="200"/>
      <c r="E199" s="201">
        <v>1095</v>
      </c>
      <c r="F199" s="103"/>
      <c r="G199" s="205" t="s">
        <v>72</v>
      </c>
      <c r="H199" s="160">
        <v>225</v>
      </c>
      <c r="I199" s="154">
        <v>0</v>
      </c>
      <c r="J199" s="8"/>
    </row>
    <row r="200" spans="2:10" ht="15.75" hidden="1" thickBot="1" x14ac:dyDescent="0.25">
      <c r="B200" s="2"/>
      <c r="C200" s="199" t="s">
        <v>38</v>
      </c>
      <c r="D200" s="200"/>
      <c r="E200" s="201">
        <v>6810</v>
      </c>
      <c r="F200" s="103"/>
      <c r="G200" s="206" t="s">
        <v>43</v>
      </c>
      <c r="H200" s="207">
        <f>SUM(H196:H199)</f>
        <v>4715</v>
      </c>
      <c r="I200" s="208">
        <f>SUM(I196:I199)</f>
        <v>2350</v>
      </c>
      <c r="J200" s="8"/>
    </row>
    <row r="201" spans="2:10" ht="15" hidden="1" x14ac:dyDescent="0.2">
      <c r="B201" s="2"/>
      <c r="C201" s="199" t="s">
        <v>39</v>
      </c>
      <c r="D201" s="200"/>
      <c r="E201" s="201">
        <v>774</v>
      </c>
      <c r="F201" s="103"/>
      <c r="G201" s="103"/>
      <c r="H201" s="103"/>
      <c r="I201" s="103"/>
      <c r="J201" s="8"/>
    </row>
    <row r="202" spans="2:10" ht="15.75" hidden="1" thickBot="1" x14ac:dyDescent="0.25">
      <c r="B202" s="2"/>
      <c r="C202" s="199" t="s">
        <v>35</v>
      </c>
      <c r="D202" s="200"/>
      <c r="E202" s="201">
        <v>1040</v>
      </c>
      <c r="F202" s="103"/>
      <c r="G202" s="103"/>
      <c r="H202" s="103"/>
      <c r="I202" s="103"/>
      <c r="J202" s="8"/>
    </row>
    <row r="203" spans="2:10" ht="16.5" hidden="1" thickBot="1" x14ac:dyDescent="0.3">
      <c r="B203" s="2"/>
      <c r="C203" s="209" t="s">
        <v>43</v>
      </c>
      <c r="D203" s="210"/>
      <c r="E203" s="211">
        <f>SUM(E195:E202)</f>
        <v>26037</v>
      </c>
      <c r="F203" s="103"/>
      <c r="G203" s="103"/>
      <c r="H203" s="103"/>
      <c r="I203" s="103"/>
      <c r="J203" s="8"/>
    </row>
    <row r="204" spans="2:10" ht="15" hidden="1" x14ac:dyDescent="0.2">
      <c r="B204" s="2"/>
      <c r="C204" s="103"/>
      <c r="D204" s="103"/>
      <c r="E204" s="103"/>
      <c r="F204" s="103"/>
      <c r="G204" s="103"/>
      <c r="H204" s="103"/>
      <c r="I204" s="103"/>
      <c r="J204" s="2"/>
    </row>
    <row r="205" spans="2:10" ht="15" hidden="1" x14ac:dyDescent="0.2">
      <c r="C205" s="103"/>
      <c r="D205" s="103"/>
      <c r="E205" s="102"/>
      <c r="F205" s="103"/>
      <c r="G205" s="103"/>
      <c r="H205" s="103"/>
      <c r="I205" s="102"/>
    </row>
    <row r="206" spans="2:10" ht="15" hidden="1" x14ac:dyDescent="0.2">
      <c r="C206" s="103"/>
      <c r="D206" s="103"/>
      <c r="E206" s="102"/>
      <c r="F206" s="103"/>
      <c r="G206" s="103"/>
      <c r="H206" s="103"/>
      <c r="I206" s="102"/>
    </row>
    <row r="207" spans="2:10" hidden="1" x14ac:dyDescent="0.2">
      <c r="E207" s="2"/>
    </row>
    <row r="208" spans="2:10" hidden="1" x14ac:dyDescent="0.2">
      <c r="E208" s="2"/>
    </row>
    <row r="209" spans="1:28" hidden="1" x14ac:dyDescent="0.2">
      <c r="E209" s="2"/>
    </row>
    <row r="210" spans="1:28" hidden="1" x14ac:dyDescent="0.2">
      <c r="E210" s="2"/>
    </row>
    <row r="211" spans="1:28" hidden="1" x14ac:dyDescent="0.2">
      <c r="E211" s="2"/>
      <c r="F211" s="2"/>
      <c r="G211" s="2"/>
      <c r="H211" s="2"/>
      <c r="J211" s="2"/>
      <c r="K211" s="2"/>
      <c r="L211" s="2"/>
    </row>
    <row r="212" spans="1:28" hidden="1" x14ac:dyDescent="0.2"/>
    <row r="213" spans="1:28" ht="15" x14ac:dyDescent="0.2">
      <c r="A213" s="102"/>
      <c r="B213" s="103"/>
      <c r="C213" s="103"/>
      <c r="D213" s="103"/>
      <c r="E213" s="103"/>
      <c r="F213" s="103"/>
      <c r="G213" s="103"/>
      <c r="H213" s="103"/>
      <c r="I213" s="102"/>
      <c r="J213" s="104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  <c r="AA213" s="103"/>
      <c r="AB213" s="103"/>
    </row>
    <row r="214" spans="1:28" ht="15" x14ac:dyDescent="0.2">
      <c r="A214" s="105" t="s">
        <v>120</v>
      </c>
      <c r="B214" s="106"/>
      <c r="C214" s="106"/>
      <c r="D214" s="106"/>
      <c r="E214" s="106"/>
      <c r="F214" s="106"/>
      <c r="G214" s="106"/>
      <c r="H214" s="106"/>
      <c r="I214" s="102"/>
      <c r="J214" s="104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  <c r="AA214" s="103"/>
      <c r="AB214" s="103"/>
    </row>
    <row r="215" spans="1:28" ht="15" x14ac:dyDescent="0.2">
      <c r="A215" s="102"/>
      <c r="B215" s="103"/>
      <c r="C215" s="103"/>
      <c r="D215" s="103"/>
      <c r="E215" s="103"/>
      <c r="F215" s="103"/>
      <c r="G215" s="103"/>
      <c r="H215" s="103"/>
      <c r="I215" s="102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  <c r="AA215" s="103"/>
      <c r="AB215" s="103"/>
    </row>
    <row r="216" spans="1:28" ht="15" x14ac:dyDescent="0.2">
      <c r="A216" s="195"/>
      <c r="B216" s="102"/>
      <c r="C216" s="102"/>
      <c r="D216" s="102"/>
      <c r="E216" s="102"/>
      <c r="F216" s="102"/>
      <c r="G216" s="102"/>
      <c r="H216" s="102"/>
      <c r="I216" s="102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  <c r="AA216" s="103"/>
      <c r="AB216" s="103"/>
    </row>
    <row r="217" spans="1:28" ht="15.75" x14ac:dyDescent="0.25">
      <c r="A217" s="102"/>
      <c r="B217" s="347" t="s">
        <v>116</v>
      </c>
      <c r="C217" s="347"/>
      <c r="D217" s="347"/>
      <c r="E217" s="103"/>
      <c r="F217" s="103"/>
      <c r="G217" s="103"/>
      <c r="H217" s="103"/>
      <c r="I217" s="16"/>
      <c r="J217" s="104"/>
      <c r="K217" s="95"/>
      <c r="L217" s="16"/>
      <c r="M217" s="103"/>
      <c r="N217" s="103"/>
      <c r="O217" s="103"/>
      <c r="P217" s="103"/>
      <c r="Q217" s="103"/>
      <c r="R217" s="103"/>
      <c r="S217" s="346">
        <f ca="1">+NOW()</f>
        <v>41885.710148495367</v>
      </c>
      <c r="T217" s="346"/>
      <c r="U217" s="346"/>
      <c r="V217" s="103"/>
      <c r="W217" s="103"/>
      <c r="X217" s="103"/>
      <c r="Y217" s="103"/>
      <c r="Z217" s="103"/>
      <c r="AA217" s="103"/>
      <c r="AB217" s="103"/>
    </row>
    <row r="218" spans="1:28" ht="15.75" x14ac:dyDescent="0.25">
      <c r="A218" s="102"/>
      <c r="B218" s="102"/>
      <c r="C218" s="20"/>
      <c r="D218" s="20"/>
      <c r="F218" s="102"/>
      <c r="G218" s="20"/>
      <c r="H218" s="20"/>
      <c r="I218" s="323" t="s">
        <v>192</v>
      </c>
      <c r="J218" s="95" t="s">
        <v>125</v>
      </c>
      <c r="K218" s="76" t="s">
        <v>119</v>
      </c>
      <c r="L218" s="21" t="s">
        <v>193</v>
      </c>
      <c r="M218" s="20"/>
      <c r="O218" s="103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16"/>
    </row>
    <row r="219" spans="1:28" ht="15.75" x14ac:dyDescent="0.25">
      <c r="A219" s="108" t="s">
        <v>0</v>
      </c>
      <c r="B219" s="326">
        <f t="shared" ref="B219:I219" ca="1" si="53">+C219-1</f>
        <v>41877</v>
      </c>
      <c r="C219" s="326">
        <f t="shared" ca="1" si="53"/>
        <v>41878</v>
      </c>
      <c r="D219" s="326">
        <f t="shared" ca="1" si="53"/>
        <v>41879</v>
      </c>
      <c r="E219" s="326">
        <f t="shared" ca="1" si="53"/>
        <v>41880</v>
      </c>
      <c r="F219" s="326">
        <f t="shared" ca="1" si="53"/>
        <v>41881</v>
      </c>
      <c r="G219" s="326">
        <f t="shared" ca="1" si="53"/>
        <v>41882</v>
      </c>
      <c r="H219" s="326">
        <f t="shared" ca="1" si="53"/>
        <v>41883</v>
      </c>
      <c r="I219" s="326">
        <f t="shared" ca="1" si="53"/>
        <v>41884</v>
      </c>
      <c r="J219" s="327">
        <f ca="1">+TODAY()</f>
        <v>41885</v>
      </c>
      <c r="K219" s="327">
        <f ca="1">+TODAY()</f>
        <v>41885</v>
      </c>
      <c r="L219" s="326">
        <f ca="1">+J219+1</f>
        <v>41886</v>
      </c>
      <c r="M219" s="326">
        <f t="shared" ref="M219:R219" ca="1" si="54">+L219+1</f>
        <v>41887</v>
      </c>
      <c r="N219" s="326">
        <f t="shared" ca="1" si="54"/>
        <v>41888</v>
      </c>
      <c r="O219" s="326">
        <f t="shared" ca="1" si="54"/>
        <v>41889</v>
      </c>
      <c r="P219" s="326">
        <f t="shared" ca="1" si="54"/>
        <v>41890</v>
      </c>
      <c r="Q219" s="326">
        <f t="shared" ca="1" si="54"/>
        <v>41891</v>
      </c>
      <c r="R219" s="326">
        <f t="shared" ca="1" si="54"/>
        <v>41892</v>
      </c>
      <c r="S219" s="326">
        <f t="shared" ref="S219:AA219" ca="1" si="55">+R219+1</f>
        <v>41893</v>
      </c>
      <c r="T219" s="326">
        <f t="shared" ca="1" si="55"/>
        <v>41894</v>
      </c>
      <c r="U219" s="326">
        <f t="shared" ca="1" si="55"/>
        <v>41895</v>
      </c>
      <c r="V219" s="326">
        <f t="shared" ca="1" si="55"/>
        <v>41896</v>
      </c>
      <c r="W219" s="326">
        <f t="shared" ca="1" si="55"/>
        <v>41897</v>
      </c>
      <c r="X219" s="326">
        <f t="shared" ca="1" si="55"/>
        <v>41898</v>
      </c>
      <c r="Y219" s="326">
        <f t="shared" ca="1" si="55"/>
        <v>41899</v>
      </c>
      <c r="Z219" s="326">
        <f t="shared" ca="1" si="55"/>
        <v>41900</v>
      </c>
      <c r="AA219" s="326">
        <f t="shared" ca="1" si="55"/>
        <v>41901</v>
      </c>
      <c r="AB219" s="326">
        <f ca="1">+AA219+1</f>
        <v>41902</v>
      </c>
    </row>
    <row r="220" spans="1:28" ht="15.75" x14ac:dyDescent="0.25">
      <c r="A220" s="109" t="s">
        <v>1</v>
      </c>
      <c r="B220" s="110">
        <f t="shared" ref="B220:I220" ca="1" si="56">+B219</f>
        <v>41877</v>
      </c>
      <c r="C220" s="110">
        <f t="shared" ca="1" si="56"/>
        <v>41878</v>
      </c>
      <c r="D220" s="110">
        <f t="shared" ca="1" si="56"/>
        <v>41879</v>
      </c>
      <c r="E220" s="110">
        <f t="shared" ca="1" si="56"/>
        <v>41880</v>
      </c>
      <c r="F220" s="110">
        <f t="shared" ca="1" si="56"/>
        <v>41881</v>
      </c>
      <c r="G220" s="110">
        <f t="shared" ca="1" si="56"/>
        <v>41882</v>
      </c>
      <c r="H220" s="110">
        <f t="shared" ca="1" si="56"/>
        <v>41883</v>
      </c>
      <c r="I220" s="110">
        <f t="shared" ca="1" si="56"/>
        <v>41884</v>
      </c>
      <c r="J220" s="111">
        <f ca="1">+NOW()</f>
        <v>41885.710148495367</v>
      </c>
      <c r="K220" s="111">
        <f ca="1">+K219</f>
        <v>41885</v>
      </c>
      <c r="L220" s="110">
        <f ca="1">+J220+1</f>
        <v>41886.710148495367</v>
      </c>
      <c r="M220" s="110">
        <f t="shared" ref="M220:S220" ca="1" si="57">+L220+1</f>
        <v>41887.710148495367</v>
      </c>
      <c r="N220" s="110">
        <f t="shared" ca="1" si="57"/>
        <v>41888.710148495367</v>
      </c>
      <c r="O220" s="110">
        <f t="shared" ca="1" si="57"/>
        <v>41889.710148495367</v>
      </c>
      <c r="P220" s="110">
        <f t="shared" ca="1" si="57"/>
        <v>41890.710148495367</v>
      </c>
      <c r="Q220" s="110">
        <f t="shared" ca="1" si="57"/>
        <v>41891.710148495367</v>
      </c>
      <c r="R220" s="110">
        <f t="shared" ca="1" si="57"/>
        <v>41892.710148495367</v>
      </c>
      <c r="S220" s="110">
        <f t="shared" ca="1" si="57"/>
        <v>41893.710148495367</v>
      </c>
      <c r="T220" s="110">
        <f t="shared" ref="T220:AA220" ca="1" si="58">+S220+1</f>
        <v>41894.710148495367</v>
      </c>
      <c r="U220" s="110">
        <f t="shared" ca="1" si="58"/>
        <v>41895.710148495367</v>
      </c>
      <c r="V220" s="110">
        <f t="shared" ca="1" si="58"/>
        <v>41896.710148495367</v>
      </c>
      <c r="W220" s="110">
        <f t="shared" ca="1" si="58"/>
        <v>41897.710148495367</v>
      </c>
      <c r="X220" s="110">
        <f t="shared" ca="1" si="58"/>
        <v>41898.710148495367</v>
      </c>
      <c r="Y220" s="110">
        <f t="shared" ca="1" si="58"/>
        <v>41899.710148495367</v>
      </c>
      <c r="Z220" s="110">
        <f t="shared" ca="1" si="58"/>
        <v>41900.710148495367</v>
      </c>
      <c r="AA220" s="110">
        <f t="shared" ca="1" si="58"/>
        <v>41901.710148495367</v>
      </c>
      <c r="AB220" s="110">
        <f ca="1">+AA220+1</f>
        <v>41902.710148495367</v>
      </c>
    </row>
    <row r="221" spans="1:28" ht="15.75" x14ac:dyDescent="0.25">
      <c r="A221" s="112" t="s">
        <v>2</v>
      </c>
      <c r="B221" s="113" t="e">
        <f t="shared" ref="B221:I230" ca="1" si="59">B8</f>
        <v>#N/A</v>
      </c>
      <c r="C221" s="113" t="e">
        <f t="shared" ca="1" si="59"/>
        <v>#N/A</v>
      </c>
      <c r="D221" s="113" t="e">
        <f t="shared" ca="1" si="59"/>
        <v>#N/A</v>
      </c>
      <c r="E221" s="113" t="e">
        <f t="shared" ca="1" si="59"/>
        <v>#N/A</v>
      </c>
      <c r="F221" s="113" t="e">
        <f t="shared" ca="1" si="59"/>
        <v>#N/A</v>
      </c>
      <c r="G221" s="113" t="e">
        <f t="shared" ca="1" si="59"/>
        <v>#N/A</v>
      </c>
      <c r="H221" s="113" t="e">
        <f t="shared" ca="1" si="59"/>
        <v>#N/A</v>
      </c>
      <c r="I221" s="113" t="e">
        <f t="shared" ca="1" si="59"/>
        <v>#N/A</v>
      </c>
      <c r="J221" s="114" t="e">
        <f t="shared" ref="J221:J244" ca="1" si="60">+J8</f>
        <v>#N/A</v>
      </c>
      <c r="K221" s="115" t="e">
        <f ca="1">VLOOKUP(K$6,Forecast_Load!$D$24:$AB$42,2,FALSE)</f>
        <v>#N/A</v>
      </c>
      <c r="L221" s="113" t="e">
        <f ca="1">VLOOKUP(L$6,Forecast_Load!$D$24:$AB$42,2,FALSE)</f>
        <v>#N/A</v>
      </c>
      <c r="M221" s="113" t="e">
        <f ca="1">VLOOKUP(M$6,Forecast_Load!$D$24:$AB$42,2,FALSE)</f>
        <v>#N/A</v>
      </c>
      <c r="N221" s="113" t="e">
        <f ca="1">VLOOKUP(N$6,Forecast_Load!$D$24:$AB$42,2,FALSE)</f>
        <v>#N/A</v>
      </c>
      <c r="O221" s="113" t="e">
        <f ca="1">VLOOKUP(O$6,Forecast_Load!$D$24:$AB$42,2,FALSE)</f>
        <v>#N/A</v>
      </c>
      <c r="P221" s="113" t="e">
        <f ca="1">VLOOKUP(P$6,Forecast_Load!$D$24:$AB$42,2,FALSE)</f>
        <v>#N/A</v>
      </c>
      <c r="Q221" s="113" t="e">
        <f ca="1">VLOOKUP(Q$6,Forecast_Load!$D$24:$AB$42,2,FALSE)</f>
        <v>#N/A</v>
      </c>
      <c r="R221" s="113" t="e">
        <f ca="1">VLOOKUP(R$6,Forecast_Load!$D$24:$AB$42,2,FALSE)</f>
        <v>#N/A</v>
      </c>
      <c r="S221" s="113" t="e">
        <f ca="1">VLOOKUP(S$6,Forecast_Load!$D$24:$AB$42,2,FALSE)</f>
        <v>#N/A</v>
      </c>
      <c r="T221" s="113" t="e">
        <f ca="1">VLOOKUP(T$6,Forecast_Load!$D$24:$AB$42,2,FALSE)</f>
        <v>#N/A</v>
      </c>
      <c r="U221" s="113" t="e">
        <f ca="1">VLOOKUP(U$6,Forecast_Load!$D$24:$AB$42,2,FALSE)</f>
        <v>#N/A</v>
      </c>
      <c r="V221" s="113" t="e">
        <f ca="1">VLOOKUP(V$6,Forecast_Load!$D$24:$AB$42,2,FALSE)</f>
        <v>#N/A</v>
      </c>
      <c r="W221" s="113" t="e">
        <f ca="1">VLOOKUP(W$6,Forecast_Load!$D$24:$AB$42,2,FALSE)</f>
        <v>#N/A</v>
      </c>
      <c r="X221" s="113" t="e">
        <f ca="1">VLOOKUP(X$6,Forecast_Load!$D$24:$AB$42,2,FALSE)</f>
        <v>#N/A</v>
      </c>
      <c r="Y221" s="113" t="e">
        <f ca="1">VLOOKUP(Y$6,Forecast_Load!$D$24:$AB$42,2,FALSE)</f>
        <v>#N/A</v>
      </c>
      <c r="Z221" s="113" t="e">
        <f ca="1">VLOOKUP(Z$6,Forecast_Load!$D$24:$AB$42,2,FALSE)</f>
        <v>#N/A</v>
      </c>
      <c r="AA221" s="113" t="e">
        <f ca="1">VLOOKUP(AA$6,Forecast_Load!$D$24:$AB$42,2,FALSE)</f>
        <v>#N/A</v>
      </c>
      <c r="AB221" s="113" t="e">
        <f ca="1">VLOOKUP(AB$6,Forecast_Load!$D$24:$AB$42,2,FALSE)</f>
        <v>#N/A</v>
      </c>
    </row>
    <row r="222" spans="1:28" ht="15.75" x14ac:dyDescent="0.25">
      <c r="A222" s="112" t="s">
        <v>3</v>
      </c>
      <c r="B222" s="113" t="e">
        <f t="shared" ca="1" si="59"/>
        <v>#N/A</v>
      </c>
      <c r="C222" s="113" t="e">
        <f t="shared" ca="1" si="59"/>
        <v>#N/A</v>
      </c>
      <c r="D222" s="113" t="e">
        <f t="shared" ca="1" si="59"/>
        <v>#N/A</v>
      </c>
      <c r="E222" s="113" t="e">
        <f t="shared" ca="1" si="59"/>
        <v>#N/A</v>
      </c>
      <c r="F222" s="113" t="e">
        <f t="shared" ca="1" si="59"/>
        <v>#N/A</v>
      </c>
      <c r="G222" s="113" t="e">
        <f t="shared" ca="1" si="59"/>
        <v>#N/A</v>
      </c>
      <c r="H222" s="113" t="e">
        <f t="shared" ca="1" si="59"/>
        <v>#N/A</v>
      </c>
      <c r="I222" s="113" t="e">
        <f t="shared" ca="1" si="59"/>
        <v>#N/A</v>
      </c>
      <c r="J222" s="114">
        <f t="shared" si="60"/>
        <v>0</v>
      </c>
      <c r="K222" s="115" t="e">
        <f ca="1">VLOOKUP(K$6,Forecast_Load!$D$24:$AB$42,3,FALSE)</f>
        <v>#N/A</v>
      </c>
      <c r="L222" s="113" t="e">
        <f ca="1">VLOOKUP(L$6,Forecast_Load!$D$24:$AB$42,3,FALSE)</f>
        <v>#N/A</v>
      </c>
      <c r="M222" s="113" t="e">
        <f ca="1">VLOOKUP(M$6,Forecast_Load!$D$24:$AB$42,3,FALSE)</f>
        <v>#N/A</v>
      </c>
      <c r="N222" s="113" t="e">
        <f ca="1">VLOOKUP(N$6,Forecast_Load!$D$24:$AB$42,3,FALSE)</f>
        <v>#N/A</v>
      </c>
      <c r="O222" s="113" t="e">
        <f ca="1">VLOOKUP(O$6,Forecast_Load!$D$24:$AB$42,3,FALSE)</f>
        <v>#N/A</v>
      </c>
      <c r="P222" s="113" t="e">
        <f ca="1">VLOOKUP(P$6,Forecast_Load!$D$24:$AB$42,3,FALSE)</f>
        <v>#N/A</v>
      </c>
      <c r="Q222" s="113" t="e">
        <f ca="1">VLOOKUP(Q$6,Forecast_Load!$D$24:$AB$42,3,FALSE)</f>
        <v>#N/A</v>
      </c>
      <c r="R222" s="113" t="e">
        <f ca="1">VLOOKUP(R$6,Forecast_Load!$D$24:$AB$42,3,FALSE)</f>
        <v>#N/A</v>
      </c>
      <c r="S222" s="113" t="e">
        <f ca="1">VLOOKUP(S$6,Forecast_Load!$D$24:$AB$42,3,FALSE)</f>
        <v>#N/A</v>
      </c>
      <c r="T222" s="113" t="e">
        <f ca="1">VLOOKUP(T$6,Forecast_Load!$D$24:$AB$42,3,FALSE)</f>
        <v>#N/A</v>
      </c>
      <c r="U222" s="113" t="e">
        <f ca="1">VLOOKUP(U$6,Forecast_Load!$D$24:$AB$42,3,FALSE)</f>
        <v>#N/A</v>
      </c>
      <c r="V222" s="113" t="e">
        <f ca="1">VLOOKUP(V$6,Forecast_Load!$D$24:$AB$42,3,FALSE)</f>
        <v>#N/A</v>
      </c>
      <c r="W222" s="113" t="e">
        <f ca="1">VLOOKUP(W$6,Forecast_Load!$D$24:$AB$42,3,FALSE)</f>
        <v>#N/A</v>
      </c>
      <c r="X222" s="113" t="e">
        <f ca="1">VLOOKUP(X$6,Forecast_Load!$D$24:$AB$42,3,FALSE)</f>
        <v>#N/A</v>
      </c>
      <c r="Y222" s="113" t="e">
        <f ca="1">VLOOKUP(Y$6,Forecast_Load!$D$24:$AB$42,3,FALSE)</f>
        <v>#N/A</v>
      </c>
      <c r="Z222" s="113" t="e">
        <f ca="1">VLOOKUP(Z$6,Forecast_Load!$D$24:$AB$42,3,FALSE)</f>
        <v>#N/A</v>
      </c>
      <c r="AA222" s="113" t="e">
        <f ca="1">VLOOKUP(AA$6,Forecast_Load!$D$24:$AB$42,3,FALSE)</f>
        <v>#N/A</v>
      </c>
      <c r="AB222" s="113" t="e">
        <f ca="1">VLOOKUP(AB$6,Forecast_Load!$D$24:$AB$42,3,FALSE)</f>
        <v>#N/A</v>
      </c>
    </row>
    <row r="223" spans="1:28" ht="15.75" x14ac:dyDescent="0.25">
      <c r="A223" s="112" t="s">
        <v>4</v>
      </c>
      <c r="B223" s="113" t="e">
        <f t="shared" ca="1" si="59"/>
        <v>#N/A</v>
      </c>
      <c r="C223" s="113" t="e">
        <f t="shared" ca="1" si="59"/>
        <v>#N/A</v>
      </c>
      <c r="D223" s="113" t="e">
        <f t="shared" ca="1" si="59"/>
        <v>#N/A</v>
      </c>
      <c r="E223" s="113" t="e">
        <f t="shared" ca="1" si="59"/>
        <v>#N/A</v>
      </c>
      <c r="F223" s="113" t="e">
        <f t="shared" ca="1" si="59"/>
        <v>#N/A</v>
      </c>
      <c r="G223" s="113" t="e">
        <f t="shared" ca="1" si="59"/>
        <v>#N/A</v>
      </c>
      <c r="H223" s="113" t="e">
        <f t="shared" ca="1" si="59"/>
        <v>#N/A</v>
      </c>
      <c r="I223" s="113" t="e">
        <f t="shared" ca="1" si="59"/>
        <v>#N/A</v>
      </c>
      <c r="J223" s="114">
        <f t="shared" si="60"/>
        <v>0</v>
      </c>
      <c r="K223" s="115" t="e">
        <f ca="1">VLOOKUP(K$6,Forecast_Load!$D$24:$AB$42,4,FALSE)</f>
        <v>#N/A</v>
      </c>
      <c r="L223" s="113" t="e">
        <f ca="1">VLOOKUP(L$6,Forecast_Load!$D$24:$AB$42,4,FALSE)</f>
        <v>#N/A</v>
      </c>
      <c r="M223" s="113" t="e">
        <f ca="1">VLOOKUP(M$6,Forecast_Load!$D$24:$AB$42,4,FALSE)</f>
        <v>#N/A</v>
      </c>
      <c r="N223" s="113" t="e">
        <f ca="1">VLOOKUP(N$6,Forecast_Load!$D$24:$AB$42,4,FALSE)</f>
        <v>#N/A</v>
      </c>
      <c r="O223" s="113" t="e">
        <f ca="1">VLOOKUP(O$6,Forecast_Load!$D$24:$AB$42,4,FALSE)</f>
        <v>#N/A</v>
      </c>
      <c r="P223" s="113" t="e">
        <f ca="1">VLOOKUP(P$6,Forecast_Load!$D$24:$AB$42,4,FALSE)</f>
        <v>#N/A</v>
      </c>
      <c r="Q223" s="113" t="e">
        <f ca="1">VLOOKUP(Q$6,Forecast_Load!$D$24:$AB$42,4,FALSE)</f>
        <v>#N/A</v>
      </c>
      <c r="R223" s="113" t="e">
        <f ca="1">VLOOKUP(R$6,Forecast_Load!$D$24:$AB$42,4,FALSE)</f>
        <v>#N/A</v>
      </c>
      <c r="S223" s="113" t="e">
        <f ca="1">VLOOKUP(S$6,Forecast_Load!$D$24:$AB$42,4,FALSE)</f>
        <v>#N/A</v>
      </c>
      <c r="T223" s="113" t="e">
        <f ca="1">VLOOKUP(T$6,Forecast_Load!$D$24:$AB$42,4,FALSE)</f>
        <v>#N/A</v>
      </c>
      <c r="U223" s="113" t="e">
        <f ca="1">VLOOKUP(U$6,Forecast_Load!$D$24:$AB$42,4,FALSE)</f>
        <v>#N/A</v>
      </c>
      <c r="V223" s="113" t="e">
        <f ca="1">VLOOKUP(V$6,Forecast_Load!$D$24:$AB$42,4,FALSE)</f>
        <v>#N/A</v>
      </c>
      <c r="W223" s="113" t="e">
        <f ca="1">VLOOKUP(W$6,Forecast_Load!$D$24:$AB$42,4,FALSE)</f>
        <v>#N/A</v>
      </c>
      <c r="X223" s="113" t="e">
        <f ca="1">VLOOKUP(X$6,Forecast_Load!$D$24:$AB$42,4,FALSE)</f>
        <v>#N/A</v>
      </c>
      <c r="Y223" s="113" t="e">
        <f ca="1">VLOOKUP(Y$6,Forecast_Load!$D$24:$AB$42,4,FALSE)</f>
        <v>#N/A</v>
      </c>
      <c r="Z223" s="113" t="e">
        <f ca="1">VLOOKUP(Z$6,Forecast_Load!$D$24:$AB$42,4,FALSE)</f>
        <v>#N/A</v>
      </c>
      <c r="AA223" s="113" t="e">
        <f ca="1">VLOOKUP(AA$6,Forecast_Load!$D$24:$AB$42,4,FALSE)</f>
        <v>#N/A</v>
      </c>
      <c r="AB223" s="113" t="e">
        <f ca="1">VLOOKUP(AB$6,Forecast_Load!$D$24:$AB$42,4,FALSE)</f>
        <v>#N/A</v>
      </c>
    </row>
    <row r="224" spans="1:28" ht="15.75" x14ac:dyDescent="0.25">
      <c r="A224" s="112" t="s">
        <v>5</v>
      </c>
      <c r="B224" s="113" t="e">
        <f t="shared" ca="1" si="59"/>
        <v>#N/A</v>
      </c>
      <c r="C224" s="113" t="e">
        <f t="shared" ca="1" si="59"/>
        <v>#N/A</v>
      </c>
      <c r="D224" s="113" t="e">
        <f t="shared" ca="1" si="59"/>
        <v>#N/A</v>
      </c>
      <c r="E224" s="113" t="e">
        <f t="shared" ca="1" si="59"/>
        <v>#N/A</v>
      </c>
      <c r="F224" s="113" t="e">
        <f t="shared" ca="1" si="59"/>
        <v>#N/A</v>
      </c>
      <c r="G224" s="113" t="e">
        <f t="shared" ca="1" si="59"/>
        <v>#N/A</v>
      </c>
      <c r="H224" s="113" t="e">
        <f t="shared" ca="1" si="59"/>
        <v>#N/A</v>
      </c>
      <c r="I224" s="113" t="e">
        <f t="shared" ca="1" si="59"/>
        <v>#N/A</v>
      </c>
      <c r="J224" s="114">
        <f t="shared" si="60"/>
        <v>0</v>
      </c>
      <c r="K224" s="115" t="e">
        <f ca="1">VLOOKUP(K$6,Forecast_Load!$D$24:$AB$42,5,FALSE)</f>
        <v>#N/A</v>
      </c>
      <c r="L224" s="113" t="e">
        <f ca="1">VLOOKUP(L$6,Forecast_Load!$D$24:$AB$42,5,FALSE)</f>
        <v>#N/A</v>
      </c>
      <c r="M224" s="113" t="e">
        <f ca="1">VLOOKUP(M$6,Forecast_Load!$D$24:$AB$42,5,FALSE)</f>
        <v>#N/A</v>
      </c>
      <c r="N224" s="113" t="e">
        <f ca="1">VLOOKUP(N$6,Forecast_Load!$D$24:$AB$42,5,FALSE)</f>
        <v>#N/A</v>
      </c>
      <c r="O224" s="113" t="e">
        <f ca="1">VLOOKUP(O$6,Forecast_Load!$D$24:$AB$42,5,FALSE)</f>
        <v>#N/A</v>
      </c>
      <c r="P224" s="113" t="e">
        <f ca="1">VLOOKUP(P$6,Forecast_Load!$D$24:$AB$42,5,FALSE)</f>
        <v>#N/A</v>
      </c>
      <c r="Q224" s="113" t="e">
        <f ca="1">VLOOKUP(Q$6,Forecast_Load!$D$24:$AB$42,5,FALSE)</f>
        <v>#N/A</v>
      </c>
      <c r="R224" s="113" t="e">
        <f ca="1">VLOOKUP(R$6,Forecast_Load!$D$24:$AB$42,5,FALSE)</f>
        <v>#N/A</v>
      </c>
      <c r="S224" s="113" t="e">
        <f ca="1">VLOOKUP(S$6,Forecast_Load!$D$24:$AB$42,5,FALSE)</f>
        <v>#N/A</v>
      </c>
      <c r="T224" s="113" t="e">
        <f ca="1">VLOOKUP(T$6,Forecast_Load!$D$24:$AB$42,5,FALSE)</f>
        <v>#N/A</v>
      </c>
      <c r="U224" s="113" t="e">
        <f ca="1">VLOOKUP(U$6,Forecast_Load!$D$24:$AB$42,5,FALSE)</f>
        <v>#N/A</v>
      </c>
      <c r="V224" s="113" t="e">
        <f ca="1">VLOOKUP(V$6,Forecast_Load!$D$24:$AB$42,5,FALSE)</f>
        <v>#N/A</v>
      </c>
      <c r="W224" s="113" t="e">
        <f ca="1">VLOOKUP(W$6,Forecast_Load!$D$24:$AB$42,5,FALSE)</f>
        <v>#N/A</v>
      </c>
      <c r="X224" s="113" t="e">
        <f ca="1">VLOOKUP(X$6,Forecast_Load!$D$24:$AB$42,5,FALSE)</f>
        <v>#N/A</v>
      </c>
      <c r="Y224" s="113" t="e">
        <f ca="1">VLOOKUP(Y$6,Forecast_Load!$D$24:$AB$42,5,FALSE)</f>
        <v>#N/A</v>
      </c>
      <c r="Z224" s="113" t="e">
        <f ca="1">VLOOKUP(Z$6,Forecast_Load!$D$24:$AB$42,5,FALSE)</f>
        <v>#N/A</v>
      </c>
      <c r="AA224" s="113" t="e">
        <f ca="1">VLOOKUP(AA$6,Forecast_Load!$D$24:$AB$42,5,FALSE)</f>
        <v>#N/A</v>
      </c>
      <c r="AB224" s="113" t="e">
        <f ca="1">VLOOKUP(AB$6,Forecast_Load!$D$24:$AB$42,5,FALSE)</f>
        <v>#N/A</v>
      </c>
    </row>
    <row r="225" spans="1:28" ht="15.75" x14ac:dyDescent="0.25">
      <c r="A225" s="112" t="s">
        <v>6</v>
      </c>
      <c r="B225" s="113" t="e">
        <f t="shared" ca="1" si="59"/>
        <v>#N/A</v>
      </c>
      <c r="C225" s="113" t="e">
        <f t="shared" ca="1" si="59"/>
        <v>#N/A</v>
      </c>
      <c r="D225" s="113" t="e">
        <f t="shared" ca="1" si="59"/>
        <v>#N/A</v>
      </c>
      <c r="E225" s="113" t="e">
        <f t="shared" ca="1" si="59"/>
        <v>#N/A</v>
      </c>
      <c r="F225" s="113" t="e">
        <f t="shared" ca="1" si="59"/>
        <v>#N/A</v>
      </c>
      <c r="G225" s="113" t="e">
        <f t="shared" ca="1" si="59"/>
        <v>#N/A</v>
      </c>
      <c r="H225" s="113" t="e">
        <f t="shared" ca="1" si="59"/>
        <v>#N/A</v>
      </c>
      <c r="I225" s="113" t="e">
        <f t="shared" ca="1" si="59"/>
        <v>#N/A</v>
      </c>
      <c r="J225" s="114">
        <f t="shared" si="60"/>
        <v>0</v>
      </c>
      <c r="K225" s="115" t="e">
        <f ca="1">VLOOKUP(K$6,Forecast_Load!$D$24:$AB$42,6,FALSE)</f>
        <v>#N/A</v>
      </c>
      <c r="L225" s="113" t="e">
        <f ca="1">VLOOKUP(L$6,Forecast_Load!$D$24:$AB$42,6,FALSE)</f>
        <v>#N/A</v>
      </c>
      <c r="M225" s="113" t="e">
        <f ca="1">VLOOKUP(M$6,Forecast_Load!$D$24:$AB$42,6,FALSE)</f>
        <v>#N/A</v>
      </c>
      <c r="N225" s="113" t="e">
        <f ca="1">VLOOKUP(N$6,Forecast_Load!$D$24:$AB$42,6,FALSE)</f>
        <v>#N/A</v>
      </c>
      <c r="O225" s="113" t="e">
        <f ca="1">VLOOKUP(O$6,Forecast_Load!$D$24:$AB$42,6,FALSE)</f>
        <v>#N/A</v>
      </c>
      <c r="P225" s="113" t="e">
        <f ca="1">VLOOKUP(P$6,Forecast_Load!$D$24:$AB$42,6,FALSE)</f>
        <v>#N/A</v>
      </c>
      <c r="Q225" s="113" t="e">
        <f ca="1">VLOOKUP(Q$6,Forecast_Load!$D$24:$AB$42,6,FALSE)</f>
        <v>#N/A</v>
      </c>
      <c r="R225" s="113" t="e">
        <f ca="1">VLOOKUP(R$6,Forecast_Load!$D$24:$AB$42,6,FALSE)</f>
        <v>#N/A</v>
      </c>
      <c r="S225" s="113" t="e">
        <f ca="1">VLOOKUP(S$6,Forecast_Load!$D$24:$AB$42,6,FALSE)</f>
        <v>#N/A</v>
      </c>
      <c r="T225" s="113" t="e">
        <f ca="1">VLOOKUP(T$6,Forecast_Load!$D$24:$AB$42,6,FALSE)</f>
        <v>#N/A</v>
      </c>
      <c r="U225" s="113" t="e">
        <f ca="1">VLOOKUP(U$6,Forecast_Load!$D$24:$AB$42,6,FALSE)</f>
        <v>#N/A</v>
      </c>
      <c r="V225" s="113" t="e">
        <f ca="1">VLOOKUP(V$6,Forecast_Load!$D$24:$AB$42,6,FALSE)</f>
        <v>#N/A</v>
      </c>
      <c r="W225" s="113" t="e">
        <f ca="1">VLOOKUP(W$6,Forecast_Load!$D$24:$AB$42,6,FALSE)</f>
        <v>#N/A</v>
      </c>
      <c r="X225" s="113" t="e">
        <f ca="1">VLOOKUP(X$6,Forecast_Load!$D$24:$AB$42,6,FALSE)</f>
        <v>#N/A</v>
      </c>
      <c r="Y225" s="113" t="e">
        <f ca="1">VLOOKUP(Y$6,Forecast_Load!$D$24:$AB$42,6,FALSE)</f>
        <v>#N/A</v>
      </c>
      <c r="Z225" s="113" t="e">
        <f ca="1">VLOOKUP(Z$6,Forecast_Load!$D$24:$AB$42,6,FALSE)</f>
        <v>#N/A</v>
      </c>
      <c r="AA225" s="113" t="e">
        <f ca="1">VLOOKUP(AA$6,Forecast_Load!$D$24:$AB$42,6,FALSE)</f>
        <v>#N/A</v>
      </c>
      <c r="AB225" s="113" t="e">
        <f ca="1">VLOOKUP(AB$6,Forecast_Load!$D$24:$AB$42,6,FALSE)</f>
        <v>#N/A</v>
      </c>
    </row>
    <row r="226" spans="1:28" ht="15.75" x14ac:dyDescent="0.25">
      <c r="A226" s="112" t="s">
        <v>7</v>
      </c>
      <c r="B226" s="113" t="e">
        <f t="shared" ca="1" si="59"/>
        <v>#N/A</v>
      </c>
      <c r="C226" s="113" t="e">
        <f t="shared" ca="1" si="59"/>
        <v>#N/A</v>
      </c>
      <c r="D226" s="113" t="e">
        <f t="shared" ca="1" si="59"/>
        <v>#N/A</v>
      </c>
      <c r="E226" s="113" t="e">
        <f t="shared" ca="1" si="59"/>
        <v>#N/A</v>
      </c>
      <c r="F226" s="113" t="e">
        <f t="shared" ca="1" si="59"/>
        <v>#N/A</v>
      </c>
      <c r="G226" s="113" t="e">
        <f t="shared" ca="1" si="59"/>
        <v>#N/A</v>
      </c>
      <c r="H226" s="113" t="e">
        <f t="shared" ca="1" si="59"/>
        <v>#N/A</v>
      </c>
      <c r="I226" s="113" t="e">
        <f t="shared" ca="1" si="59"/>
        <v>#N/A</v>
      </c>
      <c r="J226" s="114">
        <f t="shared" si="60"/>
        <v>0</v>
      </c>
      <c r="K226" s="115" t="e">
        <f ca="1">VLOOKUP(K$6,Forecast_Load!$D$24:$AB$42,7,FALSE)</f>
        <v>#N/A</v>
      </c>
      <c r="L226" s="113" t="e">
        <f ca="1">VLOOKUP(L$6,Forecast_Load!$D$24:$AB$42,7,FALSE)</f>
        <v>#N/A</v>
      </c>
      <c r="M226" s="113" t="e">
        <f ca="1">VLOOKUP(M$6,Forecast_Load!$D$24:$AB$42,7,FALSE)</f>
        <v>#N/A</v>
      </c>
      <c r="N226" s="113" t="e">
        <f ca="1">VLOOKUP(N$6,Forecast_Load!$D$24:$AB$42,7,FALSE)</f>
        <v>#N/A</v>
      </c>
      <c r="O226" s="113" t="e">
        <f ca="1">VLOOKUP(O$6,Forecast_Load!$D$24:$AB$42,7,FALSE)</f>
        <v>#N/A</v>
      </c>
      <c r="P226" s="113" t="e">
        <f ca="1">VLOOKUP(P$6,Forecast_Load!$D$24:$AB$42,7,FALSE)</f>
        <v>#N/A</v>
      </c>
      <c r="Q226" s="113" t="e">
        <f ca="1">VLOOKUP(Q$6,Forecast_Load!$D$24:$AB$42,7,FALSE)</f>
        <v>#N/A</v>
      </c>
      <c r="R226" s="113" t="e">
        <f ca="1">VLOOKUP(R$6,Forecast_Load!$D$24:$AB$42,7,FALSE)</f>
        <v>#N/A</v>
      </c>
      <c r="S226" s="113" t="e">
        <f ca="1">VLOOKUP(S$6,Forecast_Load!$D$24:$AB$42,7,FALSE)</f>
        <v>#N/A</v>
      </c>
      <c r="T226" s="113" t="e">
        <f ca="1">VLOOKUP(T$6,Forecast_Load!$D$24:$AB$42,7,FALSE)</f>
        <v>#N/A</v>
      </c>
      <c r="U226" s="113" t="e">
        <f ca="1">VLOOKUP(U$6,Forecast_Load!$D$24:$AB$42,7,FALSE)</f>
        <v>#N/A</v>
      </c>
      <c r="V226" s="113" t="e">
        <f ca="1">VLOOKUP(V$6,Forecast_Load!$D$24:$AB$42,7,FALSE)</f>
        <v>#N/A</v>
      </c>
      <c r="W226" s="113" t="e">
        <f ca="1">VLOOKUP(W$6,Forecast_Load!$D$24:$AB$42,7,FALSE)</f>
        <v>#N/A</v>
      </c>
      <c r="X226" s="113" t="e">
        <f ca="1">VLOOKUP(X$6,Forecast_Load!$D$24:$AB$42,7,FALSE)</f>
        <v>#N/A</v>
      </c>
      <c r="Y226" s="113" t="e">
        <f ca="1">VLOOKUP(Y$6,Forecast_Load!$D$24:$AB$42,7,FALSE)</f>
        <v>#N/A</v>
      </c>
      <c r="Z226" s="113" t="e">
        <f ca="1">VLOOKUP(Z$6,Forecast_Load!$D$24:$AB$42,7,FALSE)</f>
        <v>#N/A</v>
      </c>
      <c r="AA226" s="113" t="e">
        <f ca="1">VLOOKUP(AA$6,Forecast_Load!$D$24:$AB$42,7,FALSE)</f>
        <v>#N/A</v>
      </c>
      <c r="AB226" s="113" t="e">
        <f ca="1">VLOOKUP(AB$6,Forecast_Load!$D$24:$AB$42,7,FALSE)</f>
        <v>#N/A</v>
      </c>
    </row>
    <row r="227" spans="1:28" ht="15.75" x14ac:dyDescent="0.25">
      <c r="A227" s="112" t="s">
        <v>8</v>
      </c>
      <c r="B227" s="113" t="e">
        <f t="shared" ca="1" si="59"/>
        <v>#N/A</v>
      </c>
      <c r="C227" s="113" t="e">
        <f t="shared" ca="1" si="59"/>
        <v>#N/A</v>
      </c>
      <c r="D227" s="113" t="e">
        <f t="shared" ca="1" si="59"/>
        <v>#N/A</v>
      </c>
      <c r="E227" s="113" t="e">
        <f t="shared" ca="1" si="59"/>
        <v>#N/A</v>
      </c>
      <c r="F227" s="113" t="e">
        <f t="shared" ca="1" si="59"/>
        <v>#N/A</v>
      </c>
      <c r="G227" s="113" t="e">
        <f t="shared" ca="1" si="59"/>
        <v>#N/A</v>
      </c>
      <c r="H227" s="113" t="e">
        <f t="shared" ca="1" si="59"/>
        <v>#N/A</v>
      </c>
      <c r="I227" s="113" t="e">
        <f t="shared" ca="1" si="59"/>
        <v>#N/A</v>
      </c>
      <c r="J227" s="114">
        <f t="shared" si="60"/>
        <v>0</v>
      </c>
      <c r="K227" s="115" t="e">
        <f ca="1">VLOOKUP(K$6,Forecast_Load!$D$24:$AB$42,8,FALSE)</f>
        <v>#N/A</v>
      </c>
      <c r="L227" s="113" t="e">
        <f ca="1">VLOOKUP(L$6,Forecast_Load!$D$24:$AB$42,8,FALSE)</f>
        <v>#N/A</v>
      </c>
      <c r="M227" s="113" t="e">
        <f ca="1">VLOOKUP(M$6,Forecast_Load!$D$24:$AB$42,8,FALSE)</f>
        <v>#N/A</v>
      </c>
      <c r="N227" s="113" t="e">
        <f ca="1">VLOOKUP(N$6,Forecast_Load!$D$24:$AB$42,8,FALSE)</f>
        <v>#N/A</v>
      </c>
      <c r="O227" s="113" t="e">
        <f ca="1">VLOOKUP(O$6,Forecast_Load!$D$24:$AB$42,8,FALSE)</f>
        <v>#N/A</v>
      </c>
      <c r="P227" s="113" t="e">
        <f ca="1">VLOOKUP(P$6,Forecast_Load!$D$24:$AB$42,8,FALSE)</f>
        <v>#N/A</v>
      </c>
      <c r="Q227" s="113" t="e">
        <f ca="1">VLOOKUP(Q$6,Forecast_Load!$D$24:$AB$42,8,FALSE)</f>
        <v>#N/A</v>
      </c>
      <c r="R227" s="113" t="e">
        <f ca="1">VLOOKUP(R$6,Forecast_Load!$D$24:$AB$42,8,FALSE)</f>
        <v>#N/A</v>
      </c>
      <c r="S227" s="113" t="e">
        <f ca="1">VLOOKUP(S$6,Forecast_Load!$D$24:$AB$42,8,FALSE)</f>
        <v>#N/A</v>
      </c>
      <c r="T227" s="113" t="e">
        <f ca="1">VLOOKUP(T$6,Forecast_Load!$D$24:$AB$42,8,FALSE)</f>
        <v>#N/A</v>
      </c>
      <c r="U227" s="113" t="e">
        <f ca="1">VLOOKUP(U$6,Forecast_Load!$D$24:$AB$42,8,FALSE)</f>
        <v>#N/A</v>
      </c>
      <c r="V227" s="113" t="e">
        <f ca="1">VLOOKUP(V$6,Forecast_Load!$D$24:$AB$42,8,FALSE)</f>
        <v>#N/A</v>
      </c>
      <c r="W227" s="113" t="e">
        <f ca="1">VLOOKUP(W$6,Forecast_Load!$D$24:$AB$42,8,FALSE)</f>
        <v>#N/A</v>
      </c>
      <c r="X227" s="113" t="e">
        <f ca="1">VLOOKUP(X$6,Forecast_Load!$D$24:$AB$42,8,FALSE)</f>
        <v>#N/A</v>
      </c>
      <c r="Y227" s="113" t="e">
        <f ca="1">VLOOKUP(Y$6,Forecast_Load!$D$24:$AB$42,8,FALSE)</f>
        <v>#N/A</v>
      </c>
      <c r="Z227" s="113" t="e">
        <f ca="1">VLOOKUP(Z$6,Forecast_Load!$D$24:$AB$42,8,FALSE)</f>
        <v>#N/A</v>
      </c>
      <c r="AA227" s="113" t="e">
        <f ca="1">VLOOKUP(AA$6,Forecast_Load!$D$24:$AB$42,8,FALSE)</f>
        <v>#N/A</v>
      </c>
      <c r="AB227" s="113" t="e">
        <f ca="1">VLOOKUP(AB$6,Forecast_Load!$D$24:$AB$42,8,FALSE)</f>
        <v>#N/A</v>
      </c>
    </row>
    <row r="228" spans="1:28" ht="15.75" x14ac:dyDescent="0.25">
      <c r="A228" s="112" t="s">
        <v>9</v>
      </c>
      <c r="B228" s="113" t="e">
        <f t="shared" ca="1" si="59"/>
        <v>#N/A</v>
      </c>
      <c r="C228" s="113" t="e">
        <f t="shared" ca="1" si="59"/>
        <v>#N/A</v>
      </c>
      <c r="D228" s="113" t="e">
        <f t="shared" ca="1" si="59"/>
        <v>#N/A</v>
      </c>
      <c r="E228" s="113" t="e">
        <f t="shared" ca="1" si="59"/>
        <v>#N/A</v>
      </c>
      <c r="F228" s="113" t="e">
        <f t="shared" ca="1" si="59"/>
        <v>#N/A</v>
      </c>
      <c r="G228" s="113" t="e">
        <f t="shared" ca="1" si="59"/>
        <v>#N/A</v>
      </c>
      <c r="H228" s="113" t="e">
        <f t="shared" ca="1" si="59"/>
        <v>#N/A</v>
      </c>
      <c r="I228" s="113" t="e">
        <f t="shared" ca="1" si="59"/>
        <v>#N/A</v>
      </c>
      <c r="J228" s="114">
        <f t="shared" si="60"/>
        <v>0</v>
      </c>
      <c r="K228" s="115" t="e">
        <f ca="1">VLOOKUP(K$6,Forecast_Load!$D$24:$AB$42,9,FALSE)</f>
        <v>#N/A</v>
      </c>
      <c r="L228" s="113" t="e">
        <f ca="1">VLOOKUP(L$6,Forecast_Load!$D$24:$AB$42,9,FALSE)</f>
        <v>#N/A</v>
      </c>
      <c r="M228" s="113" t="e">
        <f ca="1">VLOOKUP(M$6,Forecast_Load!$D$24:$AB$42,9,FALSE)</f>
        <v>#N/A</v>
      </c>
      <c r="N228" s="113" t="e">
        <f ca="1">VLOOKUP(N$6,Forecast_Load!$D$24:$AB$42,9,FALSE)</f>
        <v>#N/A</v>
      </c>
      <c r="O228" s="113" t="e">
        <f ca="1">VLOOKUP(O$6,Forecast_Load!$D$24:$AB$42,9,FALSE)</f>
        <v>#N/A</v>
      </c>
      <c r="P228" s="113" t="e">
        <f ca="1">VLOOKUP(P$6,Forecast_Load!$D$24:$AB$42,9,FALSE)</f>
        <v>#N/A</v>
      </c>
      <c r="Q228" s="113" t="e">
        <f ca="1">VLOOKUP(Q$6,Forecast_Load!$D$24:$AB$42,9,FALSE)</f>
        <v>#N/A</v>
      </c>
      <c r="R228" s="113" t="e">
        <f ca="1">VLOOKUP(R$6,Forecast_Load!$D$24:$AB$42,9,FALSE)</f>
        <v>#N/A</v>
      </c>
      <c r="S228" s="113" t="e">
        <f ca="1">VLOOKUP(S$6,Forecast_Load!$D$24:$AB$42,9,FALSE)</f>
        <v>#N/A</v>
      </c>
      <c r="T228" s="113" t="e">
        <f ca="1">VLOOKUP(T$6,Forecast_Load!$D$24:$AB$42,9,FALSE)</f>
        <v>#N/A</v>
      </c>
      <c r="U228" s="113" t="e">
        <f ca="1">VLOOKUP(U$6,Forecast_Load!$D$24:$AB$42,9,FALSE)</f>
        <v>#N/A</v>
      </c>
      <c r="V228" s="113" t="e">
        <f ca="1">VLOOKUP(V$6,Forecast_Load!$D$24:$AB$42,9,FALSE)</f>
        <v>#N/A</v>
      </c>
      <c r="W228" s="113" t="e">
        <f ca="1">VLOOKUP(W$6,Forecast_Load!$D$24:$AB$42,9,FALSE)</f>
        <v>#N/A</v>
      </c>
      <c r="X228" s="113" t="e">
        <f ca="1">VLOOKUP(X$6,Forecast_Load!$D$24:$AB$42,9,FALSE)</f>
        <v>#N/A</v>
      </c>
      <c r="Y228" s="113" t="e">
        <f ca="1">VLOOKUP(Y$6,Forecast_Load!$D$24:$AB$42,9,FALSE)</f>
        <v>#N/A</v>
      </c>
      <c r="Z228" s="113" t="e">
        <f ca="1">VLOOKUP(Z$6,Forecast_Load!$D$24:$AB$42,9,FALSE)</f>
        <v>#N/A</v>
      </c>
      <c r="AA228" s="113" t="e">
        <f ca="1">VLOOKUP(AA$6,Forecast_Load!$D$24:$AB$42,9,FALSE)</f>
        <v>#N/A</v>
      </c>
      <c r="AB228" s="113" t="e">
        <f ca="1">VLOOKUP(AB$6,Forecast_Load!$D$24:$AB$42,9,FALSE)</f>
        <v>#N/A</v>
      </c>
    </row>
    <row r="229" spans="1:28" ht="15.75" x14ac:dyDescent="0.25">
      <c r="A229" s="112" t="s">
        <v>10</v>
      </c>
      <c r="B229" s="113" t="e">
        <f t="shared" ca="1" si="59"/>
        <v>#N/A</v>
      </c>
      <c r="C229" s="113" t="e">
        <f t="shared" ca="1" si="59"/>
        <v>#N/A</v>
      </c>
      <c r="D229" s="113" t="e">
        <f t="shared" ca="1" si="59"/>
        <v>#N/A</v>
      </c>
      <c r="E229" s="113" t="e">
        <f t="shared" ca="1" si="59"/>
        <v>#N/A</v>
      </c>
      <c r="F229" s="113" t="e">
        <f t="shared" ca="1" si="59"/>
        <v>#N/A</v>
      </c>
      <c r="G229" s="113" t="e">
        <f t="shared" ca="1" si="59"/>
        <v>#N/A</v>
      </c>
      <c r="H229" s="113" t="e">
        <f t="shared" ca="1" si="59"/>
        <v>#N/A</v>
      </c>
      <c r="I229" s="113" t="e">
        <f t="shared" ca="1" si="59"/>
        <v>#N/A</v>
      </c>
      <c r="J229" s="114">
        <f t="shared" si="60"/>
        <v>0</v>
      </c>
      <c r="K229" s="115" t="e">
        <f ca="1">VLOOKUP(K$6,Forecast_Load!$D$24:$AB$42,10,FALSE)</f>
        <v>#N/A</v>
      </c>
      <c r="L229" s="113" t="e">
        <f ca="1">VLOOKUP(L$6,Forecast_Load!$D$24:$AB$42,10,FALSE)</f>
        <v>#N/A</v>
      </c>
      <c r="M229" s="113" t="e">
        <f ca="1">VLOOKUP(M$6,Forecast_Load!$D$24:$AB$42,10,FALSE)</f>
        <v>#N/A</v>
      </c>
      <c r="N229" s="113" t="e">
        <f ca="1">VLOOKUP(N$6,Forecast_Load!$D$24:$AB$42,10,FALSE)</f>
        <v>#N/A</v>
      </c>
      <c r="O229" s="113" t="e">
        <f ca="1">VLOOKUP(O$6,Forecast_Load!$D$24:$AB$42,10,FALSE)</f>
        <v>#N/A</v>
      </c>
      <c r="P229" s="113" t="e">
        <f ca="1">VLOOKUP(P$6,Forecast_Load!$D$24:$AB$42,10,FALSE)</f>
        <v>#N/A</v>
      </c>
      <c r="Q229" s="113" t="e">
        <f ca="1">VLOOKUP(Q$6,Forecast_Load!$D$24:$AB$42,10,FALSE)</f>
        <v>#N/A</v>
      </c>
      <c r="R229" s="113" t="e">
        <f ca="1">VLOOKUP(R$6,Forecast_Load!$D$24:$AB$42,10,FALSE)</f>
        <v>#N/A</v>
      </c>
      <c r="S229" s="113" t="e">
        <f ca="1">VLOOKUP(S$6,Forecast_Load!$D$24:$AB$42,10,FALSE)</f>
        <v>#N/A</v>
      </c>
      <c r="T229" s="113" t="e">
        <f ca="1">VLOOKUP(T$6,Forecast_Load!$D$24:$AB$42,10,FALSE)</f>
        <v>#N/A</v>
      </c>
      <c r="U229" s="113" t="e">
        <f ca="1">VLOOKUP(U$6,Forecast_Load!$D$24:$AB$42,10,FALSE)</f>
        <v>#N/A</v>
      </c>
      <c r="V229" s="113" t="e">
        <f ca="1">VLOOKUP(V$6,Forecast_Load!$D$24:$AB$42,10,FALSE)</f>
        <v>#N/A</v>
      </c>
      <c r="W229" s="113" t="e">
        <f ca="1">VLOOKUP(W$6,Forecast_Load!$D$24:$AB$42,10,FALSE)</f>
        <v>#N/A</v>
      </c>
      <c r="X229" s="113" t="e">
        <f ca="1">VLOOKUP(X$6,Forecast_Load!$D$24:$AB$42,10,FALSE)</f>
        <v>#N/A</v>
      </c>
      <c r="Y229" s="113" t="e">
        <f ca="1">VLOOKUP(Y$6,Forecast_Load!$D$24:$AB$42,10,FALSE)</f>
        <v>#N/A</v>
      </c>
      <c r="Z229" s="113" t="e">
        <f ca="1">VLOOKUP(Z$6,Forecast_Load!$D$24:$AB$42,10,FALSE)</f>
        <v>#N/A</v>
      </c>
      <c r="AA229" s="113" t="e">
        <f ca="1">VLOOKUP(AA$6,Forecast_Load!$D$24:$AB$42,10,FALSE)</f>
        <v>#N/A</v>
      </c>
      <c r="AB229" s="113" t="e">
        <f ca="1">VLOOKUP(AB$6,Forecast_Load!$D$24:$AB$42,10,FALSE)</f>
        <v>#N/A</v>
      </c>
    </row>
    <row r="230" spans="1:28" ht="15.75" x14ac:dyDescent="0.25">
      <c r="A230" s="112" t="s">
        <v>11</v>
      </c>
      <c r="B230" s="113" t="e">
        <f t="shared" ca="1" si="59"/>
        <v>#N/A</v>
      </c>
      <c r="C230" s="113" t="e">
        <f t="shared" ca="1" si="59"/>
        <v>#N/A</v>
      </c>
      <c r="D230" s="113" t="e">
        <f t="shared" ca="1" si="59"/>
        <v>#N/A</v>
      </c>
      <c r="E230" s="113" t="e">
        <f t="shared" ca="1" si="59"/>
        <v>#N/A</v>
      </c>
      <c r="F230" s="113" t="e">
        <f t="shared" ca="1" si="59"/>
        <v>#N/A</v>
      </c>
      <c r="G230" s="113" t="e">
        <f t="shared" ca="1" si="59"/>
        <v>#N/A</v>
      </c>
      <c r="H230" s="113" t="e">
        <f t="shared" ca="1" si="59"/>
        <v>#N/A</v>
      </c>
      <c r="I230" s="113" t="e">
        <f t="shared" ca="1" si="59"/>
        <v>#N/A</v>
      </c>
      <c r="J230" s="114">
        <f t="shared" si="60"/>
        <v>0</v>
      </c>
      <c r="K230" s="115" t="e">
        <f ca="1">VLOOKUP(K$6,Forecast_Load!$D$24:$AB$42,11,FALSE)</f>
        <v>#N/A</v>
      </c>
      <c r="L230" s="113" t="e">
        <f ca="1">VLOOKUP(L$6,Forecast_Load!$D$24:$AB$42,11,FALSE)</f>
        <v>#N/A</v>
      </c>
      <c r="M230" s="113" t="e">
        <f ca="1">VLOOKUP(M$6,Forecast_Load!$D$24:$AB$42,11,FALSE)</f>
        <v>#N/A</v>
      </c>
      <c r="N230" s="113" t="e">
        <f ca="1">VLOOKUP(N$6,Forecast_Load!$D$24:$AB$42,11,FALSE)</f>
        <v>#N/A</v>
      </c>
      <c r="O230" s="113" t="e">
        <f ca="1">VLOOKUP(O$6,Forecast_Load!$D$24:$AB$42,11,FALSE)</f>
        <v>#N/A</v>
      </c>
      <c r="P230" s="113" t="e">
        <f ca="1">VLOOKUP(P$6,Forecast_Load!$D$24:$AB$42,11,FALSE)</f>
        <v>#N/A</v>
      </c>
      <c r="Q230" s="113" t="e">
        <f ca="1">VLOOKUP(Q$6,Forecast_Load!$D$24:$AB$42,11,FALSE)</f>
        <v>#N/A</v>
      </c>
      <c r="R230" s="113" t="e">
        <f ca="1">VLOOKUP(R$6,Forecast_Load!$D$24:$AB$42,11,FALSE)</f>
        <v>#N/A</v>
      </c>
      <c r="S230" s="113" t="e">
        <f ca="1">VLOOKUP(S$6,Forecast_Load!$D$24:$AB$42,11,FALSE)</f>
        <v>#N/A</v>
      </c>
      <c r="T230" s="113" t="e">
        <f ca="1">VLOOKUP(T$6,Forecast_Load!$D$24:$AB$42,11,FALSE)</f>
        <v>#N/A</v>
      </c>
      <c r="U230" s="113" t="e">
        <f ca="1">VLOOKUP(U$6,Forecast_Load!$D$24:$AB$42,11,FALSE)</f>
        <v>#N/A</v>
      </c>
      <c r="V230" s="113" t="e">
        <f ca="1">VLOOKUP(V$6,Forecast_Load!$D$24:$AB$42,11,FALSE)</f>
        <v>#N/A</v>
      </c>
      <c r="W230" s="113" t="e">
        <f ca="1">VLOOKUP(W$6,Forecast_Load!$D$24:$AB$42,11,FALSE)</f>
        <v>#N/A</v>
      </c>
      <c r="X230" s="113" t="e">
        <f ca="1">VLOOKUP(X$6,Forecast_Load!$D$24:$AB$42,11,FALSE)</f>
        <v>#N/A</v>
      </c>
      <c r="Y230" s="113" t="e">
        <f ca="1">VLOOKUP(Y$6,Forecast_Load!$D$24:$AB$42,11,FALSE)</f>
        <v>#N/A</v>
      </c>
      <c r="Z230" s="113" t="e">
        <f ca="1">VLOOKUP(Z$6,Forecast_Load!$D$24:$AB$42,11,FALSE)</f>
        <v>#N/A</v>
      </c>
      <c r="AA230" s="113" t="e">
        <f ca="1">VLOOKUP(AA$6,Forecast_Load!$D$24:$AB$42,11,FALSE)</f>
        <v>#N/A</v>
      </c>
      <c r="AB230" s="113" t="e">
        <f ca="1">VLOOKUP(AB$6,Forecast_Load!$D$24:$AB$42,11,FALSE)</f>
        <v>#N/A</v>
      </c>
    </row>
    <row r="231" spans="1:28" ht="15.75" x14ac:dyDescent="0.25">
      <c r="A231" s="112" t="s">
        <v>12</v>
      </c>
      <c r="B231" s="113" t="e">
        <f t="shared" ref="B231:I240" ca="1" si="61">B18</f>
        <v>#N/A</v>
      </c>
      <c r="C231" s="113" t="e">
        <f t="shared" ca="1" si="61"/>
        <v>#N/A</v>
      </c>
      <c r="D231" s="113" t="e">
        <f t="shared" ca="1" si="61"/>
        <v>#N/A</v>
      </c>
      <c r="E231" s="113" t="e">
        <f t="shared" ca="1" si="61"/>
        <v>#N/A</v>
      </c>
      <c r="F231" s="113" t="e">
        <f t="shared" ca="1" si="61"/>
        <v>#N/A</v>
      </c>
      <c r="G231" s="113" t="e">
        <f t="shared" ca="1" si="61"/>
        <v>#N/A</v>
      </c>
      <c r="H231" s="113" t="e">
        <f t="shared" ca="1" si="61"/>
        <v>#N/A</v>
      </c>
      <c r="I231" s="113" t="e">
        <f t="shared" ca="1" si="61"/>
        <v>#N/A</v>
      </c>
      <c r="J231" s="114">
        <f t="shared" si="60"/>
        <v>0</v>
      </c>
      <c r="K231" s="115" t="e">
        <f ca="1">VLOOKUP(K$6,Forecast_Load!$D$24:$AB$42,12,FALSE)</f>
        <v>#N/A</v>
      </c>
      <c r="L231" s="113" t="e">
        <f ca="1">VLOOKUP(L$6,Forecast_Load!$D$24:$AB$42,12,FALSE)</f>
        <v>#N/A</v>
      </c>
      <c r="M231" s="113" t="e">
        <f ca="1">VLOOKUP(M$6,Forecast_Load!$D$24:$AB$42,12,FALSE)</f>
        <v>#N/A</v>
      </c>
      <c r="N231" s="113" t="e">
        <f ca="1">VLOOKUP(N$6,Forecast_Load!$D$24:$AB$42,12,FALSE)</f>
        <v>#N/A</v>
      </c>
      <c r="O231" s="113" t="e">
        <f ca="1">VLOOKUP(O$6,Forecast_Load!$D$24:$AB$42,12,FALSE)</f>
        <v>#N/A</v>
      </c>
      <c r="P231" s="113" t="e">
        <f ca="1">VLOOKUP(P$6,Forecast_Load!$D$24:$AB$42,12,FALSE)</f>
        <v>#N/A</v>
      </c>
      <c r="Q231" s="113" t="e">
        <f ca="1">VLOOKUP(Q$6,Forecast_Load!$D$24:$AB$42,12,FALSE)</f>
        <v>#N/A</v>
      </c>
      <c r="R231" s="113" t="e">
        <f ca="1">VLOOKUP(R$6,Forecast_Load!$D$24:$AB$42,12,FALSE)</f>
        <v>#N/A</v>
      </c>
      <c r="S231" s="113" t="e">
        <f ca="1">VLOOKUP(S$6,Forecast_Load!$D$24:$AB$42,12,FALSE)</f>
        <v>#N/A</v>
      </c>
      <c r="T231" s="113" t="e">
        <f ca="1">VLOOKUP(T$6,Forecast_Load!$D$24:$AB$42,12,FALSE)</f>
        <v>#N/A</v>
      </c>
      <c r="U231" s="113" t="e">
        <f ca="1">VLOOKUP(U$6,Forecast_Load!$D$24:$AB$42,12,FALSE)</f>
        <v>#N/A</v>
      </c>
      <c r="V231" s="113" t="e">
        <f ca="1">VLOOKUP(V$6,Forecast_Load!$D$24:$AB$42,12,FALSE)</f>
        <v>#N/A</v>
      </c>
      <c r="W231" s="113" t="e">
        <f ca="1">VLOOKUP(W$6,Forecast_Load!$D$24:$AB$42,12,FALSE)</f>
        <v>#N/A</v>
      </c>
      <c r="X231" s="113" t="e">
        <f ca="1">VLOOKUP(X$6,Forecast_Load!$D$24:$AB$42,12,FALSE)</f>
        <v>#N/A</v>
      </c>
      <c r="Y231" s="113" t="e">
        <f ca="1">VLOOKUP(Y$6,Forecast_Load!$D$24:$AB$42,12,FALSE)</f>
        <v>#N/A</v>
      </c>
      <c r="Z231" s="113" t="e">
        <f ca="1">VLOOKUP(Z$6,Forecast_Load!$D$24:$AB$42,12,FALSE)</f>
        <v>#N/A</v>
      </c>
      <c r="AA231" s="113" t="e">
        <f ca="1">VLOOKUP(AA$6,Forecast_Load!$D$24:$AB$42,12,FALSE)</f>
        <v>#N/A</v>
      </c>
      <c r="AB231" s="113" t="e">
        <f ca="1">VLOOKUP(AB$6,Forecast_Load!$D$24:$AB$42,12,FALSE)</f>
        <v>#N/A</v>
      </c>
    </row>
    <row r="232" spans="1:28" ht="15.75" x14ac:dyDescent="0.25">
      <c r="A232" s="112" t="s">
        <v>13</v>
      </c>
      <c r="B232" s="113" t="e">
        <f t="shared" ca="1" si="61"/>
        <v>#N/A</v>
      </c>
      <c r="C232" s="113" t="e">
        <f t="shared" ca="1" si="61"/>
        <v>#N/A</v>
      </c>
      <c r="D232" s="113" t="e">
        <f t="shared" ca="1" si="61"/>
        <v>#N/A</v>
      </c>
      <c r="E232" s="113" t="e">
        <f t="shared" ca="1" si="61"/>
        <v>#N/A</v>
      </c>
      <c r="F232" s="113" t="e">
        <f t="shared" ca="1" si="61"/>
        <v>#N/A</v>
      </c>
      <c r="G232" s="113" t="e">
        <f t="shared" ca="1" si="61"/>
        <v>#N/A</v>
      </c>
      <c r="H232" s="113" t="e">
        <f t="shared" ca="1" si="61"/>
        <v>#N/A</v>
      </c>
      <c r="I232" s="113" t="e">
        <f t="shared" ca="1" si="61"/>
        <v>#N/A</v>
      </c>
      <c r="J232" s="114">
        <f t="shared" si="60"/>
        <v>0</v>
      </c>
      <c r="K232" s="115" t="e">
        <f ca="1">VLOOKUP(K$6,Forecast_Load!$D$24:$AB$42,13,FALSE)</f>
        <v>#N/A</v>
      </c>
      <c r="L232" s="113" t="e">
        <f ca="1">VLOOKUP(L$6,Forecast_Load!$D$24:$AB$42,13,FALSE)</f>
        <v>#N/A</v>
      </c>
      <c r="M232" s="113" t="e">
        <f ca="1">VLOOKUP(M$6,Forecast_Load!$D$24:$AB$42,13,FALSE)</f>
        <v>#N/A</v>
      </c>
      <c r="N232" s="113" t="e">
        <f ca="1">VLOOKUP(N$6,Forecast_Load!$D$24:$AB$42,13,FALSE)</f>
        <v>#N/A</v>
      </c>
      <c r="O232" s="113" t="e">
        <f ca="1">VLOOKUP(O$6,Forecast_Load!$D$24:$AB$42,13,FALSE)</f>
        <v>#N/A</v>
      </c>
      <c r="P232" s="113" t="e">
        <f ca="1">VLOOKUP(P$6,Forecast_Load!$D$24:$AB$42,13,FALSE)</f>
        <v>#N/A</v>
      </c>
      <c r="Q232" s="113" t="e">
        <f ca="1">VLOOKUP(Q$6,Forecast_Load!$D$24:$AB$42,13,FALSE)</f>
        <v>#N/A</v>
      </c>
      <c r="R232" s="113" t="e">
        <f ca="1">VLOOKUP(R$6,Forecast_Load!$D$24:$AB$42,13,FALSE)</f>
        <v>#N/A</v>
      </c>
      <c r="S232" s="113" t="e">
        <f ca="1">VLOOKUP(S$6,Forecast_Load!$D$24:$AB$42,13,FALSE)</f>
        <v>#N/A</v>
      </c>
      <c r="T232" s="113" t="e">
        <f ca="1">VLOOKUP(T$6,Forecast_Load!$D$24:$AB$42,13,FALSE)</f>
        <v>#N/A</v>
      </c>
      <c r="U232" s="113" t="e">
        <f ca="1">VLOOKUP(U$6,Forecast_Load!$D$24:$AB$42,13,FALSE)</f>
        <v>#N/A</v>
      </c>
      <c r="V232" s="113" t="e">
        <f ca="1">VLOOKUP(V$6,Forecast_Load!$D$24:$AB$42,13,FALSE)</f>
        <v>#N/A</v>
      </c>
      <c r="W232" s="113" t="e">
        <f ca="1">VLOOKUP(W$6,Forecast_Load!$D$24:$AB$42,13,FALSE)</f>
        <v>#N/A</v>
      </c>
      <c r="X232" s="113" t="e">
        <f ca="1">VLOOKUP(X$6,Forecast_Load!$D$24:$AB$42,13,FALSE)</f>
        <v>#N/A</v>
      </c>
      <c r="Y232" s="113" t="e">
        <f ca="1">VLOOKUP(Y$6,Forecast_Load!$D$24:$AB$42,13,FALSE)</f>
        <v>#N/A</v>
      </c>
      <c r="Z232" s="113" t="e">
        <f ca="1">VLOOKUP(Z$6,Forecast_Load!$D$24:$AB$42,13,FALSE)</f>
        <v>#N/A</v>
      </c>
      <c r="AA232" s="113" t="e">
        <f ca="1">VLOOKUP(AA$6,Forecast_Load!$D$24:$AB$42,13,FALSE)</f>
        <v>#N/A</v>
      </c>
      <c r="AB232" s="113" t="e">
        <f ca="1">VLOOKUP(AB$6,Forecast_Load!$D$24:$AB$42,13,FALSE)</f>
        <v>#N/A</v>
      </c>
    </row>
    <row r="233" spans="1:28" ht="15.75" x14ac:dyDescent="0.25">
      <c r="A233" s="112" t="s">
        <v>14</v>
      </c>
      <c r="B233" s="113" t="e">
        <f t="shared" ca="1" si="61"/>
        <v>#N/A</v>
      </c>
      <c r="C233" s="113" t="e">
        <f t="shared" ca="1" si="61"/>
        <v>#N/A</v>
      </c>
      <c r="D233" s="113" t="e">
        <f t="shared" ca="1" si="61"/>
        <v>#N/A</v>
      </c>
      <c r="E233" s="113" t="e">
        <f t="shared" ca="1" si="61"/>
        <v>#N/A</v>
      </c>
      <c r="F233" s="113" t="e">
        <f t="shared" ca="1" si="61"/>
        <v>#N/A</v>
      </c>
      <c r="G233" s="113" t="e">
        <f t="shared" ca="1" si="61"/>
        <v>#N/A</v>
      </c>
      <c r="H233" s="113" t="e">
        <f t="shared" ca="1" si="61"/>
        <v>#N/A</v>
      </c>
      <c r="I233" s="113" t="e">
        <f t="shared" ca="1" si="61"/>
        <v>#N/A</v>
      </c>
      <c r="J233" s="114">
        <f t="shared" si="60"/>
        <v>0</v>
      </c>
      <c r="K233" s="115" t="e">
        <f ca="1">VLOOKUP(K$6,Forecast_Load!$D$24:$AB$42,14,FALSE)</f>
        <v>#N/A</v>
      </c>
      <c r="L233" s="113" t="e">
        <f ca="1">VLOOKUP(L$6,Forecast_Load!$D$24:$AB$42,14,FALSE)</f>
        <v>#N/A</v>
      </c>
      <c r="M233" s="113" t="e">
        <f ca="1">VLOOKUP(M$6,Forecast_Load!$D$24:$AB$42,14,FALSE)</f>
        <v>#N/A</v>
      </c>
      <c r="N233" s="113" t="e">
        <f ca="1">VLOOKUP(N$6,Forecast_Load!$D$24:$AB$42,14,FALSE)</f>
        <v>#N/A</v>
      </c>
      <c r="O233" s="113" t="e">
        <f ca="1">VLOOKUP(O$6,Forecast_Load!$D$24:$AB$42,14,FALSE)</f>
        <v>#N/A</v>
      </c>
      <c r="P233" s="113" t="e">
        <f ca="1">VLOOKUP(P$6,Forecast_Load!$D$24:$AB$42,14,FALSE)</f>
        <v>#N/A</v>
      </c>
      <c r="Q233" s="113" t="e">
        <f ca="1">VLOOKUP(Q$6,Forecast_Load!$D$24:$AB$42,14,FALSE)</f>
        <v>#N/A</v>
      </c>
      <c r="R233" s="113" t="e">
        <f ca="1">VLOOKUP(R$6,Forecast_Load!$D$24:$AB$42,14,FALSE)</f>
        <v>#N/A</v>
      </c>
      <c r="S233" s="113" t="e">
        <f ca="1">VLOOKUP(S$6,Forecast_Load!$D$24:$AB$42,14,FALSE)</f>
        <v>#N/A</v>
      </c>
      <c r="T233" s="113" t="e">
        <f ca="1">VLOOKUP(T$6,Forecast_Load!$D$24:$AB$42,14,FALSE)</f>
        <v>#N/A</v>
      </c>
      <c r="U233" s="113" t="e">
        <f ca="1">VLOOKUP(U$6,Forecast_Load!$D$24:$AB$42,14,FALSE)</f>
        <v>#N/A</v>
      </c>
      <c r="V233" s="113" t="e">
        <f ca="1">VLOOKUP(V$6,Forecast_Load!$D$24:$AB$42,14,FALSE)</f>
        <v>#N/A</v>
      </c>
      <c r="W233" s="113" t="e">
        <f ca="1">VLOOKUP(W$6,Forecast_Load!$D$24:$AB$42,14,FALSE)</f>
        <v>#N/A</v>
      </c>
      <c r="X233" s="113" t="e">
        <f ca="1">VLOOKUP(X$6,Forecast_Load!$D$24:$AB$42,14,FALSE)</f>
        <v>#N/A</v>
      </c>
      <c r="Y233" s="113" t="e">
        <f ca="1">VLOOKUP(Y$6,Forecast_Load!$D$24:$AB$42,14,FALSE)</f>
        <v>#N/A</v>
      </c>
      <c r="Z233" s="113" t="e">
        <f ca="1">VLOOKUP(Z$6,Forecast_Load!$D$24:$AB$42,14,FALSE)</f>
        <v>#N/A</v>
      </c>
      <c r="AA233" s="113" t="e">
        <f ca="1">VLOOKUP(AA$6,Forecast_Load!$D$24:$AB$42,14,FALSE)</f>
        <v>#N/A</v>
      </c>
      <c r="AB233" s="113" t="e">
        <f ca="1">VLOOKUP(AB$6,Forecast_Load!$D$24:$AB$42,14,FALSE)</f>
        <v>#N/A</v>
      </c>
    </row>
    <row r="234" spans="1:28" ht="15.75" x14ac:dyDescent="0.25">
      <c r="A234" s="112" t="s">
        <v>15</v>
      </c>
      <c r="B234" s="113" t="e">
        <f t="shared" ca="1" si="61"/>
        <v>#N/A</v>
      </c>
      <c r="C234" s="113" t="e">
        <f t="shared" ca="1" si="61"/>
        <v>#N/A</v>
      </c>
      <c r="D234" s="113" t="e">
        <f t="shared" ca="1" si="61"/>
        <v>#N/A</v>
      </c>
      <c r="E234" s="113" t="e">
        <f t="shared" ca="1" si="61"/>
        <v>#N/A</v>
      </c>
      <c r="F234" s="113" t="e">
        <f t="shared" ca="1" si="61"/>
        <v>#N/A</v>
      </c>
      <c r="G234" s="113" t="e">
        <f t="shared" ca="1" si="61"/>
        <v>#N/A</v>
      </c>
      <c r="H234" s="113" t="e">
        <f t="shared" ca="1" si="61"/>
        <v>#N/A</v>
      </c>
      <c r="I234" s="113" t="e">
        <f t="shared" ca="1" si="61"/>
        <v>#N/A</v>
      </c>
      <c r="J234" s="114">
        <f t="shared" si="60"/>
        <v>0</v>
      </c>
      <c r="K234" s="115" t="e">
        <f ca="1">VLOOKUP(K$6,Forecast_Load!$D$24:$AB$42,15,FALSE)</f>
        <v>#N/A</v>
      </c>
      <c r="L234" s="113" t="e">
        <f ca="1">VLOOKUP(L$6,Forecast_Load!$D$24:$AB$42,15,FALSE)</f>
        <v>#N/A</v>
      </c>
      <c r="M234" s="113" t="e">
        <f ca="1">VLOOKUP(M$6,Forecast_Load!$D$24:$AB$42,15,FALSE)</f>
        <v>#N/A</v>
      </c>
      <c r="N234" s="113" t="e">
        <f ca="1">VLOOKUP(N$6,Forecast_Load!$D$24:$AB$42,15,FALSE)</f>
        <v>#N/A</v>
      </c>
      <c r="O234" s="113" t="e">
        <f ca="1">VLOOKUP(O$6,Forecast_Load!$D$24:$AB$42,15,FALSE)</f>
        <v>#N/A</v>
      </c>
      <c r="P234" s="113" t="e">
        <f ca="1">VLOOKUP(P$6,Forecast_Load!$D$24:$AB$42,15,FALSE)</f>
        <v>#N/A</v>
      </c>
      <c r="Q234" s="113" t="e">
        <f ca="1">VLOOKUP(Q$6,Forecast_Load!$D$24:$AB$42,15,FALSE)</f>
        <v>#N/A</v>
      </c>
      <c r="R234" s="113" t="e">
        <f ca="1">VLOOKUP(R$6,Forecast_Load!$D$24:$AB$42,15,FALSE)</f>
        <v>#N/A</v>
      </c>
      <c r="S234" s="113" t="e">
        <f ca="1">VLOOKUP(S$6,Forecast_Load!$D$24:$AB$42,15,FALSE)</f>
        <v>#N/A</v>
      </c>
      <c r="T234" s="113" t="e">
        <f ca="1">VLOOKUP(T$6,Forecast_Load!$D$24:$AB$42,15,FALSE)</f>
        <v>#N/A</v>
      </c>
      <c r="U234" s="113" t="e">
        <f ca="1">VLOOKUP(U$6,Forecast_Load!$D$24:$AB$42,15,FALSE)</f>
        <v>#N/A</v>
      </c>
      <c r="V234" s="113" t="e">
        <f ca="1">VLOOKUP(V$6,Forecast_Load!$D$24:$AB$42,15,FALSE)</f>
        <v>#N/A</v>
      </c>
      <c r="W234" s="113" t="e">
        <f ca="1">VLOOKUP(W$6,Forecast_Load!$D$24:$AB$42,15,FALSE)</f>
        <v>#N/A</v>
      </c>
      <c r="X234" s="113" t="e">
        <f ca="1">VLOOKUP(X$6,Forecast_Load!$D$24:$AB$42,15,FALSE)</f>
        <v>#N/A</v>
      </c>
      <c r="Y234" s="113" t="e">
        <f ca="1">VLOOKUP(Y$6,Forecast_Load!$D$24:$AB$42,15,FALSE)</f>
        <v>#N/A</v>
      </c>
      <c r="Z234" s="113" t="e">
        <f ca="1">VLOOKUP(Z$6,Forecast_Load!$D$24:$AB$42,15,FALSE)</f>
        <v>#N/A</v>
      </c>
      <c r="AA234" s="113" t="e">
        <f ca="1">VLOOKUP(AA$6,Forecast_Load!$D$24:$AB$42,15,FALSE)</f>
        <v>#N/A</v>
      </c>
      <c r="AB234" s="113" t="e">
        <f ca="1">VLOOKUP(AB$6,Forecast_Load!$D$24:$AB$42,15,FALSE)</f>
        <v>#N/A</v>
      </c>
    </row>
    <row r="235" spans="1:28" ht="15.75" x14ac:dyDescent="0.25">
      <c r="A235" s="112" t="s">
        <v>16</v>
      </c>
      <c r="B235" s="113" t="e">
        <f t="shared" ca="1" si="61"/>
        <v>#N/A</v>
      </c>
      <c r="C235" s="113" t="e">
        <f t="shared" ca="1" si="61"/>
        <v>#N/A</v>
      </c>
      <c r="D235" s="113" t="e">
        <f t="shared" ca="1" si="61"/>
        <v>#N/A</v>
      </c>
      <c r="E235" s="113" t="e">
        <f t="shared" ca="1" si="61"/>
        <v>#N/A</v>
      </c>
      <c r="F235" s="113" t="e">
        <f t="shared" ca="1" si="61"/>
        <v>#N/A</v>
      </c>
      <c r="G235" s="113" t="e">
        <f t="shared" ca="1" si="61"/>
        <v>#N/A</v>
      </c>
      <c r="H235" s="113" t="e">
        <f t="shared" ca="1" si="61"/>
        <v>#N/A</v>
      </c>
      <c r="I235" s="113" t="e">
        <f t="shared" ca="1" si="61"/>
        <v>#N/A</v>
      </c>
      <c r="J235" s="114">
        <f t="shared" si="60"/>
        <v>0</v>
      </c>
      <c r="K235" s="115" t="e">
        <f ca="1">VLOOKUP(K$6,Forecast_Load!$D$24:$AB$42,16,FALSE)</f>
        <v>#N/A</v>
      </c>
      <c r="L235" s="113" t="e">
        <f ca="1">VLOOKUP(L$6,Forecast_Load!$D$24:$AB$42,16,FALSE)</f>
        <v>#N/A</v>
      </c>
      <c r="M235" s="113" t="e">
        <f ca="1">VLOOKUP(M$6,Forecast_Load!$D$24:$AB$42,16,FALSE)</f>
        <v>#N/A</v>
      </c>
      <c r="N235" s="113" t="e">
        <f ca="1">VLOOKUP(N$6,Forecast_Load!$D$24:$AB$42,16,FALSE)</f>
        <v>#N/A</v>
      </c>
      <c r="O235" s="113" t="e">
        <f ca="1">VLOOKUP(O$6,Forecast_Load!$D$24:$AB$42,16,FALSE)</f>
        <v>#N/A</v>
      </c>
      <c r="P235" s="113" t="e">
        <f ca="1">VLOOKUP(P$6,Forecast_Load!$D$24:$AB$42,16,FALSE)</f>
        <v>#N/A</v>
      </c>
      <c r="Q235" s="113" t="e">
        <f ca="1">VLOOKUP(Q$6,Forecast_Load!$D$24:$AB$42,16,FALSE)</f>
        <v>#N/A</v>
      </c>
      <c r="R235" s="113" t="e">
        <f ca="1">VLOOKUP(R$6,Forecast_Load!$D$24:$AB$42,16,FALSE)</f>
        <v>#N/A</v>
      </c>
      <c r="S235" s="113" t="e">
        <f ca="1">VLOOKUP(S$6,Forecast_Load!$D$24:$AB$42,16,FALSE)</f>
        <v>#N/A</v>
      </c>
      <c r="T235" s="113" t="e">
        <f ca="1">VLOOKUP(T$6,Forecast_Load!$D$24:$AB$42,16,FALSE)</f>
        <v>#N/A</v>
      </c>
      <c r="U235" s="113" t="e">
        <f ca="1">VLOOKUP(U$6,Forecast_Load!$D$24:$AB$42,16,FALSE)</f>
        <v>#N/A</v>
      </c>
      <c r="V235" s="113" t="e">
        <f ca="1">VLOOKUP(V$6,Forecast_Load!$D$24:$AB$42,16,FALSE)</f>
        <v>#N/A</v>
      </c>
      <c r="W235" s="113" t="e">
        <f ca="1">VLOOKUP(W$6,Forecast_Load!$D$24:$AB$42,16,FALSE)</f>
        <v>#N/A</v>
      </c>
      <c r="X235" s="113" t="e">
        <f ca="1">VLOOKUP(X$6,Forecast_Load!$D$24:$AB$42,16,FALSE)</f>
        <v>#N/A</v>
      </c>
      <c r="Y235" s="113" t="e">
        <f ca="1">VLOOKUP(Y$6,Forecast_Load!$D$24:$AB$42,16,FALSE)</f>
        <v>#N/A</v>
      </c>
      <c r="Z235" s="113" t="e">
        <f ca="1">VLOOKUP(Z$6,Forecast_Load!$D$24:$AB$42,16,FALSE)</f>
        <v>#N/A</v>
      </c>
      <c r="AA235" s="113" t="e">
        <f ca="1">VLOOKUP(AA$6,Forecast_Load!$D$24:$AB$42,16,FALSE)</f>
        <v>#N/A</v>
      </c>
      <c r="AB235" s="113" t="e">
        <f ca="1">VLOOKUP(AB$6,Forecast_Load!$D$24:$AB$42,16,FALSE)</f>
        <v>#N/A</v>
      </c>
    </row>
    <row r="236" spans="1:28" ht="15.75" x14ac:dyDescent="0.25">
      <c r="A236" s="112" t="s">
        <v>17</v>
      </c>
      <c r="B236" s="113" t="e">
        <f t="shared" ca="1" si="61"/>
        <v>#N/A</v>
      </c>
      <c r="C236" s="113" t="e">
        <f t="shared" ca="1" si="61"/>
        <v>#N/A</v>
      </c>
      <c r="D236" s="113" t="e">
        <f t="shared" ca="1" si="61"/>
        <v>#N/A</v>
      </c>
      <c r="E236" s="113" t="e">
        <f t="shared" ca="1" si="61"/>
        <v>#N/A</v>
      </c>
      <c r="F236" s="113" t="e">
        <f t="shared" ca="1" si="61"/>
        <v>#N/A</v>
      </c>
      <c r="G236" s="113" t="e">
        <f t="shared" ca="1" si="61"/>
        <v>#N/A</v>
      </c>
      <c r="H236" s="113" t="e">
        <f t="shared" ca="1" si="61"/>
        <v>#N/A</v>
      </c>
      <c r="I236" s="113" t="e">
        <f t="shared" ca="1" si="61"/>
        <v>#N/A</v>
      </c>
      <c r="J236" s="114">
        <f t="shared" si="60"/>
        <v>0</v>
      </c>
      <c r="K236" s="115" t="e">
        <f ca="1">VLOOKUP(K$6,Forecast_Load!$D$24:$AB$42,17,FALSE)</f>
        <v>#N/A</v>
      </c>
      <c r="L236" s="113" t="e">
        <f ca="1">VLOOKUP(L$6,Forecast_Load!$D$24:$AB$42,17,FALSE)</f>
        <v>#N/A</v>
      </c>
      <c r="M236" s="113" t="e">
        <f ca="1">VLOOKUP(M$6,Forecast_Load!$D$24:$AB$42,17,FALSE)</f>
        <v>#N/A</v>
      </c>
      <c r="N236" s="113" t="e">
        <f ca="1">VLOOKUP(N$6,Forecast_Load!$D$24:$AB$42,17,FALSE)</f>
        <v>#N/A</v>
      </c>
      <c r="O236" s="113" t="e">
        <f ca="1">VLOOKUP(O$6,Forecast_Load!$D$24:$AB$42,17,FALSE)</f>
        <v>#N/A</v>
      </c>
      <c r="P236" s="113" t="e">
        <f ca="1">VLOOKUP(P$6,Forecast_Load!$D$24:$AB$42,17,FALSE)</f>
        <v>#N/A</v>
      </c>
      <c r="Q236" s="113" t="e">
        <f ca="1">VLOOKUP(Q$6,Forecast_Load!$D$24:$AB$42,17,FALSE)</f>
        <v>#N/A</v>
      </c>
      <c r="R236" s="113" t="e">
        <f ca="1">VLOOKUP(R$6,Forecast_Load!$D$24:$AB$42,17,FALSE)</f>
        <v>#N/A</v>
      </c>
      <c r="S236" s="113" t="e">
        <f ca="1">VLOOKUP(S$6,Forecast_Load!$D$24:$AB$42,17,FALSE)</f>
        <v>#N/A</v>
      </c>
      <c r="T236" s="113" t="e">
        <f ca="1">VLOOKUP(T$6,Forecast_Load!$D$24:$AB$42,17,FALSE)</f>
        <v>#N/A</v>
      </c>
      <c r="U236" s="113" t="e">
        <f ca="1">VLOOKUP(U$6,Forecast_Load!$D$24:$AB$42,17,FALSE)</f>
        <v>#N/A</v>
      </c>
      <c r="V236" s="113" t="e">
        <f ca="1">VLOOKUP(V$6,Forecast_Load!$D$24:$AB$42,17,FALSE)</f>
        <v>#N/A</v>
      </c>
      <c r="W236" s="113" t="e">
        <f ca="1">VLOOKUP(W$6,Forecast_Load!$D$24:$AB$42,17,FALSE)</f>
        <v>#N/A</v>
      </c>
      <c r="X236" s="113" t="e">
        <f ca="1">VLOOKUP(X$6,Forecast_Load!$D$24:$AB$42,17,FALSE)</f>
        <v>#N/A</v>
      </c>
      <c r="Y236" s="113" t="e">
        <f ca="1">VLOOKUP(Y$6,Forecast_Load!$D$24:$AB$42,17,FALSE)</f>
        <v>#N/A</v>
      </c>
      <c r="Z236" s="113" t="e">
        <f ca="1">VLOOKUP(Z$6,Forecast_Load!$D$24:$AB$42,17,FALSE)</f>
        <v>#N/A</v>
      </c>
      <c r="AA236" s="113" t="e">
        <f ca="1">VLOOKUP(AA$6,Forecast_Load!$D$24:$AB$42,17,FALSE)</f>
        <v>#N/A</v>
      </c>
      <c r="AB236" s="113" t="e">
        <f ca="1">VLOOKUP(AB$6,Forecast_Load!$D$24:$AB$42,17,FALSE)</f>
        <v>#N/A</v>
      </c>
    </row>
    <row r="237" spans="1:28" ht="15.75" x14ac:dyDescent="0.25">
      <c r="A237" s="112" t="s">
        <v>18</v>
      </c>
      <c r="B237" s="113" t="e">
        <f t="shared" ca="1" si="61"/>
        <v>#N/A</v>
      </c>
      <c r="C237" s="113" t="e">
        <f t="shared" ca="1" si="61"/>
        <v>#N/A</v>
      </c>
      <c r="D237" s="113" t="e">
        <f t="shared" ca="1" si="61"/>
        <v>#N/A</v>
      </c>
      <c r="E237" s="113" t="e">
        <f t="shared" ca="1" si="61"/>
        <v>#N/A</v>
      </c>
      <c r="F237" s="113" t="e">
        <f t="shared" ca="1" si="61"/>
        <v>#N/A</v>
      </c>
      <c r="G237" s="113" t="e">
        <f t="shared" ca="1" si="61"/>
        <v>#N/A</v>
      </c>
      <c r="H237" s="113" t="e">
        <f t="shared" ca="1" si="61"/>
        <v>#N/A</v>
      </c>
      <c r="I237" s="113" t="e">
        <f t="shared" ca="1" si="61"/>
        <v>#N/A</v>
      </c>
      <c r="J237" s="114">
        <f t="shared" si="60"/>
        <v>0</v>
      </c>
      <c r="K237" s="115" t="e">
        <f ca="1">VLOOKUP(K$6,Forecast_Load!$D$24:$AB$42,18,FALSE)</f>
        <v>#N/A</v>
      </c>
      <c r="L237" s="113" t="e">
        <f ca="1">VLOOKUP(L$6,Forecast_Load!$D$24:$AB$42,18,FALSE)</f>
        <v>#N/A</v>
      </c>
      <c r="M237" s="113" t="e">
        <f ca="1">VLOOKUP(M$6,Forecast_Load!$D$24:$AB$42,18,FALSE)</f>
        <v>#N/A</v>
      </c>
      <c r="N237" s="113" t="e">
        <f ca="1">VLOOKUP(N$6,Forecast_Load!$D$24:$AB$42,18,FALSE)</f>
        <v>#N/A</v>
      </c>
      <c r="O237" s="113" t="e">
        <f ca="1">VLOOKUP(O$6,Forecast_Load!$D$24:$AB$42,18,FALSE)</f>
        <v>#N/A</v>
      </c>
      <c r="P237" s="113" t="e">
        <f ca="1">VLOOKUP(P$6,Forecast_Load!$D$24:$AB$42,18,FALSE)</f>
        <v>#N/A</v>
      </c>
      <c r="Q237" s="113" t="e">
        <f ca="1">VLOOKUP(Q$6,Forecast_Load!$D$24:$AB$42,18,FALSE)</f>
        <v>#N/A</v>
      </c>
      <c r="R237" s="113" t="e">
        <f ca="1">VLOOKUP(R$6,Forecast_Load!$D$24:$AB$42,18,FALSE)</f>
        <v>#N/A</v>
      </c>
      <c r="S237" s="113" t="e">
        <f ca="1">VLOOKUP(S$6,Forecast_Load!$D$24:$AB$42,18,FALSE)</f>
        <v>#N/A</v>
      </c>
      <c r="T237" s="113" t="e">
        <f ca="1">VLOOKUP(T$6,Forecast_Load!$D$24:$AB$42,18,FALSE)</f>
        <v>#N/A</v>
      </c>
      <c r="U237" s="113" t="e">
        <f ca="1">VLOOKUP(U$6,Forecast_Load!$D$24:$AB$42,18,FALSE)</f>
        <v>#N/A</v>
      </c>
      <c r="V237" s="113" t="e">
        <f ca="1">VLOOKUP(V$6,Forecast_Load!$D$24:$AB$42,18,FALSE)</f>
        <v>#N/A</v>
      </c>
      <c r="W237" s="113" t="e">
        <f ca="1">VLOOKUP(W$6,Forecast_Load!$D$24:$AB$42,18,FALSE)</f>
        <v>#N/A</v>
      </c>
      <c r="X237" s="113" t="e">
        <f ca="1">VLOOKUP(X$6,Forecast_Load!$D$24:$AB$42,18,FALSE)</f>
        <v>#N/A</v>
      </c>
      <c r="Y237" s="113" t="e">
        <f ca="1">VLOOKUP(Y$6,Forecast_Load!$D$24:$AB$42,18,FALSE)</f>
        <v>#N/A</v>
      </c>
      <c r="Z237" s="113" t="e">
        <f ca="1">VLOOKUP(Z$6,Forecast_Load!$D$24:$AB$42,18,FALSE)</f>
        <v>#N/A</v>
      </c>
      <c r="AA237" s="113" t="e">
        <f ca="1">VLOOKUP(AA$6,Forecast_Load!$D$24:$AB$42,18,FALSE)</f>
        <v>#N/A</v>
      </c>
      <c r="AB237" s="113" t="e">
        <f ca="1">VLOOKUP(AB$6,Forecast_Load!$D$24:$AB$42,18,FALSE)</f>
        <v>#N/A</v>
      </c>
    </row>
    <row r="238" spans="1:28" ht="15.75" x14ac:dyDescent="0.25">
      <c r="A238" s="112" t="s">
        <v>19</v>
      </c>
      <c r="B238" s="113" t="e">
        <f t="shared" ca="1" si="61"/>
        <v>#N/A</v>
      </c>
      <c r="C238" s="113" t="e">
        <f t="shared" ca="1" si="61"/>
        <v>#N/A</v>
      </c>
      <c r="D238" s="113" t="e">
        <f t="shared" ca="1" si="61"/>
        <v>#N/A</v>
      </c>
      <c r="E238" s="113" t="e">
        <f t="shared" ca="1" si="61"/>
        <v>#N/A</v>
      </c>
      <c r="F238" s="113" t="e">
        <f t="shared" ca="1" si="61"/>
        <v>#N/A</v>
      </c>
      <c r="G238" s="113" t="e">
        <f t="shared" ca="1" si="61"/>
        <v>#N/A</v>
      </c>
      <c r="H238" s="113" t="e">
        <f t="shared" ca="1" si="61"/>
        <v>#N/A</v>
      </c>
      <c r="I238" s="113" t="e">
        <f t="shared" ca="1" si="61"/>
        <v>#N/A</v>
      </c>
      <c r="J238" s="114">
        <f t="shared" si="60"/>
        <v>0</v>
      </c>
      <c r="K238" s="115" t="e">
        <f ca="1">VLOOKUP(K$6,Forecast_Load!$D$24:$AB$42,19,FALSE)</f>
        <v>#N/A</v>
      </c>
      <c r="L238" s="113" t="e">
        <f ca="1">VLOOKUP(L$6,Forecast_Load!$D$24:$AB$42,19,FALSE)</f>
        <v>#N/A</v>
      </c>
      <c r="M238" s="113" t="e">
        <f ca="1">VLOOKUP(M$6,Forecast_Load!$D$24:$AB$42,19,FALSE)</f>
        <v>#N/A</v>
      </c>
      <c r="N238" s="113" t="e">
        <f ca="1">VLOOKUP(N$6,Forecast_Load!$D$24:$AB$42,19,FALSE)</f>
        <v>#N/A</v>
      </c>
      <c r="O238" s="113" t="e">
        <f ca="1">VLOOKUP(O$6,Forecast_Load!$D$24:$AB$42,19,FALSE)</f>
        <v>#N/A</v>
      </c>
      <c r="P238" s="113" t="e">
        <f ca="1">VLOOKUP(P$6,Forecast_Load!$D$24:$AB$42,19,FALSE)</f>
        <v>#N/A</v>
      </c>
      <c r="Q238" s="113" t="e">
        <f ca="1">VLOOKUP(Q$6,Forecast_Load!$D$24:$AB$42,19,FALSE)</f>
        <v>#N/A</v>
      </c>
      <c r="R238" s="113" t="e">
        <f ca="1">VLOOKUP(R$6,Forecast_Load!$D$24:$AB$42,19,FALSE)</f>
        <v>#N/A</v>
      </c>
      <c r="S238" s="113" t="e">
        <f ca="1">VLOOKUP(S$6,Forecast_Load!$D$24:$AB$42,19,FALSE)</f>
        <v>#N/A</v>
      </c>
      <c r="T238" s="113" t="e">
        <f ca="1">VLOOKUP(T$6,Forecast_Load!$D$24:$AB$42,19,FALSE)</f>
        <v>#N/A</v>
      </c>
      <c r="U238" s="113" t="e">
        <f ca="1">VLOOKUP(U$6,Forecast_Load!$D$24:$AB$42,19,FALSE)</f>
        <v>#N/A</v>
      </c>
      <c r="V238" s="113" t="e">
        <f ca="1">VLOOKUP(V$6,Forecast_Load!$D$24:$AB$42,19,FALSE)</f>
        <v>#N/A</v>
      </c>
      <c r="W238" s="113" t="e">
        <f ca="1">VLOOKUP(W$6,Forecast_Load!$D$24:$AB$42,19,FALSE)</f>
        <v>#N/A</v>
      </c>
      <c r="X238" s="113" t="e">
        <f ca="1">VLOOKUP(X$6,Forecast_Load!$D$24:$AB$42,19,FALSE)</f>
        <v>#N/A</v>
      </c>
      <c r="Y238" s="113" t="e">
        <f ca="1">VLOOKUP(Y$6,Forecast_Load!$D$24:$AB$42,19,FALSE)</f>
        <v>#N/A</v>
      </c>
      <c r="Z238" s="113" t="e">
        <f ca="1">VLOOKUP(Z$6,Forecast_Load!$D$24:$AB$42,19,FALSE)</f>
        <v>#N/A</v>
      </c>
      <c r="AA238" s="113" t="e">
        <f ca="1">VLOOKUP(AA$6,Forecast_Load!$D$24:$AB$42,19,FALSE)</f>
        <v>#N/A</v>
      </c>
      <c r="AB238" s="113" t="e">
        <f ca="1">VLOOKUP(AB$6,Forecast_Load!$D$24:$AB$42,19,FALSE)</f>
        <v>#N/A</v>
      </c>
    </row>
    <row r="239" spans="1:28" ht="15.75" x14ac:dyDescent="0.25">
      <c r="A239" s="112" t="s">
        <v>20</v>
      </c>
      <c r="B239" s="113" t="e">
        <f t="shared" ca="1" si="61"/>
        <v>#N/A</v>
      </c>
      <c r="C239" s="113" t="e">
        <f t="shared" ca="1" si="61"/>
        <v>#N/A</v>
      </c>
      <c r="D239" s="113" t="e">
        <f t="shared" ca="1" si="61"/>
        <v>#N/A</v>
      </c>
      <c r="E239" s="113" t="e">
        <f t="shared" ca="1" si="61"/>
        <v>#N/A</v>
      </c>
      <c r="F239" s="113" t="e">
        <f t="shared" ca="1" si="61"/>
        <v>#N/A</v>
      </c>
      <c r="G239" s="113" t="e">
        <f t="shared" ca="1" si="61"/>
        <v>#N/A</v>
      </c>
      <c r="H239" s="113" t="e">
        <f t="shared" ca="1" si="61"/>
        <v>#N/A</v>
      </c>
      <c r="I239" s="113" t="e">
        <f t="shared" ca="1" si="61"/>
        <v>#N/A</v>
      </c>
      <c r="J239" s="114">
        <f t="shared" si="60"/>
        <v>0</v>
      </c>
      <c r="K239" s="115" t="e">
        <f ca="1">VLOOKUP(K$6,Forecast_Load!$D$24:$AB$42,20,FALSE)</f>
        <v>#N/A</v>
      </c>
      <c r="L239" s="113" t="e">
        <f ca="1">VLOOKUP(L$6,Forecast_Load!$D$24:$AB$42,20,FALSE)</f>
        <v>#N/A</v>
      </c>
      <c r="M239" s="113" t="e">
        <f ca="1">VLOOKUP(M$6,Forecast_Load!$D$24:$AB$42,20,FALSE)</f>
        <v>#N/A</v>
      </c>
      <c r="N239" s="113" t="e">
        <f ca="1">VLOOKUP(N$6,Forecast_Load!$D$24:$AB$42,20,FALSE)</f>
        <v>#N/A</v>
      </c>
      <c r="O239" s="113" t="e">
        <f ca="1">VLOOKUP(O$6,Forecast_Load!$D$24:$AB$42,20,FALSE)</f>
        <v>#N/A</v>
      </c>
      <c r="P239" s="113" t="e">
        <f ca="1">VLOOKUP(P$6,Forecast_Load!$D$24:$AB$42,20,FALSE)</f>
        <v>#N/A</v>
      </c>
      <c r="Q239" s="113" t="e">
        <f ca="1">VLOOKUP(Q$6,Forecast_Load!$D$24:$AB$42,20,FALSE)</f>
        <v>#N/A</v>
      </c>
      <c r="R239" s="113" t="e">
        <f ca="1">VLOOKUP(R$6,Forecast_Load!$D$24:$AB$42,20,FALSE)</f>
        <v>#N/A</v>
      </c>
      <c r="S239" s="113" t="e">
        <f ca="1">VLOOKUP(S$6,Forecast_Load!$D$24:$AB$42,20,FALSE)</f>
        <v>#N/A</v>
      </c>
      <c r="T239" s="113" t="e">
        <f ca="1">VLOOKUP(T$6,Forecast_Load!$D$24:$AB$42,20,FALSE)</f>
        <v>#N/A</v>
      </c>
      <c r="U239" s="113" t="e">
        <f ca="1">VLOOKUP(U$6,Forecast_Load!$D$24:$AB$42,20,FALSE)</f>
        <v>#N/A</v>
      </c>
      <c r="V239" s="113" t="e">
        <f ca="1">VLOOKUP(V$6,Forecast_Load!$D$24:$AB$42,20,FALSE)</f>
        <v>#N/A</v>
      </c>
      <c r="W239" s="113" t="e">
        <f ca="1">VLOOKUP(W$6,Forecast_Load!$D$24:$AB$42,20,FALSE)</f>
        <v>#N/A</v>
      </c>
      <c r="X239" s="113" t="e">
        <f ca="1">VLOOKUP(X$6,Forecast_Load!$D$24:$AB$42,20,FALSE)</f>
        <v>#N/A</v>
      </c>
      <c r="Y239" s="113" t="e">
        <f ca="1">VLOOKUP(Y$6,Forecast_Load!$D$24:$AB$42,20,FALSE)</f>
        <v>#N/A</v>
      </c>
      <c r="Z239" s="113" t="e">
        <f ca="1">VLOOKUP(Z$6,Forecast_Load!$D$24:$AB$42,20,FALSE)</f>
        <v>#N/A</v>
      </c>
      <c r="AA239" s="113" t="e">
        <f ca="1">VLOOKUP(AA$6,Forecast_Load!$D$24:$AB$42,20,FALSE)</f>
        <v>#N/A</v>
      </c>
      <c r="AB239" s="113" t="e">
        <f ca="1">VLOOKUP(AB$6,Forecast_Load!$D$24:$AB$42,20,FALSE)</f>
        <v>#N/A</v>
      </c>
    </row>
    <row r="240" spans="1:28" ht="15.75" x14ac:dyDescent="0.25">
      <c r="A240" s="112" t="s">
        <v>21</v>
      </c>
      <c r="B240" s="113" t="e">
        <f t="shared" ca="1" si="61"/>
        <v>#N/A</v>
      </c>
      <c r="C240" s="113" t="e">
        <f t="shared" ca="1" si="61"/>
        <v>#N/A</v>
      </c>
      <c r="D240" s="113" t="e">
        <f t="shared" ca="1" si="61"/>
        <v>#N/A</v>
      </c>
      <c r="E240" s="113" t="e">
        <f t="shared" ca="1" si="61"/>
        <v>#N/A</v>
      </c>
      <c r="F240" s="113" t="e">
        <f t="shared" ca="1" si="61"/>
        <v>#N/A</v>
      </c>
      <c r="G240" s="113" t="e">
        <f t="shared" ca="1" si="61"/>
        <v>#N/A</v>
      </c>
      <c r="H240" s="113" t="e">
        <f t="shared" ca="1" si="61"/>
        <v>#N/A</v>
      </c>
      <c r="I240" s="113" t="e">
        <f t="shared" ca="1" si="61"/>
        <v>#N/A</v>
      </c>
      <c r="J240" s="114">
        <f t="shared" si="60"/>
        <v>0</v>
      </c>
      <c r="K240" s="115" t="e">
        <f ca="1">VLOOKUP(K$6,Forecast_Load!$D$24:$AB$42,21,FALSE)</f>
        <v>#N/A</v>
      </c>
      <c r="L240" s="113" t="e">
        <f ca="1">VLOOKUP(L$6,Forecast_Load!$D$24:$AB$42,21,FALSE)</f>
        <v>#N/A</v>
      </c>
      <c r="M240" s="113" t="e">
        <f ca="1">VLOOKUP(M$6,Forecast_Load!$D$24:$AB$42,21,FALSE)</f>
        <v>#N/A</v>
      </c>
      <c r="N240" s="113" t="e">
        <f ca="1">VLOOKUP(N$6,Forecast_Load!$D$24:$AB$42,21,FALSE)</f>
        <v>#N/A</v>
      </c>
      <c r="O240" s="113" t="e">
        <f ca="1">VLOOKUP(O$6,Forecast_Load!$D$24:$AB$42,21,FALSE)</f>
        <v>#N/A</v>
      </c>
      <c r="P240" s="113" t="e">
        <f ca="1">VLOOKUP(P$6,Forecast_Load!$D$24:$AB$42,21,FALSE)</f>
        <v>#N/A</v>
      </c>
      <c r="Q240" s="113" t="e">
        <f ca="1">VLOOKUP(Q$6,Forecast_Load!$D$24:$AB$42,21,FALSE)</f>
        <v>#N/A</v>
      </c>
      <c r="R240" s="113" t="e">
        <f ca="1">VLOOKUP(R$6,Forecast_Load!$D$24:$AB$42,21,FALSE)</f>
        <v>#N/A</v>
      </c>
      <c r="S240" s="113" t="e">
        <f ca="1">VLOOKUP(S$6,Forecast_Load!$D$24:$AB$42,21,FALSE)</f>
        <v>#N/A</v>
      </c>
      <c r="T240" s="113" t="e">
        <f ca="1">VLOOKUP(T$6,Forecast_Load!$D$24:$AB$42,21,FALSE)</f>
        <v>#N/A</v>
      </c>
      <c r="U240" s="113" t="e">
        <f ca="1">VLOOKUP(U$6,Forecast_Load!$D$24:$AB$42,21,FALSE)</f>
        <v>#N/A</v>
      </c>
      <c r="V240" s="113" t="e">
        <f ca="1">VLOOKUP(V$6,Forecast_Load!$D$24:$AB$42,21,FALSE)</f>
        <v>#N/A</v>
      </c>
      <c r="W240" s="113" t="e">
        <f ca="1">VLOOKUP(W$6,Forecast_Load!$D$24:$AB$42,21,FALSE)</f>
        <v>#N/A</v>
      </c>
      <c r="X240" s="113" t="e">
        <f ca="1">VLOOKUP(X$6,Forecast_Load!$D$24:$AB$42,21,FALSE)</f>
        <v>#N/A</v>
      </c>
      <c r="Y240" s="113" t="e">
        <f ca="1">VLOOKUP(Y$6,Forecast_Load!$D$24:$AB$42,21,FALSE)</f>
        <v>#N/A</v>
      </c>
      <c r="Z240" s="113" t="e">
        <f ca="1">VLOOKUP(Z$6,Forecast_Load!$D$24:$AB$42,21,FALSE)</f>
        <v>#N/A</v>
      </c>
      <c r="AA240" s="113" t="e">
        <f ca="1">VLOOKUP(AA$6,Forecast_Load!$D$24:$AB$42,21,FALSE)</f>
        <v>#N/A</v>
      </c>
      <c r="AB240" s="113" t="e">
        <f ca="1">VLOOKUP(AB$6,Forecast_Load!$D$24:$AB$42,21,FALSE)</f>
        <v>#N/A</v>
      </c>
    </row>
    <row r="241" spans="1:28" ht="15.75" x14ac:dyDescent="0.25">
      <c r="A241" s="112" t="s">
        <v>22</v>
      </c>
      <c r="B241" s="113" t="e">
        <f t="shared" ref="B241:I244" ca="1" si="62">B28</f>
        <v>#N/A</v>
      </c>
      <c r="C241" s="113" t="e">
        <f t="shared" ca="1" si="62"/>
        <v>#N/A</v>
      </c>
      <c r="D241" s="113" t="e">
        <f t="shared" ca="1" si="62"/>
        <v>#N/A</v>
      </c>
      <c r="E241" s="113" t="e">
        <f t="shared" ca="1" si="62"/>
        <v>#N/A</v>
      </c>
      <c r="F241" s="113" t="e">
        <f t="shared" ca="1" si="62"/>
        <v>#N/A</v>
      </c>
      <c r="G241" s="113" t="e">
        <f t="shared" ca="1" si="62"/>
        <v>#N/A</v>
      </c>
      <c r="H241" s="113" t="e">
        <f t="shared" ca="1" si="62"/>
        <v>#N/A</v>
      </c>
      <c r="I241" s="113" t="e">
        <f t="shared" ca="1" si="62"/>
        <v>#N/A</v>
      </c>
      <c r="J241" s="114">
        <f t="shared" si="60"/>
        <v>0</v>
      </c>
      <c r="K241" s="115" t="e">
        <f ca="1">VLOOKUP(K$6,Forecast_Load!$D$24:$AB$42,22,FALSE)</f>
        <v>#N/A</v>
      </c>
      <c r="L241" s="113" t="e">
        <f ca="1">VLOOKUP(L$6,Forecast_Load!$D$24:$AB$42,22,FALSE)</f>
        <v>#N/A</v>
      </c>
      <c r="M241" s="113" t="e">
        <f ca="1">VLOOKUP(M$6,Forecast_Load!$D$24:$AB$42,22,FALSE)</f>
        <v>#N/A</v>
      </c>
      <c r="N241" s="113" t="e">
        <f ca="1">VLOOKUP(N$6,Forecast_Load!$D$24:$AB$42,22,FALSE)</f>
        <v>#N/A</v>
      </c>
      <c r="O241" s="113" t="e">
        <f ca="1">VLOOKUP(O$6,Forecast_Load!$D$24:$AB$42,22,FALSE)</f>
        <v>#N/A</v>
      </c>
      <c r="P241" s="113" t="e">
        <f ca="1">VLOOKUP(P$6,Forecast_Load!$D$24:$AB$42,22,FALSE)</f>
        <v>#N/A</v>
      </c>
      <c r="Q241" s="113" t="e">
        <f ca="1">VLOOKUP(Q$6,Forecast_Load!$D$24:$AB$42,22,FALSE)</f>
        <v>#N/A</v>
      </c>
      <c r="R241" s="113" t="e">
        <f ca="1">VLOOKUP(R$6,Forecast_Load!$D$24:$AB$42,22,FALSE)</f>
        <v>#N/A</v>
      </c>
      <c r="S241" s="113" t="e">
        <f ca="1">VLOOKUP(S$6,Forecast_Load!$D$24:$AB$42,22,FALSE)</f>
        <v>#N/A</v>
      </c>
      <c r="T241" s="113" t="e">
        <f ca="1">VLOOKUP(T$6,Forecast_Load!$D$24:$AB$42,22,FALSE)</f>
        <v>#N/A</v>
      </c>
      <c r="U241" s="113" t="e">
        <f ca="1">VLOOKUP(U$6,Forecast_Load!$D$24:$AB$42,22,FALSE)</f>
        <v>#N/A</v>
      </c>
      <c r="V241" s="113" t="e">
        <f ca="1">VLOOKUP(V$6,Forecast_Load!$D$24:$AB$42,22,FALSE)</f>
        <v>#N/A</v>
      </c>
      <c r="W241" s="113" t="e">
        <f ca="1">VLOOKUP(W$6,Forecast_Load!$D$24:$AB$42,22,FALSE)</f>
        <v>#N/A</v>
      </c>
      <c r="X241" s="113" t="e">
        <f ca="1">VLOOKUP(X$6,Forecast_Load!$D$24:$AB$42,22,FALSE)</f>
        <v>#N/A</v>
      </c>
      <c r="Y241" s="113" t="e">
        <f ca="1">VLOOKUP(Y$6,Forecast_Load!$D$24:$AB$42,22,FALSE)</f>
        <v>#N/A</v>
      </c>
      <c r="Z241" s="113" t="e">
        <f ca="1">VLOOKUP(Z$6,Forecast_Load!$D$24:$AB$42,22,FALSE)</f>
        <v>#N/A</v>
      </c>
      <c r="AA241" s="113" t="e">
        <f ca="1">VLOOKUP(AA$6,Forecast_Load!$D$24:$AB$42,22,FALSE)</f>
        <v>#N/A</v>
      </c>
      <c r="AB241" s="113" t="e">
        <f ca="1">VLOOKUP(AB$6,Forecast_Load!$D$24:$AB$42,22,FALSE)</f>
        <v>#N/A</v>
      </c>
    </row>
    <row r="242" spans="1:28" ht="15.75" x14ac:dyDescent="0.25">
      <c r="A242" s="112" t="s">
        <v>23</v>
      </c>
      <c r="B242" s="113" t="e">
        <f t="shared" ca="1" si="62"/>
        <v>#N/A</v>
      </c>
      <c r="C242" s="113" t="e">
        <f t="shared" ca="1" si="62"/>
        <v>#N/A</v>
      </c>
      <c r="D242" s="113" t="e">
        <f t="shared" ca="1" si="62"/>
        <v>#N/A</v>
      </c>
      <c r="E242" s="113" t="e">
        <f t="shared" ca="1" si="62"/>
        <v>#N/A</v>
      </c>
      <c r="F242" s="113" t="e">
        <f t="shared" ca="1" si="62"/>
        <v>#N/A</v>
      </c>
      <c r="G242" s="113" t="e">
        <f t="shared" ca="1" si="62"/>
        <v>#N/A</v>
      </c>
      <c r="H242" s="113" t="e">
        <f t="shared" ca="1" si="62"/>
        <v>#N/A</v>
      </c>
      <c r="I242" s="113" t="e">
        <f t="shared" ca="1" si="62"/>
        <v>#N/A</v>
      </c>
      <c r="J242" s="114">
        <f t="shared" si="60"/>
        <v>0</v>
      </c>
      <c r="K242" s="115" t="e">
        <f ca="1">VLOOKUP(K$6,Forecast_Load!$D$24:$AB$42,23,FALSE)</f>
        <v>#N/A</v>
      </c>
      <c r="L242" s="113" t="e">
        <f ca="1">VLOOKUP(L$6,Forecast_Load!$D$24:$AB$42,23,FALSE)</f>
        <v>#N/A</v>
      </c>
      <c r="M242" s="113" t="e">
        <f ca="1">VLOOKUP(M$6,Forecast_Load!$D$24:$AB$42,23,FALSE)</f>
        <v>#N/A</v>
      </c>
      <c r="N242" s="113" t="e">
        <f ca="1">VLOOKUP(N$6,Forecast_Load!$D$24:$AB$42,23,FALSE)</f>
        <v>#N/A</v>
      </c>
      <c r="O242" s="113" t="e">
        <f ca="1">VLOOKUP(O$6,Forecast_Load!$D$24:$AB$42,23,FALSE)</f>
        <v>#N/A</v>
      </c>
      <c r="P242" s="113" t="e">
        <f ca="1">VLOOKUP(P$6,Forecast_Load!$D$24:$AB$42,23,FALSE)</f>
        <v>#N/A</v>
      </c>
      <c r="Q242" s="113" t="e">
        <f ca="1">VLOOKUP(Q$6,Forecast_Load!$D$24:$AB$42,23,FALSE)</f>
        <v>#N/A</v>
      </c>
      <c r="R242" s="113" t="e">
        <f ca="1">VLOOKUP(R$6,Forecast_Load!$D$24:$AB$42,23,FALSE)</f>
        <v>#N/A</v>
      </c>
      <c r="S242" s="113" t="e">
        <f ca="1">VLOOKUP(S$6,Forecast_Load!$D$24:$AB$42,23,FALSE)</f>
        <v>#N/A</v>
      </c>
      <c r="T242" s="113" t="e">
        <f ca="1">VLOOKUP(T$6,Forecast_Load!$D$24:$AB$42,23,FALSE)</f>
        <v>#N/A</v>
      </c>
      <c r="U242" s="113" t="e">
        <f ca="1">VLOOKUP(U$6,Forecast_Load!$D$24:$AB$42,23,FALSE)</f>
        <v>#N/A</v>
      </c>
      <c r="V242" s="113" t="e">
        <f ca="1">VLOOKUP(V$6,Forecast_Load!$D$24:$AB$42,23,FALSE)</f>
        <v>#N/A</v>
      </c>
      <c r="W242" s="113" t="e">
        <f ca="1">VLOOKUP(W$6,Forecast_Load!$D$24:$AB$42,23,FALSE)</f>
        <v>#N/A</v>
      </c>
      <c r="X242" s="113" t="e">
        <f ca="1">VLOOKUP(X$6,Forecast_Load!$D$24:$AB$42,23,FALSE)</f>
        <v>#N/A</v>
      </c>
      <c r="Y242" s="113" t="e">
        <f ca="1">VLOOKUP(Y$6,Forecast_Load!$D$24:$AB$42,23,FALSE)</f>
        <v>#N/A</v>
      </c>
      <c r="Z242" s="113" t="e">
        <f ca="1">VLOOKUP(Z$6,Forecast_Load!$D$24:$AB$42,23,FALSE)</f>
        <v>#N/A</v>
      </c>
      <c r="AA242" s="113" t="e">
        <f ca="1">VLOOKUP(AA$6,Forecast_Load!$D$24:$AB$42,23,FALSE)</f>
        <v>#N/A</v>
      </c>
      <c r="AB242" s="113" t="e">
        <f ca="1">VLOOKUP(AB$6,Forecast_Load!$D$24:$AB$42,23,FALSE)</f>
        <v>#N/A</v>
      </c>
    </row>
    <row r="243" spans="1:28" ht="15.75" x14ac:dyDescent="0.25">
      <c r="A243" s="112" t="s">
        <v>24</v>
      </c>
      <c r="B243" s="113" t="e">
        <f t="shared" ca="1" si="62"/>
        <v>#N/A</v>
      </c>
      <c r="C243" s="113" t="e">
        <f t="shared" ca="1" si="62"/>
        <v>#N/A</v>
      </c>
      <c r="D243" s="113" t="e">
        <f t="shared" ca="1" si="62"/>
        <v>#N/A</v>
      </c>
      <c r="E243" s="113" t="e">
        <f t="shared" ca="1" si="62"/>
        <v>#N/A</v>
      </c>
      <c r="F243" s="113" t="e">
        <f t="shared" ca="1" si="62"/>
        <v>#N/A</v>
      </c>
      <c r="G243" s="113" t="e">
        <f t="shared" ca="1" si="62"/>
        <v>#N/A</v>
      </c>
      <c r="H243" s="113" t="e">
        <f t="shared" ca="1" si="62"/>
        <v>#N/A</v>
      </c>
      <c r="I243" s="113" t="e">
        <f t="shared" ca="1" si="62"/>
        <v>#N/A</v>
      </c>
      <c r="J243" s="114">
        <f t="shared" si="60"/>
        <v>0</v>
      </c>
      <c r="K243" s="115" t="e">
        <f ca="1">VLOOKUP(K$6,Forecast_Load!$D$24:$AB$42,24,FALSE)</f>
        <v>#N/A</v>
      </c>
      <c r="L243" s="113" t="e">
        <f ca="1">VLOOKUP(L$6,Forecast_Load!$D$24:$AB$42,24,FALSE)</f>
        <v>#N/A</v>
      </c>
      <c r="M243" s="113" t="e">
        <f ca="1">VLOOKUP(M$6,Forecast_Load!$D$24:$AB$42,24,FALSE)</f>
        <v>#N/A</v>
      </c>
      <c r="N243" s="113" t="e">
        <f ca="1">VLOOKUP(N$6,Forecast_Load!$D$24:$AB$42,24,FALSE)</f>
        <v>#N/A</v>
      </c>
      <c r="O243" s="113" t="e">
        <f ca="1">VLOOKUP(O$6,Forecast_Load!$D$24:$AB$42,24,FALSE)</f>
        <v>#N/A</v>
      </c>
      <c r="P243" s="113" t="e">
        <f ca="1">VLOOKUP(P$6,Forecast_Load!$D$24:$AB$42,24,FALSE)</f>
        <v>#N/A</v>
      </c>
      <c r="Q243" s="113" t="e">
        <f ca="1">VLOOKUP(Q$6,Forecast_Load!$D$24:$AB$42,24,FALSE)</f>
        <v>#N/A</v>
      </c>
      <c r="R243" s="113" t="e">
        <f ca="1">VLOOKUP(R$6,Forecast_Load!$D$24:$AB$42,24,FALSE)</f>
        <v>#N/A</v>
      </c>
      <c r="S243" s="113" t="e">
        <f ca="1">VLOOKUP(S$6,Forecast_Load!$D$24:$AB$42,24,FALSE)</f>
        <v>#N/A</v>
      </c>
      <c r="T243" s="113" t="e">
        <f ca="1">VLOOKUP(T$6,Forecast_Load!$D$24:$AB$42,24,FALSE)</f>
        <v>#N/A</v>
      </c>
      <c r="U243" s="113" t="e">
        <f ca="1">VLOOKUP(U$6,Forecast_Load!$D$24:$AB$42,24,FALSE)</f>
        <v>#N/A</v>
      </c>
      <c r="V243" s="113" t="e">
        <f ca="1">VLOOKUP(V$6,Forecast_Load!$D$24:$AB$42,24,FALSE)</f>
        <v>#N/A</v>
      </c>
      <c r="W243" s="113" t="e">
        <f ca="1">VLOOKUP(W$6,Forecast_Load!$D$24:$AB$42,24,FALSE)</f>
        <v>#N/A</v>
      </c>
      <c r="X243" s="113" t="e">
        <f ca="1">VLOOKUP(X$6,Forecast_Load!$D$24:$AB$42,24,FALSE)</f>
        <v>#N/A</v>
      </c>
      <c r="Y243" s="113" t="e">
        <f ca="1">VLOOKUP(Y$6,Forecast_Load!$D$24:$AB$42,24,FALSE)</f>
        <v>#N/A</v>
      </c>
      <c r="Z243" s="113" t="e">
        <f ca="1">VLOOKUP(Z$6,Forecast_Load!$D$24:$AB$42,24,FALSE)</f>
        <v>#N/A</v>
      </c>
      <c r="AA243" s="113" t="e">
        <f ca="1">VLOOKUP(AA$6,Forecast_Load!$D$24:$AB$42,24,FALSE)</f>
        <v>#N/A</v>
      </c>
      <c r="AB243" s="113" t="e">
        <f ca="1">VLOOKUP(AB$6,Forecast_Load!$D$24:$AB$42,24,FALSE)</f>
        <v>#N/A</v>
      </c>
    </row>
    <row r="244" spans="1:28" ht="15.75" x14ac:dyDescent="0.25">
      <c r="A244" s="112" t="s">
        <v>25</v>
      </c>
      <c r="B244" s="113" t="e">
        <f t="shared" ca="1" si="62"/>
        <v>#N/A</v>
      </c>
      <c r="C244" s="113" t="e">
        <f t="shared" ca="1" si="62"/>
        <v>#N/A</v>
      </c>
      <c r="D244" s="113" t="e">
        <f t="shared" ca="1" si="62"/>
        <v>#N/A</v>
      </c>
      <c r="E244" s="113" t="e">
        <f t="shared" ca="1" si="62"/>
        <v>#N/A</v>
      </c>
      <c r="F244" s="113" t="e">
        <f t="shared" ca="1" si="62"/>
        <v>#N/A</v>
      </c>
      <c r="G244" s="113" t="e">
        <f t="shared" ca="1" si="62"/>
        <v>#N/A</v>
      </c>
      <c r="H244" s="113" t="e">
        <f t="shared" ca="1" si="62"/>
        <v>#N/A</v>
      </c>
      <c r="I244" s="113" t="e">
        <f t="shared" ca="1" si="62"/>
        <v>#N/A</v>
      </c>
      <c r="J244" s="114">
        <f t="shared" si="60"/>
        <v>0</v>
      </c>
      <c r="K244" s="115" t="e">
        <f ca="1">VLOOKUP(K$6,Forecast_Load!$D$24:$AB$42,25,FALSE)</f>
        <v>#N/A</v>
      </c>
      <c r="L244" s="113" t="e">
        <f ca="1">VLOOKUP(L$6,Forecast_Load!$D$24:$AB$42,25,FALSE)</f>
        <v>#N/A</v>
      </c>
      <c r="M244" s="113" t="e">
        <f ca="1">VLOOKUP(M$6,Forecast_Load!$D$24:$AB$42,25,FALSE)</f>
        <v>#N/A</v>
      </c>
      <c r="N244" s="113" t="e">
        <f ca="1">VLOOKUP(N$6,Forecast_Load!$D$24:$AB$42,25,FALSE)</f>
        <v>#N/A</v>
      </c>
      <c r="O244" s="113" t="e">
        <f ca="1">VLOOKUP(O$6,Forecast_Load!$D$24:$AB$42,25,FALSE)</f>
        <v>#N/A</v>
      </c>
      <c r="P244" s="113" t="e">
        <f ca="1">VLOOKUP(P$6,Forecast_Load!$D$24:$AB$42,25,FALSE)</f>
        <v>#N/A</v>
      </c>
      <c r="Q244" s="113" t="e">
        <f ca="1">VLOOKUP(Q$6,Forecast_Load!$D$24:$AB$42,25,FALSE)</f>
        <v>#N/A</v>
      </c>
      <c r="R244" s="113" t="e">
        <f ca="1">VLOOKUP(R$6,Forecast_Load!$D$24:$AB$42,25,FALSE)</f>
        <v>#N/A</v>
      </c>
      <c r="S244" s="113" t="e">
        <f ca="1">VLOOKUP(S$6,Forecast_Load!$D$24:$AB$42,25,FALSE)</f>
        <v>#N/A</v>
      </c>
      <c r="T244" s="113" t="e">
        <f ca="1">VLOOKUP(T$6,Forecast_Load!$D$24:$AB$42,25,FALSE)</f>
        <v>#N/A</v>
      </c>
      <c r="U244" s="113" t="e">
        <f ca="1">VLOOKUP(U$6,Forecast_Load!$D$24:$AB$42,25,FALSE)</f>
        <v>#N/A</v>
      </c>
      <c r="V244" s="113" t="e">
        <f ca="1">VLOOKUP(V$6,Forecast_Load!$D$24:$AB$42,25,FALSE)</f>
        <v>#N/A</v>
      </c>
      <c r="W244" s="113" t="e">
        <f ca="1">VLOOKUP(W$6,Forecast_Load!$D$24:$AB$42,25,FALSE)</f>
        <v>#N/A</v>
      </c>
      <c r="X244" s="113" t="e">
        <f ca="1">VLOOKUP(X$6,Forecast_Load!$D$24:$AB$42,25,FALSE)</f>
        <v>#N/A</v>
      </c>
      <c r="Y244" s="113" t="e">
        <f ca="1">VLOOKUP(Y$6,Forecast_Load!$D$24:$AB$42,25,FALSE)</f>
        <v>#N/A</v>
      </c>
      <c r="Z244" s="113" t="e">
        <f ca="1">VLOOKUP(Z$6,Forecast_Load!$D$24:$AB$42,25,FALSE)</f>
        <v>#N/A</v>
      </c>
      <c r="AA244" s="113" t="e">
        <f ca="1">VLOOKUP(AA$6,Forecast_Load!$D$24:$AB$42,25,FALSE)</f>
        <v>#N/A</v>
      </c>
      <c r="AB244" s="113" t="e">
        <f ca="1">VLOOKUP(AB$6,Forecast_Load!$D$24:$AB$42,25,FALSE)</f>
        <v>#N/A</v>
      </c>
    </row>
    <row r="245" spans="1:28" ht="15.75" x14ac:dyDescent="0.25">
      <c r="A245" s="116"/>
      <c r="B245" s="117"/>
      <c r="C245" s="117"/>
      <c r="D245" s="117"/>
      <c r="E245" s="118"/>
      <c r="F245" s="119"/>
      <c r="G245" s="119"/>
      <c r="H245" s="119"/>
      <c r="I245" s="119"/>
      <c r="J245" s="120"/>
      <c r="K245" s="120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21"/>
    </row>
    <row r="246" spans="1:28" ht="15.75" x14ac:dyDescent="0.25">
      <c r="A246" s="122" t="s">
        <v>74</v>
      </c>
      <c r="B246" s="123" t="e">
        <f ca="1">+AVERAGE(B221:B244)</f>
        <v>#N/A</v>
      </c>
      <c r="C246" s="123" t="e">
        <f t="shared" ref="C246:AA246" ca="1" si="63">+AVERAGE(C221:C244)</f>
        <v>#N/A</v>
      </c>
      <c r="D246" s="123" t="e">
        <f t="shared" ca="1" si="63"/>
        <v>#N/A</v>
      </c>
      <c r="E246" s="123" t="e">
        <f t="shared" ca="1" si="63"/>
        <v>#N/A</v>
      </c>
      <c r="F246" s="123" t="e">
        <f t="shared" ca="1" si="63"/>
        <v>#N/A</v>
      </c>
      <c r="G246" s="123" t="e">
        <f t="shared" ca="1" si="63"/>
        <v>#N/A</v>
      </c>
      <c r="H246" s="123" t="e">
        <f t="shared" ca="1" si="63"/>
        <v>#N/A</v>
      </c>
      <c r="I246" s="123" t="e">
        <f t="shared" ca="1" si="63"/>
        <v>#N/A</v>
      </c>
      <c r="J246" s="124" t="e">
        <f t="shared" ca="1" si="63"/>
        <v>#N/A</v>
      </c>
      <c r="K246" s="125" t="e">
        <f ca="1">+AVERAGE(K221:K244)</f>
        <v>#N/A</v>
      </c>
      <c r="L246" s="123" t="e">
        <f t="shared" ca="1" si="63"/>
        <v>#N/A</v>
      </c>
      <c r="M246" s="123" t="e">
        <f t="shared" ca="1" si="63"/>
        <v>#N/A</v>
      </c>
      <c r="N246" s="123" t="e">
        <f t="shared" ca="1" si="63"/>
        <v>#N/A</v>
      </c>
      <c r="O246" s="123" t="e">
        <f t="shared" ca="1" si="63"/>
        <v>#N/A</v>
      </c>
      <c r="P246" s="123" t="e">
        <f t="shared" ca="1" si="63"/>
        <v>#N/A</v>
      </c>
      <c r="Q246" s="123" t="e">
        <f t="shared" ca="1" si="63"/>
        <v>#N/A</v>
      </c>
      <c r="R246" s="123" t="e">
        <f t="shared" ca="1" si="63"/>
        <v>#N/A</v>
      </c>
      <c r="S246" s="123" t="e">
        <f t="shared" ca="1" si="63"/>
        <v>#N/A</v>
      </c>
      <c r="T246" s="123" t="e">
        <f t="shared" ca="1" si="63"/>
        <v>#N/A</v>
      </c>
      <c r="U246" s="123" t="e">
        <f t="shared" ca="1" si="63"/>
        <v>#N/A</v>
      </c>
      <c r="V246" s="123" t="e">
        <f t="shared" ca="1" si="63"/>
        <v>#N/A</v>
      </c>
      <c r="W246" s="123" t="e">
        <f ca="1">+AVERAGE(W221:W244)</f>
        <v>#N/A</v>
      </c>
      <c r="X246" s="123" t="e">
        <f ca="1">+AVERAGE(X221:X244)</f>
        <v>#N/A</v>
      </c>
      <c r="Y246" s="123" t="e">
        <f ca="1">+AVERAGE(Y221:Y244)</f>
        <v>#N/A</v>
      </c>
      <c r="Z246" s="123" t="e">
        <f ca="1">+AVERAGE(Z221:Z244)</f>
        <v>#N/A</v>
      </c>
      <c r="AA246" s="123" t="e">
        <f t="shared" ca="1" si="63"/>
        <v>#N/A</v>
      </c>
      <c r="AB246" s="123" t="e">
        <f ca="1">+AVERAGE(AB221:AB244)</f>
        <v>#N/A</v>
      </c>
    </row>
    <row r="247" spans="1:28" ht="15.75" x14ac:dyDescent="0.25">
      <c r="A247" s="126" t="s">
        <v>32</v>
      </c>
      <c r="B247" s="127" t="e">
        <f ca="1">+AVERAGE(B228:B243)</f>
        <v>#N/A</v>
      </c>
      <c r="C247" s="127" t="e">
        <f t="shared" ref="C247:AA247" ca="1" si="64">+AVERAGE(C228:C243)</f>
        <v>#N/A</v>
      </c>
      <c r="D247" s="127" t="e">
        <f t="shared" ca="1" si="64"/>
        <v>#N/A</v>
      </c>
      <c r="E247" s="127" t="e">
        <f t="shared" ca="1" si="64"/>
        <v>#N/A</v>
      </c>
      <c r="F247" s="127" t="e">
        <f t="shared" ca="1" si="64"/>
        <v>#N/A</v>
      </c>
      <c r="G247" s="127" t="e">
        <f t="shared" ca="1" si="64"/>
        <v>#N/A</v>
      </c>
      <c r="H247" s="127" t="e">
        <f t="shared" ca="1" si="64"/>
        <v>#N/A</v>
      </c>
      <c r="I247" s="127" t="e">
        <f t="shared" ca="1" si="64"/>
        <v>#N/A</v>
      </c>
      <c r="J247" s="128">
        <f t="shared" si="64"/>
        <v>0</v>
      </c>
      <c r="K247" s="129" t="e">
        <f ca="1">+AVERAGE(K228:K243)</f>
        <v>#N/A</v>
      </c>
      <c r="L247" s="127" t="e">
        <f t="shared" ca="1" si="64"/>
        <v>#N/A</v>
      </c>
      <c r="M247" s="127" t="e">
        <f t="shared" ca="1" si="64"/>
        <v>#N/A</v>
      </c>
      <c r="N247" s="127" t="e">
        <f t="shared" ca="1" si="64"/>
        <v>#N/A</v>
      </c>
      <c r="O247" s="127" t="e">
        <f t="shared" ca="1" si="64"/>
        <v>#N/A</v>
      </c>
      <c r="P247" s="127" t="e">
        <f t="shared" ca="1" si="64"/>
        <v>#N/A</v>
      </c>
      <c r="Q247" s="127" t="e">
        <f t="shared" ca="1" si="64"/>
        <v>#N/A</v>
      </c>
      <c r="R247" s="127" t="e">
        <f t="shared" ca="1" si="64"/>
        <v>#N/A</v>
      </c>
      <c r="S247" s="127" t="e">
        <f t="shared" ca="1" si="64"/>
        <v>#N/A</v>
      </c>
      <c r="T247" s="127" t="e">
        <f t="shared" ca="1" si="64"/>
        <v>#N/A</v>
      </c>
      <c r="U247" s="127" t="e">
        <f t="shared" ca="1" si="64"/>
        <v>#N/A</v>
      </c>
      <c r="V247" s="127" t="e">
        <f t="shared" ca="1" si="64"/>
        <v>#N/A</v>
      </c>
      <c r="W247" s="127" t="e">
        <f ca="1">+AVERAGE(W228:W243)</f>
        <v>#N/A</v>
      </c>
      <c r="X247" s="127" t="e">
        <f ca="1">+AVERAGE(X228:X243)</f>
        <v>#N/A</v>
      </c>
      <c r="Y247" s="127" t="e">
        <f ca="1">+AVERAGE(Y228:Y243)</f>
        <v>#N/A</v>
      </c>
      <c r="Z247" s="127" t="e">
        <f ca="1">+AVERAGE(Z228:Z243)</f>
        <v>#N/A</v>
      </c>
      <c r="AA247" s="127" t="e">
        <f t="shared" ca="1" si="64"/>
        <v>#N/A</v>
      </c>
      <c r="AB247" s="127" t="e">
        <f ca="1">+AVERAGE(AB228:AB243)</f>
        <v>#N/A</v>
      </c>
    </row>
    <row r="248" spans="1:28" ht="15.75" x14ac:dyDescent="0.25">
      <c r="A248" s="126" t="s">
        <v>75</v>
      </c>
      <c r="B248" s="127" t="e">
        <f ca="1">+AVERAGE(B244,B221:B227)</f>
        <v>#N/A</v>
      </c>
      <c r="C248" s="127" t="e">
        <f t="shared" ref="C248:AA248" ca="1" si="65">+AVERAGE(C244,C221:C227)</f>
        <v>#N/A</v>
      </c>
      <c r="D248" s="127" t="e">
        <f t="shared" ca="1" si="65"/>
        <v>#N/A</v>
      </c>
      <c r="E248" s="127" t="e">
        <f t="shared" ca="1" si="65"/>
        <v>#N/A</v>
      </c>
      <c r="F248" s="127" t="e">
        <f t="shared" ca="1" si="65"/>
        <v>#N/A</v>
      </c>
      <c r="G248" s="127" t="e">
        <f t="shared" ca="1" si="65"/>
        <v>#N/A</v>
      </c>
      <c r="H248" s="127" t="e">
        <f t="shared" ca="1" si="65"/>
        <v>#N/A</v>
      </c>
      <c r="I248" s="127" t="e">
        <f t="shared" ca="1" si="65"/>
        <v>#N/A</v>
      </c>
      <c r="J248" s="128" t="e">
        <f t="shared" ca="1" si="65"/>
        <v>#N/A</v>
      </c>
      <c r="K248" s="129" t="e">
        <f ca="1">+AVERAGE(K244,K221:K227)</f>
        <v>#N/A</v>
      </c>
      <c r="L248" s="127" t="e">
        <f t="shared" ca="1" si="65"/>
        <v>#N/A</v>
      </c>
      <c r="M248" s="127" t="e">
        <f t="shared" ca="1" si="65"/>
        <v>#N/A</v>
      </c>
      <c r="N248" s="127" t="e">
        <f t="shared" ca="1" si="65"/>
        <v>#N/A</v>
      </c>
      <c r="O248" s="127" t="e">
        <f t="shared" ca="1" si="65"/>
        <v>#N/A</v>
      </c>
      <c r="P248" s="127" t="e">
        <f t="shared" ca="1" si="65"/>
        <v>#N/A</v>
      </c>
      <c r="Q248" s="127" t="e">
        <f t="shared" ca="1" si="65"/>
        <v>#N/A</v>
      </c>
      <c r="R248" s="127" t="e">
        <f t="shared" ca="1" si="65"/>
        <v>#N/A</v>
      </c>
      <c r="S248" s="127" t="e">
        <f t="shared" ca="1" si="65"/>
        <v>#N/A</v>
      </c>
      <c r="T248" s="127" t="e">
        <f t="shared" ca="1" si="65"/>
        <v>#N/A</v>
      </c>
      <c r="U248" s="127" t="e">
        <f t="shared" ca="1" si="65"/>
        <v>#N/A</v>
      </c>
      <c r="V248" s="127" t="e">
        <f t="shared" ca="1" si="65"/>
        <v>#N/A</v>
      </c>
      <c r="W248" s="127" t="e">
        <f ca="1">+AVERAGE(W244,W221:W227)</f>
        <v>#N/A</v>
      </c>
      <c r="X248" s="127" t="e">
        <f ca="1">+AVERAGE(X244,X221:X227)</f>
        <v>#N/A</v>
      </c>
      <c r="Y248" s="127" t="e">
        <f ca="1">+AVERAGE(Y244,Y221:Y227)</f>
        <v>#N/A</v>
      </c>
      <c r="Z248" s="127" t="e">
        <f ca="1">+AVERAGE(Z244,Z221:Z227)</f>
        <v>#N/A</v>
      </c>
      <c r="AA248" s="127" t="e">
        <f t="shared" ca="1" si="65"/>
        <v>#N/A</v>
      </c>
      <c r="AB248" s="127" t="e">
        <f ca="1">+AVERAGE(AB244,AB221:AB227)</f>
        <v>#N/A</v>
      </c>
    </row>
    <row r="249" spans="1:28" ht="15.75" x14ac:dyDescent="0.25">
      <c r="A249" s="130" t="s">
        <v>87</v>
      </c>
      <c r="B249" s="131" t="e">
        <f ca="1">+MAX(B221:B244)</f>
        <v>#N/A</v>
      </c>
      <c r="C249" s="131" t="e">
        <f t="shared" ref="C249:AA249" ca="1" si="66">+MAX(C221:C244)</f>
        <v>#N/A</v>
      </c>
      <c r="D249" s="131" t="e">
        <f t="shared" ca="1" si="66"/>
        <v>#N/A</v>
      </c>
      <c r="E249" s="131" t="e">
        <f t="shared" ca="1" si="66"/>
        <v>#N/A</v>
      </c>
      <c r="F249" s="131" t="e">
        <f t="shared" ca="1" si="66"/>
        <v>#N/A</v>
      </c>
      <c r="G249" s="131" t="e">
        <f t="shared" ca="1" si="66"/>
        <v>#N/A</v>
      </c>
      <c r="H249" s="131" t="e">
        <f t="shared" ca="1" si="66"/>
        <v>#N/A</v>
      </c>
      <c r="I249" s="131" t="e">
        <f t="shared" ca="1" si="66"/>
        <v>#N/A</v>
      </c>
      <c r="J249" s="132" t="e">
        <f t="shared" ca="1" si="66"/>
        <v>#N/A</v>
      </c>
      <c r="K249" s="133" t="e">
        <f t="shared" ca="1" si="66"/>
        <v>#N/A</v>
      </c>
      <c r="L249" s="131" t="e">
        <f t="shared" ca="1" si="66"/>
        <v>#N/A</v>
      </c>
      <c r="M249" s="131" t="e">
        <f t="shared" ca="1" si="66"/>
        <v>#N/A</v>
      </c>
      <c r="N249" s="131" t="e">
        <f t="shared" ca="1" si="66"/>
        <v>#N/A</v>
      </c>
      <c r="O249" s="131" t="e">
        <f t="shared" ca="1" si="66"/>
        <v>#N/A</v>
      </c>
      <c r="P249" s="131" t="e">
        <f t="shared" ca="1" si="66"/>
        <v>#N/A</v>
      </c>
      <c r="Q249" s="131" t="e">
        <f t="shared" ca="1" si="66"/>
        <v>#N/A</v>
      </c>
      <c r="R249" s="131" t="e">
        <f t="shared" ca="1" si="66"/>
        <v>#N/A</v>
      </c>
      <c r="S249" s="131" t="e">
        <f t="shared" ca="1" si="66"/>
        <v>#N/A</v>
      </c>
      <c r="T249" s="131" t="e">
        <f t="shared" ca="1" si="66"/>
        <v>#N/A</v>
      </c>
      <c r="U249" s="131" t="e">
        <f t="shared" ca="1" si="66"/>
        <v>#N/A</v>
      </c>
      <c r="V249" s="131" t="e">
        <f t="shared" ca="1" si="66"/>
        <v>#N/A</v>
      </c>
      <c r="W249" s="131" t="e">
        <f ca="1">+MAX(W221:W244)</f>
        <v>#N/A</v>
      </c>
      <c r="X249" s="131" t="e">
        <f ca="1">+MAX(X221:X244)</f>
        <v>#N/A</v>
      </c>
      <c r="Y249" s="131" t="e">
        <f ca="1">+MAX(Y221:Y244)</f>
        <v>#N/A</v>
      </c>
      <c r="Z249" s="131" t="e">
        <f ca="1">+MAX(Z221:Z244)</f>
        <v>#N/A</v>
      </c>
      <c r="AA249" s="131" t="e">
        <f t="shared" ca="1" si="66"/>
        <v>#N/A</v>
      </c>
      <c r="AB249" s="131" t="e">
        <f ca="1">+MAX(AB221:AB244)</f>
        <v>#N/A</v>
      </c>
    </row>
    <row r="250" spans="1:28" ht="15.75" x14ac:dyDescent="0.25">
      <c r="A250" s="134"/>
      <c r="B250" s="135"/>
      <c r="C250" s="135"/>
      <c r="D250" s="135"/>
      <c r="E250" s="136"/>
      <c r="F250" s="137"/>
      <c r="G250" s="137"/>
      <c r="H250" s="137"/>
      <c r="I250" s="137"/>
      <c r="J250" s="138"/>
      <c r="K250" s="137"/>
      <c r="L250" s="139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</row>
    <row r="251" spans="1:28" ht="15" x14ac:dyDescent="0.2">
      <c r="A251" s="102"/>
      <c r="B251" s="103"/>
      <c r="C251" s="103"/>
      <c r="D251" s="103"/>
      <c r="E251" s="103"/>
      <c r="F251" s="103"/>
      <c r="G251" s="103"/>
      <c r="H251" s="103"/>
      <c r="I251" s="102"/>
      <c r="J251" s="104"/>
      <c r="K251" s="104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  <c r="AA251" s="103"/>
      <c r="AB251" s="103"/>
    </row>
    <row r="252" spans="1:28" ht="15" x14ac:dyDescent="0.2">
      <c r="A252" s="105" t="s">
        <v>121</v>
      </c>
      <c r="B252" s="106"/>
      <c r="C252" s="106"/>
      <c r="D252" s="106"/>
      <c r="E252" s="106"/>
      <c r="F252" s="106"/>
      <c r="G252" s="106"/>
      <c r="H252" s="106"/>
      <c r="I252" s="102"/>
      <c r="J252" s="104"/>
      <c r="K252" s="104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  <c r="AA252" s="103"/>
      <c r="AB252" s="103"/>
    </row>
    <row r="253" spans="1:28" ht="15" x14ac:dyDescent="0.2">
      <c r="A253" s="102"/>
      <c r="B253" s="103"/>
      <c r="C253" s="103"/>
      <c r="D253" s="103"/>
      <c r="E253" s="103"/>
      <c r="F253" s="103"/>
      <c r="G253" s="103"/>
      <c r="H253" s="103"/>
      <c r="I253" s="102"/>
      <c r="J253" s="104"/>
      <c r="K253" s="104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217"/>
      <c r="Y253" s="103"/>
      <c r="Z253" s="103"/>
      <c r="AA253" s="103"/>
      <c r="AB253" s="103"/>
    </row>
    <row r="254" spans="1:28" ht="15" x14ac:dyDescent="0.2">
      <c r="A254" s="102"/>
      <c r="B254" s="103"/>
      <c r="C254" s="103"/>
      <c r="D254" s="103"/>
      <c r="E254" s="103"/>
      <c r="F254" s="103"/>
      <c r="G254" s="103"/>
      <c r="H254" s="103"/>
      <c r="I254" s="102"/>
      <c r="J254" s="104"/>
      <c r="K254" s="104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  <c r="AA254" s="103"/>
      <c r="AB254" s="103"/>
    </row>
    <row r="255" spans="1:28" ht="15.75" x14ac:dyDescent="0.25">
      <c r="A255" s="102"/>
      <c r="B255" s="347" t="s">
        <v>116</v>
      </c>
      <c r="C255" s="347"/>
      <c r="D255" s="347"/>
      <c r="E255" s="103"/>
      <c r="F255" s="103"/>
      <c r="G255" s="103"/>
      <c r="H255" s="103"/>
      <c r="I255" s="16"/>
      <c r="J255" s="104"/>
      <c r="K255" s="95"/>
      <c r="L255" s="16"/>
      <c r="M255" s="103"/>
      <c r="N255" s="103"/>
      <c r="O255" s="103"/>
      <c r="P255" s="103"/>
      <c r="Q255" s="103"/>
      <c r="R255" s="103"/>
      <c r="S255" s="346">
        <f ca="1">+NOW()</f>
        <v>41885.710148495367</v>
      </c>
      <c r="T255" s="346"/>
      <c r="U255" s="346"/>
      <c r="V255" s="103"/>
      <c r="W255" s="103"/>
      <c r="X255" s="103"/>
      <c r="Y255" s="103"/>
      <c r="Z255" s="103"/>
      <c r="AA255" s="103"/>
      <c r="AB255" s="103"/>
    </row>
    <row r="256" spans="1:28" ht="15.75" x14ac:dyDescent="0.25">
      <c r="A256" s="102"/>
      <c r="B256" s="102"/>
      <c r="C256" s="20"/>
      <c r="D256" s="20"/>
      <c r="F256" s="102"/>
      <c r="G256" s="20"/>
      <c r="H256" s="20"/>
      <c r="I256" s="323" t="s">
        <v>192</v>
      </c>
      <c r="J256" s="95" t="s">
        <v>125</v>
      </c>
      <c r="K256" s="76" t="s">
        <v>119</v>
      </c>
      <c r="L256" s="21" t="s">
        <v>193</v>
      </c>
      <c r="M256" s="20"/>
      <c r="O256" s="103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16"/>
    </row>
    <row r="257" spans="1:28" ht="15.75" x14ac:dyDescent="0.25">
      <c r="A257" s="108" t="s">
        <v>0</v>
      </c>
      <c r="B257" s="326">
        <f t="shared" ref="B257:I257" ca="1" si="67">+C257-1</f>
        <v>41877</v>
      </c>
      <c r="C257" s="326">
        <f t="shared" ca="1" si="67"/>
        <v>41878</v>
      </c>
      <c r="D257" s="326">
        <f t="shared" ca="1" si="67"/>
        <v>41879</v>
      </c>
      <c r="E257" s="326">
        <f t="shared" ca="1" si="67"/>
        <v>41880</v>
      </c>
      <c r="F257" s="326">
        <f t="shared" ca="1" si="67"/>
        <v>41881</v>
      </c>
      <c r="G257" s="326">
        <f t="shared" ca="1" si="67"/>
        <v>41882</v>
      </c>
      <c r="H257" s="326">
        <f t="shared" ca="1" si="67"/>
        <v>41883</v>
      </c>
      <c r="I257" s="326">
        <f t="shared" ca="1" si="67"/>
        <v>41884</v>
      </c>
      <c r="J257" s="327">
        <f ca="1">+TODAY()</f>
        <v>41885</v>
      </c>
      <c r="K257" s="327">
        <f ca="1">+TODAY()</f>
        <v>41885</v>
      </c>
      <c r="L257" s="326">
        <f ca="1">+J257+1</f>
        <v>41886</v>
      </c>
      <c r="M257" s="326">
        <f t="shared" ref="M257:R257" ca="1" si="68">+L257+1</f>
        <v>41887</v>
      </c>
      <c r="N257" s="326">
        <f t="shared" ca="1" si="68"/>
        <v>41888</v>
      </c>
      <c r="O257" s="326">
        <f t="shared" ca="1" si="68"/>
        <v>41889</v>
      </c>
      <c r="P257" s="326">
        <f t="shared" ca="1" si="68"/>
        <v>41890</v>
      </c>
      <c r="Q257" s="326">
        <f t="shared" ca="1" si="68"/>
        <v>41891</v>
      </c>
      <c r="R257" s="326">
        <f t="shared" ca="1" si="68"/>
        <v>41892</v>
      </c>
      <c r="S257" s="326">
        <f t="shared" ref="S257:AA257" ca="1" si="69">+R257+1</f>
        <v>41893</v>
      </c>
      <c r="T257" s="326">
        <f t="shared" ca="1" si="69"/>
        <v>41894</v>
      </c>
      <c r="U257" s="326">
        <f t="shared" ca="1" si="69"/>
        <v>41895</v>
      </c>
      <c r="V257" s="326">
        <f t="shared" ca="1" si="69"/>
        <v>41896</v>
      </c>
      <c r="W257" s="326">
        <f t="shared" ca="1" si="69"/>
        <v>41897</v>
      </c>
      <c r="X257" s="326">
        <f t="shared" ca="1" si="69"/>
        <v>41898</v>
      </c>
      <c r="Y257" s="326">
        <f t="shared" ca="1" si="69"/>
        <v>41899</v>
      </c>
      <c r="Z257" s="326">
        <f t="shared" ca="1" si="69"/>
        <v>41900</v>
      </c>
      <c r="AA257" s="326">
        <f t="shared" ca="1" si="69"/>
        <v>41901</v>
      </c>
      <c r="AB257" s="326">
        <f ca="1">+AA257+1</f>
        <v>41902</v>
      </c>
    </row>
    <row r="258" spans="1:28" ht="15.75" x14ac:dyDescent="0.25">
      <c r="A258" s="109" t="s">
        <v>1</v>
      </c>
      <c r="B258" s="110">
        <f t="shared" ref="B258:I258" ca="1" si="70">+B257</f>
        <v>41877</v>
      </c>
      <c r="C258" s="110">
        <f t="shared" ca="1" si="70"/>
        <v>41878</v>
      </c>
      <c r="D258" s="110">
        <f t="shared" ca="1" si="70"/>
        <v>41879</v>
      </c>
      <c r="E258" s="110">
        <f t="shared" ca="1" si="70"/>
        <v>41880</v>
      </c>
      <c r="F258" s="110">
        <f t="shared" ca="1" si="70"/>
        <v>41881</v>
      </c>
      <c r="G258" s="110">
        <f t="shared" ca="1" si="70"/>
        <v>41882</v>
      </c>
      <c r="H258" s="110">
        <f t="shared" ca="1" si="70"/>
        <v>41883</v>
      </c>
      <c r="I258" s="110">
        <f t="shared" ca="1" si="70"/>
        <v>41884</v>
      </c>
      <c r="J258" s="111">
        <f ca="1">+NOW()</f>
        <v>41885.710148495367</v>
      </c>
      <c r="K258" s="111">
        <f ca="1">+K257</f>
        <v>41885</v>
      </c>
      <c r="L258" s="110">
        <f ca="1">+J258+1</f>
        <v>41886.710148495367</v>
      </c>
      <c r="M258" s="110">
        <f t="shared" ref="M258:S258" ca="1" si="71">+L258+1</f>
        <v>41887.710148495367</v>
      </c>
      <c r="N258" s="110">
        <f t="shared" ca="1" si="71"/>
        <v>41888.710148495367</v>
      </c>
      <c r="O258" s="110">
        <f t="shared" ca="1" si="71"/>
        <v>41889.710148495367</v>
      </c>
      <c r="P258" s="110">
        <f t="shared" ca="1" si="71"/>
        <v>41890.710148495367</v>
      </c>
      <c r="Q258" s="110">
        <f t="shared" ca="1" si="71"/>
        <v>41891.710148495367</v>
      </c>
      <c r="R258" s="110">
        <f t="shared" ca="1" si="71"/>
        <v>41892.710148495367</v>
      </c>
      <c r="S258" s="110">
        <f t="shared" ca="1" si="71"/>
        <v>41893.710148495367</v>
      </c>
      <c r="T258" s="110">
        <f t="shared" ref="T258:AA258" ca="1" si="72">+S258+1</f>
        <v>41894.710148495367</v>
      </c>
      <c r="U258" s="110">
        <f t="shared" ca="1" si="72"/>
        <v>41895.710148495367</v>
      </c>
      <c r="V258" s="110">
        <f t="shared" ca="1" si="72"/>
        <v>41896.710148495367</v>
      </c>
      <c r="W258" s="110">
        <f t="shared" ca="1" si="72"/>
        <v>41897.710148495367</v>
      </c>
      <c r="X258" s="110">
        <f t="shared" ca="1" si="72"/>
        <v>41898.710148495367</v>
      </c>
      <c r="Y258" s="110">
        <f t="shared" ca="1" si="72"/>
        <v>41899.710148495367</v>
      </c>
      <c r="Z258" s="110">
        <f t="shared" ca="1" si="72"/>
        <v>41900.710148495367</v>
      </c>
      <c r="AA258" s="110">
        <f t="shared" ca="1" si="72"/>
        <v>41901.710148495367</v>
      </c>
      <c r="AB258" s="110">
        <f ca="1">+AA258+1</f>
        <v>41902.710148495367</v>
      </c>
    </row>
    <row r="259" spans="1:28" ht="15.75" x14ac:dyDescent="0.25">
      <c r="A259" s="112" t="s">
        <v>2</v>
      </c>
      <c r="B259" s="113" t="e">
        <f t="shared" ref="B259:J259" ca="1" si="73">B8</f>
        <v>#N/A</v>
      </c>
      <c r="C259" s="113" t="e">
        <f t="shared" ca="1" si="73"/>
        <v>#N/A</v>
      </c>
      <c r="D259" s="113" t="e">
        <f t="shared" ca="1" si="73"/>
        <v>#N/A</v>
      </c>
      <c r="E259" s="113" t="e">
        <f t="shared" ca="1" si="73"/>
        <v>#N/A</v>
      </c>
      <c r="F259" s="113" t="e">
        <f t="shared" ca="1" si="73"/>
        <v>#N/A</v>
      </c>
      <c r="G259" s="113" t="e">
        <f t="shared" ca="1" si="73"/>
        <v>#N/A</v>
      </c>
      <c r="H259" s="113" t="e">
        <f t="shared" ca="1" si="73"/>
        <v>#N/A</v>
      </c>
      <c r="I259" s="113" t="e">
        <f t="shared" ca="1" si="73"/>
        <v>#N/A</v>
      </c>
      <c r="J259" s="113" t="e">
        <f t="shared" ca="1" si="73"/>
        <v>#N/A</v>
      </c>
      <c r="K259" s="115" t="e">
        <f ca="1">VLOOKUP(K$6,Forecast_Load!$D$46:$AB$64,2,FALSE)</f>
        <v>#N/A</v>
      </c>
      <c r="L259" s="113" t="e">
        <f ca="1">VLOOKUP(L$6,Forecast_Load!$D$46:$AB$64,2,FALSE)</f>
        <v>#N/A</v>
      </c>
      <c r="M259" s="113" t="e">
        <f ca="1">VLOOKUP(M$6,Forecast_Load!$D$46:$AB$64,2,FALSE)</f>
        <v>#N/A</v>
      </c>
      <c r="N259" s="113" t="e">
        <f ca="1">VLOOKUP(N$6,Forecast_Load!$D$46:$AB$64,2,FALSE)</f>
        <v>#N/A</v>
      </c>
      <c r="O259" s="113" t="e">
        <f ca="1">VLOOKUP(O$6,Forecast_Load!$D$46:$AB$64,2,FALSE)</f>
        <v>#N/A</v>
      </c>
      <c r="P259" s="113" t="e">
        <f ca="1">VLOOKUP(P$6,Forecast_Load!$D$46:$AB$64,2,FALSE)</f>
        <v>#N/A</v>
      </c>
      <c r="Q259" s="113" t="e">
        <f ca="1">VLOOKUP(Q$6,Forecast_Load!$D$46:$AB$64,2,FALSE)</f>
        <v>#N/A</v>
      </c>
      <c r="R259" s="113" t="e">
        <f ca="1">VLOOKUP(R$6,Forecast_Load!$D$46:$AB$64,2,FALSE)</f>
        <v>#N/A</v>
      </c>
      <c r="S259" s="113" t="e">
        <f ca="1">VLOOKUP(S$6,Forecast_Load!$D$46:$AB$64,2,FALSE)</f>
        <v>#N/A</v>
      </c>
      <c r="T259" s="113" t="e">
        <f ca="1">VLOOKUP(T$6,Forecast_Load!$D$46:$AB$64,2,FALSE)</f>
        <v>#N/A</v>
      </c>
      <c r="U259" s="113" t="e">
        <f ca="1">VLOOKUP(U$6,Forecast_Load!$D$46:$AB$64,2,FALSE)</f>
        <v>#N/A</v>
      </c>
      <c r="V259" s="113" t="e">
        <f ca="1">VLOOKUP(V$6,Forecast_Load!$D$46:$AB$64,2,FALSE)</f>
        <v>#N/A</v>
      </c>
      <c r="W259" s="113" t="e">
        <f ca="1">VLOOKUP(W$6,Forecast_Load!$D$46:$AB$64,2,FALSE)</f>
        <v>#N/A</v>
      </c>
      <c r="X259" s="113" t="e">
        <f ca="1">VLOOKUP(X$6,Forecast_Load!$D$46:$AB$64,2,FALSE)</f>
        <v>#N/A</v>
      </c>
      <c r="Y259" s="113" t="e">
        <f ca="1">VLOOKUP(Y$6,Forecast_Load!$D$46:$AB$64,2,FALSE)</f>
        <v>#N/A</v>
      </c>
      <c r="Z259" s="113" t="e">
        <f ca="1">VLOOKUP(Z$6,Forecast_Load!$D$46:$AB$64,2,FALSE)</f>
        <v>#N/A</v>
      </c>
      <c r="AA259" s="113" t="e">
        <f ca="1">VLOOKUP(AA$6,Forecast_Load!$D$46:$AB$64,2,FALSE)</f>
        <v>#N/A</v>
      </c>
      <c r="AB259" s="113" t="e">
        <f ca="1">VLOOKUP(AB$6,Forecast_Load!$D$46:$AB$64,2,FALSE)</f>
        <v>#N/A</v>
      </c>
    </row>
    <row r="260" spans="1:28" ht="15.75" x14ac:dyDescent="0.25">
      <c r="A260" s="112" t="s">
        <v>3</v>
      </c>
      <c r="B260" s="113" t="e">
        <f t="shared" ref="B260:I269" ca="1" si="74">B9</f>
        <v>#N/A</v>
      </c>
      <c r="C260" s="113" t="e">
        <f t="shared" ca="1" si="74"/>
        <v>#N/A</v>
      </c>
      <c r="D260" s="113" t="e">
        <f t="shared" ca="1" si="74"/>
        <v>#N/A</v>
      </c>
      <c r="E260" s="113" t="e">
        <f t="shared" ca="1" si="74"/>
        <v>#N/A</v>
      </c>
      <c r="F260" s="113" t="e">
        <f t="shared" ca="1" si="74"/>
        <v>#N/A</v>
      </c>
      <c r="G260" s="113" t="e">
        <f t="shared" ca="1" si="74"/>
        <v>#N/A</v>
      </c>
      <c r="H260" s="113" t="e">
        <f t="shared" ca="1" si="74"/>
        <v>#N/A</v>
      </c>
      <c r="I260" s="113" t="e">
        <f t="shared" ca="1" si="74"/>
        <v>#N/A</v>
      </c>
      <c r="J260" s="114">
        <f t="shared" ref="J260:J282" si="75">+J222</f>
        <v>0</v>
      </c>
      <c r="K260" s="115" t="e">
        <f ca="1">VLOOKUP(K$6,Forecast_Load!$D$46:$AB$64,3,FALSE)</f>
        <v>#N/A</v>
      </c>
      <c r="L260" s="113" t="e">
        <f ca="1">VLOOKUP(L$6,Forecast_Load!$D$46:$AB$64,3,FALSE)</f>
        <v>#N/A</v>
      </c>
      <c r="M260" s="113" t="e">
        <f ca="1">VLOOKUP(M$6,Forecast_Load!$D$46:$AB$64,3,FALSE)</f>
        <v>#N/A</v>
      </c>
      <c r="N260" s="113" t="e">
        <f ca="1">VLOOKUP(N$6,Forecast_Load!$D$46:$AB$64,3,FALSE)</f>
        <v>#N/A</v>
      </c>
      <c r="O260" s="113" t="e">
        <f ca="1">VLOOKUP(O$6,Forecast_Load!$D$46:$AB$64,3,FALSE)</f>
        <v>#N/A</v>
      </c>
      <c r="P260" s="113" t="e">
        <f ca="1">VLOOKUP(P$6,Forecast_Load!$D$46:$AB$64,3,FALSE)</f>
        <v>#N/A</v>
      </c>
      <c r="Q260" s="113" t="e">
        <f ca="1">VLOOKUP(Q$6,Forecast_Load!$D$46:$AB$64,3,FALSE)</f>
        <v>#N/A</v>
      </c>
      <c r="R260" s="113" t="e">
        <f ca="1">VLOOKUP(R$6,Forecast_Load!$D$46:$AB$64,3,FALSE)</f>
        <v>#N/A</v>
      </c>
      <c r="S260" s="113" t="e">
        <f ca="1">VLOOKUP(S$6,Forecast_Load!$D$46:$AB$64,3,FALSE)</f>
        <v>#N/A</v>
      </c>
      <c r="T260" s="113" t="e">
        <f ca="1">VLOOKUP(T$6,Forecast_Load!$D$46:$AB$64,3,FALSE)</f>
        <v>#N/A</v>
      </c>
      <c r="U260" s="113" t="e">
        <f ca="1">VLOOKUP(U$6,Forecast_Load!$D$46:$AB$64,3,FALSE)</f>
        <v>#N/A</v>
      </c>
      <c r="V260" s="113" t="e">
        <f ca="1">VLOOKUP(V$6,Forecast_Load!$D$46:$AB$64,3,FALSE)</f>
        <v>#N/A</v>
      </c>
      <c r="W260" s="113" t="e">
        <f ca="1">VLOOKUP(W$6,Forecast_Load!$D$46:$AB$64,3,FALSE)</f>
        <v>#N/A</v>
      </c>
      <c r="X260" s="113" t="e">
        <f ca="1">VLOOKUP(X$6,Forecast_Load!$D$46:$AB$64,3,FALSE)</f>
        <v>#N/A</v>
      </c>
      <c r="Y260" s="113" t="e">
        <f ca="1">VLOOKUP(Y$6,Forecast_Load!$D$46:$AB$64,3,FALSE)</f>
        <v>#N/A</v>
      </c>
      <c r="Z260" s="113" t="e">
        <f ca="1">VLOOKUP(Z$6,Forecast_Load!$D$46:$AB$64,3,FALSE)</f>
        <v>#N/A</v>
      </c>
      <c r="AA260" s="113" t="e">
        <f ca="1">VLOOKUP(AA$6,Forecast_Load!$D$46:$AB$64,3,FALSE)</f>
        <v>#N/A</v>
      </c>
      <c r="AB260" s="113" t="e">
        <f ca="1">VLOOKUP(AB$6,Forecast_Load!$D$46:$AB$64,3,FALSE)</f>
        <v>#N/A</v>
      </c>
    </row>
    <row r="261" spans="1:28" ht="15.75" x14ac:dyDescent="0.25">
      <c r="A261" s="112" t="s">
        <v>4</v>
      </c>
      <c r="B261" s="113" t="e">
        <f t="shared" ca="1" si="74"/>
        <v>#N/A</v>
      </c>
      <c r="C261" s="113" t="e">
        <f t="shared" ca="1" si="74"/>
        <v>#N/A</v>
      </c>
      <c r="D261" s="113" t="e">
        <f t="shared" ca="1" si="74"/>
        <v>#N/A</v>
      </c>
      <c r="E261" s="113" t="e">
        <f t="shared" ca="1" si="74"/>
        <v>#N/A</v>
      </c>
      <c r="F261" s="113" t="e">
        <f t="shared" ca="1" si="74"/>
        <v>#N/A</v>
      </c>
      <c r="G261" s="113" t="e">
        <f t="shared" ca="1" si="74"/>
        <v>#N/A</v>
      </c>
      <c r="H261" s="113" t="e">
        <f t="shared" ca="1" si="74"/>
        <v>#N/A</v>
      </c>
      <c r="I261" s="113" t="e">
        <f t="shared" ca="1" si="74"/>
        <v>#N/A</v>
      </c>
      <c r="J261" s="114">
        <f t="shared" si="75"/>
        <v>0</v>
      </c>
      <c r="K261" s="115" t="e">
        <f ca="1">VLOOKUP(K$6,Forecast_Load!$D$46:$AB$64,4,FALSE)</f>
        <v>#N/A</v>
      </c>
      <c r="L261" s="113" t="e">
        <f ca="1">VLOOKUP(L$6,Forecast_Load!$D$46:$AB$64,4,FALSE)</f>
        <v>#N/A</v>
      </c>
      <c r="M261" s="113" t="e">
        <f ca="1">VLOOKUP(M$6,Forecast_Load!$D$46:$AB$64,4,FALSE)</f>
        <v>#N/A</v>
      </c>
      <c r="N261" s="113" t="e">
        <f ca="1">VLOOKUP(N$6,Forecast_Load!$D$46:$AB$64,4,FALSE)</f>
        <v>#N/A</v>
      </c>
      <c r="O261" s="113" t="e">
        <f ca="1">VLOOKUP(O$6,Forecast_Load!$D$46:$AB$64,4,FALSE)</f>
        <v>#N/A</v>
      </c>
      <c r="P261" s="113" t="e">
        <f ca="1">VLOOKUP(P$6,Forecast_Load!$D$46:$AB$64,4,FALSE)</f>
        <v>#N/A</v>
      </c>
      <c r="Q261" s="113" t="e">
        <f ca="1">VLOOKUP(Q$6,Forecast_Load!$D$46:$AB$64,4,FALSE)</f>
        <v>#N/A</v>
      </c>
      <c r="R261" s="113" t="e">
        <f ca="1">VLOOKUP(R$6,Forecast_Load!$D$46:$AB$64,4,FALSE)</f>
        <v>#N/A</v>
      </c>
      <c r="S261" s="113" t="e">
        <f ca="1">VLOOKUP(S$6,Forecast_Load!$D$46:$AB$64,4,FALSE)</f>
        <v>#N/A</v>
      </c>
      <c r="T261" s="113" t="e">
        <f ca="1">VLOOKUP(T$6,Forecast_Load!$D$46:$AB$64,4,FALSE)</f>
        <v>#N/A</v>
      </c>
      <c r="U261" s="113" t="e">
        <f ca="1">VLOOKUP(U$6,Forecast_Load!$D$46:$AB$64,4,FALSE)</f>
        <v>#N/A</v>
      </c>
      <c r="V261" s="113" t="e">
        <f ca="1">VLOOKUP(V$6,Forecast_Load!$D$46:$AB$64,4,FALSE)</f>
        <v>#N/A</v>
      </c>
      <c r="W261" s="113" t="e">
        <f ca="1">VLOOKUP(W$6,Forecast_Load!$D$46:$AB$64,4,FALSE)</f>
        <v>#N/A</v>
      </c>
      <c r="X261" s="113" t="e">
        <f ca="1">VLOOKUP(X$6,Forecast_Load!$D$46:$AB$64,4,FALSE)</f>
        <v>#N/A</v>
      </c>
      <c r="Y261" s="113" t="e">
        <f ca="1">VLOOKUP(Y$6,Forecast_Load!$D$46:$AB$64,4,FALSE)</f>
        <v>#N/A</v>
      </c>
      <c r="Z261" s="113" t="e">
        <f ca="1">VLOOKUP(Z$6,Forecast_Load!$D$46:$AB$64,4,FALSE)</f>
        <v>#N/A</v>
      </c>
      <c r="AA261" s="113" t="e">
        <f ca="1">VLOOKUP(AA$6,Forecast_Load!$D$46:$AB$64,4,FALSE)</f>
        <v>#N/A</v>
      </c>
      <c r="AB261" s="113" t="e">
        <f ca="1">VLOOKUP(AB$6,Forecast_Load!$D$46:$AB$64,4,FALSE)</f>
        <v>#N/A</v>
      </c>
    </row>
    <row r="262" spans="1:28" ht="15.75" x14ac:dyDescent="0.25">
      <c r="A262" s="112" t="s">
        <v>5</v>
      </c>
      <c r="B262" s="113" t="e">
        <f t="shared" ca="1" si="74"/>
        <v>#N/A</v>
      </c>
      <c r="C262" s="113" t="e">
        <f t="shared" ca="1" si="74"/>
        <v>#N/A</v>
      </c>
      <c r="D262" s="113" t="e">
        <f t="shared" ca="1" si="74"/>
        <v>#N/A</v>
      </c>
      <c r="E262" s="113" t="e">
        <f t="shared" ca="1" si="74"/>
        <v>#N/A</v>
      </c>
      <c r="F262" s="113" t="e">
        <f t="shared" ca="1" si="74"/>
        <v>#N/A</v>
      </c>
      <c r="G262" s="113" t="e">
        <f t="shared" ca="1" si="74"/>
        <v>#N/A</v>
      </c>
      <c r="H262" s="113" t="e">
        <f t="shared" ca="1" si="74"/>
        <v>#N/A</v>
      </c>
      <c r="I262" s="113" t="e">
        <f t="shared" ca="1" si="74"/>
        <v>#N/A</v>
      </c>
      <c r="J262" s="114">
        <f t="shared" si="75"/>
        <v>0</v>
      </c>
      <c r="K262" s="115" t="e">
        <f ca="1">VLOOKUP(K$6,Forecast_Load!$D$46:$AB$64,5,FALSE)</f>
        <v>#N/A</v>
      </c>
      <c r="L262" s="113" t="e">
        <f ca="1">VLOOKUP(L$6,Forecast_Load!$D$46:$AB$64,5,FALSE)</f>
        <v>#N/A</v>
      </c>
      <c r="M262" s="113" t="e">
        <f ca="1">VLOOKUP(M$6,Forecast_Load!$D$46:$AB$64,5,FALSE)</f>
        <v>#N/A</v>
      </c>
      <c r="N262" s="113" t="e">
        <f ca="1">VLOOKUP(N$6,Forecast_Load!$D$46:$AB$64,5,FALSE)</f>
        <v>#N/A</v>
      </c>
      <c r="O262" s="113" t="e">
        <f ca="1">VLOOKUP(O$6,Forecast_Load!$D$46:$AB$64,5,FALSE)</f>
        <v>#N/A</v>
      </c>
      <c r="P262" s="113" t="e">
        <f ca="1">VLOOKUP(P$6,Forecast_Load!$D$46:$AB$64,5,FALSE)</f>
        <v>#N/A</v>
      </c>
      <c r="Q262" s="113" t="e">
        <f ca="1">VLOOKUP(Q$6,Forecast_Load!$D$46:$AB$64,5,FALSE)</f>
        <v>#N/A</v>
      </c>
      <c r="R262" s="113" t="e">
        <f ca="1">VLOOKUP(R$6,Forecast_Load!$D$46:$AB$64,5,FALSE)</f>
        <v>#N/A</v>
      </c>
      <c r="S262" s="113" t="e">
        <f ca="1">VLOOKUP(S$6,Forecast_Load!$D$46:$AB$64,5,FALSE)</f>
        <v>#N/A</v>
      </c>
      <c r="T262" s="113" t="e">
        <f ca="1">VLOOKUP(T$6,Forecast_Load!$D$46:$AB$64,5,FALSE)</f>
        <v>#N/A</v>
      </c>
      <c r="U262" s="113" t="e">
        <f ca="1">VLOOKUP(U$6,Forecast_Load!$D$46:$AB$64,5,FALSE)</f>
        <v>#N/A</v>
      </c>
      <c r="V262" s="113" t="e">
        <f ca="1">VLOOKUP(V$6,Forecast_Load!$D$46:$AB$64,5,FALSE)</f>
        <v>#N/A</v>
      </c>
      <c r="W262" s="113" t="e">
        <f ca="1">VLOOKUP(W$6,Forecast_Load!$D$46:$AB$64,5,FALSE)</f>
        <v>#N/A</v>
      </c>
      <c r="X262" s="113" t="e">
        <f ca="1">VLOOKUP(X$6,Forecast_Load!$D$46:$AB$64,5,FALSE)</f>
        <v>#N/A</v>
      </c>
      <c r="Y262" s="113" t="e">
        <f ca="1">VLOOKUP(Y$6,Forecast_Load!$D$46:$AB$64,5,FALSE)</f>
        <v>#N/A</v>
      </c>
      <c r="Z262" s="113" t="e">
        <f ca="1">VLOOKUP(Z$6,Forecast_Load!$D$46:$AB$64,5,FALSE)</f>
        <v>#N/A</v>
      </c>
      <c r="AA262" s="113" t="e">
        <f ca="1">VLOOKUP(AA$6,Forecast_Load!$D$46:$AB$64,5,FALSE)</f>
        <v>#N/A</v>
      </c>
      <c r="AB262" s="113" t="e">
        <f ca="1">VLOOKUP(AB$6,Forecast_Load!$D$46:$AB$64,5,FALSE)</f>
        <v>#N/A</v>
      </c>
    </row>
    <row r="263" spans="1:28" ht="15.75" x14ac:dyDescent="0.25">
      <c r="A263" s="112" t="s">
        <v>6</v>
      </c>
      <c r="B263" s="113" t="e">
        <f t="shared" ca="1" si="74"/>
        <v>#N/A</v>
      </c>
      <c r="C263" s="113" t="e">
        <f t="shared" ca="1" si="74"/>
        <v>#N/A</v>
      </c>
      <c r="D263" s="113" t="e">
        <f t="shared" ca="1" si="74"/>
        <v>#N/A</v>
      </c>
      <c r="E263" s="113" t="e">
        <f t="shared" ca="1" si="74"/>
        <v>#N/A</v>
      </c>
      <c r="F263" s="113" t="e">
        <f t="shared" ca="1" si="74"/>
        <v>#N/A</v>
      </c>
      <c r="G263" s="113" t="e">
        <f t="shared" ca="1" si="74"/>
        <v>#N/A</v>
      </c>
      <c r="H263" s="113" t="e">
        <f t="shared" ca="1" si="74"/>
        <v>#N/A</v>
      </c>
      <c r="I263" s="113" t="e">
        <f t="shared" ca="1" si="74"/>
        <v>#N/A</v>
      </c>
      <c r="J263" s="114">
        <f t="shared" si="75"/>
        <v>0</v>
      </c>
      <c r="K263" s="115" t="e">
        <f ca="1">VLOOKUP(K$6,Forecast_Load!$D$46:$AB$64,6,FALSE)</f>
        <v>#N/A</v>
      </c>
      <c r="L263" s="113" t="e">
        <f ca="1">VLOOKUP(L$6,Forecast_Load!$D$46:$AB$64,6,FALSE)</f>
        <v>#N/A</v>
      </c>
      <c r="M263" s="113" t="e">
        <f ca="1">VLOOKUP(M$6,Forecast_Load!$D$46:$AB$64,6,FALSE)</f>
        <v>#N/A</v>
      </c>
      <c r="N263" s="113" t="e">
        <f ca="1">VLOOKUP(N$6,Forecast_Load!$D$46:$AB$64,6,FALSE)</f>
        <v>#N/A</v>
      </c>
      <c r="O263" s="113" t="e">
        <f ca="1">VLOOKUP(O$6,Forecast_Load!$D$46:$AB$64,6,FALSE)</f>
        <v>#N/A</v>
      </c>
      <c r="P263" s="113" t="e">
        <f ca="1">VLOOKUP(P$6,Forecast_Load!$D$46:$AB$64,6,FALSE)</f>
        <v>#N/A</v>
      </c>
      <c r="Q263" s="113" t="e">
        <f ca="1">VLOOKUP(Q$6,Forecast_Load!$D$46:$AB$64,6,FALSE)</f>
        <v>#N/A</v>
      </c>
      <c r="R263" s="113" t="e">
        <f ca="1">VLOOKUP(R$6,Forecast_Load!$D$46:$AB$64,6,FALSE)</f>
        <v>#N/A</v>
      </c>
      <c r="S263" s="113" t="e">
        <f ca="1">VLOOKUP(S$6,Forecast_Load!$D$46:$AB$64,6,FALSE)</f>
        <v>#N/A</v>
      </c>
      <c r="T263" s="113" t="e">
        <f ca="1">VLOOKUP(T$6,Forecast_Load!$D$46:$AB$64,6,FALSE)</f>
        <v>#N/A</v>
      </c>
      <c r="U263" s="113" t="e">
        <f ca="1">VLOOKUP(U$6,Forecast_Load!$D$46:$AB$64,6,FALSE)</f>
        <v>#N/A</v>
      </c>
      <c r="V263" s="113" t="e">
        <f ca="1">VLOOKUP(V$6,Forecast_Load!$D$46:$AB$64,6,FALSE)</f>
        <v>#N/A</v>
      </c>
      <c r="W263" s="113" t="e">
        <f ca="1">VLOOKUP(W$6,Forecast_Load!$D$46:$AB$64,6,FALSE)</f>
        <v>#N/A</v>
      </c>
      <c r="X263" s="113" t="e">
        <f ca="1">VLOOKUP(X$6,Forecast_Load!$D$46:$AB$64,6,FALSE)</f>
        <v>#N/A</v>
      </c>
      <c r="Y263" s="113" t="e">
        <f ca="1">VLOOKUP(Y$6,Forecast_Load!$D$46:$AB$64,6,FALSE)</f>
        <v>#N/A</v>
      </c>
      <c r="Z263" s="113" t="e">
        <f ca="1">VLOOKUP(Z$6,Forecast_Load!$D$46:$AB$64,6,FALSE)</f>
        <v>#N/A</v>
      </c>
      <c r="AA263" s="113" t="e">
        <f ca="1">VLOOKUP(AA$6,Forecast_Load!$D$46:$AB$64,6,FALSE)</f>
        <v>#N/A</v>
      </c>
      <c r="AB263" s="113" t="e">
        <f ca="1">VLOOKUP(AB$6,Forecast_Load!$D$46:$AB$64,6,FALSE)</f>
        <v>#N/A</v>
      </c>
    </row>
    <row r="264" spans="1:28" ht="15.75" x14ac:dyDescent="0.25">
      <c r="A264" s="112" t="s">
        <v>7</v>
      </c>
      <c r="B264" s="113" t="e">
        <f t="shared" ca="1" si="74"/>
        <v>#N/A</v>
      </c>
      <c r="C264" s="113" t="e">
        <f t="shared" ca="1" si="74"/>
        <v>#N/A</v>
      </c>
      <c r="D264" s="113" t="e">
        <f t="shared" ca="1" si="74"/>
        <v>#N/A</v>
      </c>
      <c r="E264" s="113" t="e">
        <f t="shared" ca="1" si="74"/>
        <v>#N/A</v>
      </c>
      <c r="F264" s="113" t="e">
        <f t="shared" ca="1" si="74"/>
        <v>#N/A</v>
      </c>
      <c r="G264" s="113" t="e">
        <f t="shared" ca="1" si="74"/>
        <v>#N/A</v>
      </c>
      <c r="H264" s="113" t="e">
        <f t="shared" ca="1" si="74"/>
        <v>#N/A</v>
      </c>
      <c r="I264" s="113" t="e">
        <f t="shared" ca="1" si="74"/>
        <v>#N/A</v>
      </c>
      <c r="J264" s="114">
        <f t="shared" si="75"/>
        <v>0</v>
      </c>
      <c r="K264" s="115" t="e">
        <f ca="1">VLOOKUP(K$6,Forecast_Load!$D$46:$AB$64,7,FALSE)</f>
        <v>#N/A</v>
      </c>
      <c r="L264" s="113" t="e">
        <f ca="1">VLOOKUP(L$6,Forecast_Load!$D$46:$AB$64,7,FALSE)</f>
        <v>#N/A</v>
      </c>
      <c r="M264" s="113" t="e">
        <f ca="1">VLOOKUP(M$6,Forecast_Load!$D$46:$AB$64,7,FALSE)</f>
        <v>#N/A</v>
      </c>
      <c r="N264" s="113" t="e">
        <f ca="1">VLOOKUP(N$6,Forecast_Load!$D$46:$AB$64,7,FALSE)</f>
        <v>#N/A</v>
      </c>
      <c r="O264" s="113" t="e">
        <f ca="1">VLOOKUP(O$6,Forecast_Load!$D$46:$AB$64,7,FALSE)</f>
        <v>#N/A</v>
      </c>
      <c r="P264" s="113" t="e">
        <f ca="1">VLOOKUP(P$6,Forecast_Load!$D$46:$AB$64,7,FALSE)</f>
        <v>#N/A</v>
      </c>
      <c r="Q264" s="113" t="e">
        <f ca="1">VLOOKUP(Q$6,Forecast_Load!$D$46:$AB$64,7,FALSE)</f>
        <v>#N/A</v>
      </c>
      <c r="R264" s="113" t="e">
        <f ca="1">VLOOKUP(R$6,Forecast_Load!$D$46:$AB$64,7,FALSE)</f>
        <v>#N/A</v>
      </c>
      <c r="S264" s="113" t="e">
        <f ca="1">VLOOKUP(S$6,Forecast_Load!$D$46:$AB$64,7,FALSE)</f>
        <v>#N/A</v>
      </c>
      <c r="T264" s="113" t="e">
        <f ca="1">VLOOKUP(T$6,Forecast_Load!$D$46:$AB$64,7,FALSE)</f>
        <v>#N/A</v>
      </c>
      <c r="U264" s="113" t="e">
        <f ca="1">VLOOKUP(U$6,Forecast_Load!$D$46:$AB$64,7,FALSE)</f>
        <v>#N/A</v>
      </c>
      <c r="V264" s="113" t="e">
        <f ca="1">VLOOKUP(V$6,Forecast_Load!$D$46:$AB$64,7,FALSE)</f>
        <v>#N/A</v>
      </c>
      <c r="W264" s="113" t="e">
        <f ca="1">VLOOKUP(W$6,Forecast_Load!$D$46:$AB$64,7,FALSE)</f>
        <v>#N/A</v>
      </c>
      <c r="X264" s="113" t="e">
        <f ca="1">VLOOKUP(X$6,Forecast_Load!$D$46:$AB$64,7,FALSE)</f>
        <v>#N/A</v>
      </c>
      <c r="Y264" s="113" t="e">
        <f ca="1">VLOOKUP(Y$6,Forecast_Load!$D$46:$AB$64,7,FALSE)</f>
        <v>#N/A</v>
      </c>
      <c r="Z264" s="113" t="e">
        <f ca="1">VLOOKUP(Z$6,Forecast_Load!$D$46:$AB$64,7,FALSE)</f>
        <v>#N/A</v>
      </c>
      <c r="AA264" s="113" t="e">
        <f ca="1">VLOOKUP(AA$6,Forecast_Load!$D$46:$AB$64,7,FALSE)</f>
        <v>#N/A</v>
      </c>
      <c r="AB264" s="113" t="e">
        <f ca="1">VLOOKUP(AB$6,Forecast_Load!$D$46:$AB$64,7,FALSE)</f>
        <v>#N/A</v>
      </c>
    </row>
    <row r="265" spans="1:28" ht="15.75" x14ac:dyDescent="0.25">
      <c r="A265" s="112" t="s">
        <v>8</v>
      </c>
      <c r="B265" s="113" t="e">
        <f t="shared" ca="1" si="74"/>
        <v>#N/A</v>
      </c>
      <c r="C265" s="113" t="e">
        <f t="shared" ca="1" si="74"/>
        <v>#N/A</v>
      </c>
      <c r="D265" s="113" t="e">
        <f t="shared" ca="1" si="74"/>
        <v>#N/A</v>
      </c>
      <c r="E265" s="113" t="e">
        <f t="shared" ca="1" si="74"/>
        <v>#N/A</v>
      </c>
      <c r="F265" s="113" t="e">
        <f t="shared" ca="1" si="74"/>
        <v>#N/A</v>
      </c>
      <c r="G265" s="113" t="e">
        <f t="shared" ca="1" si="74"/>
        <v>#N/A</v>
      </c>
      <c r="H265" s="113" t="e">
        <f t="shared" ca="1" si="74"/>
        <v>#N/A</v>
      </c>
      <c r="I265" s="113" t="e">
        <f t="shared" ca="1" si="74"/>
        <v>#N/A</v>
      </c>
      <c r="J265" s="114">
        <f t="shared" si="75"/>
        <v>0</v>
      </c>
      <c r="K265" s="115" t="e">
        <f ca="1">VLOOKUP(K$6,Forecast_Load!$D$46:$AB$64,8,FALSE)</f>
        <v>#N/A</v>
      </c>
      <c r="L265" s="113" t="e">
        <f ca="1">VLOOKUP(L$6,Forecast_Load!$D$46:$AB$64,8,FALSE)</f>
        <v>#N/A</v>
      </c>
      <c r="M265" s="113" t="e">
        <f ca="1">VLOOKUP(M$6,Forecast_Load!$D$46:$AB$64,8,FALSE)</f>
        <v>#N/A</v>
      </c>
      <c r="N265" s="113" t="e">
        <f ca="1">VLOOKUP(N$6,Forecast_Load!$D$46:$AB$64,8,FALSE)</f>
        <v>#N/A</v>
      </c>
      <c r="O265" s="113" t="e">
        <f ca="1">VLOOKUP(O$6,Forecast_Load!$D$46:$AB$64,8,FALSE)</f>
        <v>#N/A</v>
      </c>
      <c r="P265" s="113" t="e">
        <f ca="1">VLOOKUP(P$6,Forecast_Load!$D$46:$AB$64,8,FALSE)</f>
        <v>#N/A</v>
      </c>
      <c r="Q265" s="113" t="e">
        <f ca="1">VLOOKUP(Q$6,Forecast_Load!$D$46:$AB$64,8,FALSE)</f>
        <v>#N/A</v>
      </c>
      <c r="R265" s="113" t="e">
        <f ca="1">VLOOKUP(R$6,Forecast_Load!$D$46:$AB$64,8,FALSE)</f>
        <v>#N/A</v>
      </c>
      <c r="S265" s="113" t="e">
        <f ca="1">VLOOKUP(S$6,Forecast_Load!$D$46:$AB$64,8,FALSE)</f>
        <v>#N/A</v>
      </c>
      <c r="T265" s="113" t="e">
        <f ca="1">VLOOKUP(T$6,Forecast_Load!$D$46:$AB$64,8,FALSE)</f>
        <v>#N/A</v>
      </c>
      <c r="U265" s="113" t="e">
        <f ca="1">VLOOKUP(U$6,Forecast_Load!$D$46:$AB$64,8,FALSE)</f>
        <v>#N/A</v>
      </c>
      <c r="V265" s="113" t="e">
        <f ca="1">VLOOKUP(V$6,Forecast_Load!$D$46:$AB$64,8,FALSE)</f>
        <v>#N/A</v>
      </c>
      <c r="W265" s="113" t="e">
        <f ca="1">VLOOKUP(W$6,Forecast_Load!$D$46:$AB$64,8,FALSE)</f>
        <v>#N/A</v>
      </c>
      <c r="X265" s="113" t="e">
        <f ca="1">VLOOKUP(X$6,Forecast_Load!$D$46:$AB$64,8,FALSE)</f>
        <v>#N/A</v>
      </c>
      <c r="Y265" s="113" t="e">
        <f ca="1">VLOOKUP(Y$6,Forecast_Load!$D$46:$AB$64,8,FALSE)</f>
        <v>#N/A</v>
      </c>
      <c r="Z265" s="113" t="e">
        <f ca="1">VLOOKUP(Z$6,Forecast_Load!$D$46:$AB$64,8,FALSE)</f>
        <v>#N/A</v>
      </c>
      <c r="AA265" s="113" t="e">
        <f ca="1">VLOOKUP(AA$6,Forecast_Load!$D$46:$AB$64,8,FALSE)</f>
        <v>#N/A</v>
      </c>
      <c r="AB265" s="113" t="e">
        <f ca="1">VLOOKUP(AB$6,Forecast_Load!$D$46:$AB$64,8,FALSE)</f>
        <v>#N/A</v>
      </c>
    </row>
    <row r="266" spans="1:28" ht="15.75" x14ac:dyDescent="0.25">
      <c r="A266" s="112" t="s">
        <v>9</v>
      </c>
      <c r="B266" s="113" t="e">
        <f t="shared" ca="1" si="74"/>
        <v>#N/A</v>
      </c>
      <c r="C266" s="113" t="e">
        <f t="shared" ca="1" si="74"/>
        <v>#N/A</v>
      </c>
      <c r="D266" s="113" t="e">
        <f t="shared" ca="1" si="74"/>
        <v>#N/A</v>
      </c>
      <c r="E266" s="113" t="e">
        <f t="shared" ca="1" si="74"/>
        <v>#N/A</v>
      </c>
      <c r="F266" s="113" t="e">
        <f t="shared" ca="1" si="74"/>
        <v>#N/A</v>
      </c>
      <c r="G266" s="113" t="e">
        <f t="shared" ca="1" si="74"/>
        <v>#N/A</v>
      </c>
      <c r="H266" s="113" t="e">
        <f t="shared" ca="1" si="74"/>
        <v>#N/A</v>
      </c>
      <c r="I266" s="113" t="e">
        <f t="shared" ca="1" si="74"/>
        <v>#N/A</v>
      </c>
      <c r="J266" s="114">
        <f t="shared" si="75"/>
        <v>0</v>
      </c>
      <c r="K266" s="115" t="e">
        <f ca="1">VLOOKUP(K$6,Forecast_Load!$D$46:$AB$64,9,FALSE)</f>
        <v>#N/A</v>
      </c>
      <c r="L266" s="113" t="e">
        <f ca="1">VLOOKUP(L$6,Forecast_Load!$D$46:$AB$64,9,FALSE)</f>
        <v>#N/A</v>
      </c>
      <c r="M266" s="113" t="e">
        <f ca="1">VLOOKUP(M$6,Forecast_Load!$D$46:$AB$64,9,FALSE)</f>
        <v>#N/A</v>
      </c>
      <c r="N266" s="113" t="e">
        <f ca="1">VLOOKUP(N$6,Forecast_Load!$D$46:$AB$64,9,FALSE)</f>
        <v>#N/A</v>
      </c>
      <c r="O266" s="113" t="e">
        <f ca="1">VLOOKUP(O$6,Forecast_Load!$D$46:$AB$64,9,FALSE)</f>
        <v>#N/A</v>
      </c>
      <c r="P266" s="113" t="e">
        <f ca="1">VLOOKUP(P$6,Forecast_Load!$D$46:$AB$64,9,FALSE)</f>
        <v>#N/A</v>
      </c>
      <c r="Q266" s="113" t="e">
        <f ca="1">VLOOKUP(Q$6,Forecast_Load!$D$46:$AB$64,9,FALSE)</f>
        <v>#N/A</v>
      </c>
      <c r="R266" s="113" t="e">
        <f ca="1">VLOOKUP(R$6,Forecast_Load!$D$46:$AB$64,9,FALSE)</f>
        <v>#N/A</v>
      </c>
      <c r="S266" s="113" t="e">
        <f ca="1">VLOOKUP(S$6,Forecast_Load!$D$46:$AB$64,9,FALSE)</f>
        <v>#N/A</v>
      </c>
      <c r="T266" s="113" t="e">
        <f ca="1">VLOOKUP(T$6,Forecast_Load!$D$46:$AB$64,9,FALSE)</f>
        <v>#N/A</v>
      </c>
      <c r="U266" s="113" t="e">
        <f ca="1">VLOOKUP(U$6,Forecast_Load!$D$46:$AB$64,9,FALSE)</f>
        <v>#N/A</v>
      </c>
      <c r="V266" s="113" t="e">
        <f ca="1">VLOOKUP(V$6,Forecast_Load!$D$46:$AB$64,9,FALSE)</f>
        <v>#N/A</v>
      </c>
      <c r="W266" s="113" t="e">
        <f ca="1">VLOOKUP(W$6,Forecast_Load!$D$46:$AB$64,9,FALSE)</f>
        <v>#N/A</v>
      </c>
      <c r="X266" s="113" t="e">
        <f ca="1">VLOOKUP(X$6,Forecast_Load!$D$46:$AB$64,9,FALSE)</f>
        <v>#N/A</v>
      </c>
      <c r="Y266" s="113" t="e">
        <f ca="1">VLOOKUP(Y$6,Forecast_Load!$D$46:$AB$64,9,FALSE)</f>
        <v>#N/A</v>
      </c>
      <c r="Z266" s="113" t="e">
        <f ca="1">VLOOKUP(Z$6,Forecast_Load!$D$46:$AB$64,9,FALSE)</f>
        <v>#N/A</v>
      </c>
      <c r="AA266" s="113" t="e">
        <f ca="1">VLOOKUP(AA$6,Forecast_Load!$D$46:$AB$64,9,FALSE)</f>
        <v>#N/A</v>
      </c>
      <c r="AB266" s="113" t="e">
        <f ca="1">VLOOKUP(AB$6,Forecast_Load!$D$46:$AB$64,9,FALSE)</f>
        <v>#N/A</v>
      </c>
    </row>
    <row r="267" spans="1:28" ht="15.75" x14ac:dyDescent="0.25">
      <c r="A267" s="112" t="s">
        <v>10</v>
      </c>
      <c r="B267" s="113" t="e">
        <f t="shared" ca="1" si="74"/>
        <v>#N/A</v>
      </c>
      <c r="C267" s="113" t="e">
        <f t="shared" ca="1" si="74"/>
        <v>#N/A</v>
      </c>
      <c r="D267" s="113" t="e">
        <f t="shared" ca="1" si="74"/>
        <v>#N/A</v>
      </c>
      <c r="E267" s="113" t="e">
        <f t="shared" ca="1" si="74"/>
        <v>#N/A</v>
      </c>
      <c r="F267" s="113" t="e">
        <f t="shared" ca="1" si="74"/>
        <v>#N/A</v>
      </c>
      <c r="G267" s="113" t="e">
        <f t="shared" ca="1" si="74"/>
        <v>#N/A</v>
      </c>
      <c r="H267" s="113" t="e">
        <f t="shared" ca="1" si="74"/>
        <v>#N/A</v>
      </c>
      <c r="I267" s="113" t="e">
        <f t="shared" ca="1" si="74"/>
        <v>#N/A</v>
      </c>
      <c r="J267" s="114">
        <f t="shared" si="75"/>
        <v>0</v>
      </c>
      <c r="K267" s="115" t="e">
        <f ca="1">VLOOKUP(K$6,Forecast_Load!$D$46:$AB$64,10,FALSE)</f>
        <v>#N/A</v>
      </c>
      <c r="L267" s="113" t="e">
        <f ca="1">VLOOKUP(L$6,Forecast_Load!$D$46:$AB$64,10,FALSE)</f>
        <v>#N/A</v>
      </c>
      <c r="M267" s="113" t="e">
        <f ca="1">VLOOKUP(M$6,Forecast_Load!$D$46:$AB$64,10,FALSE)</f>
        <v>#N/A</v>
      </c>
      <c r="N267" s="113" t="e">
        <f ca="1">VLOOKUP(N$6,Forecast_Load!$D$46:$AB$64,10,FALSE)</f>
        <v>#N/A</v>
      </c>
      <c r="O267" s="113" t="e">
        <f ca="1">VLOOKUP(O$6,Forecast_Load!$D$46:$AB$64,10,FALSE)</f>
        <v>#N/A</v>
      </c>
      <c r="P267" s="113" t="e">
        <f ca="1">VLOOKUP(P$6,Forecast_Load!$D$46:$AB$64,10,FALSE)</f>
        <v>#N/A</v>
      </c>
      <c r="Q267" s="113" t="e">
        <f ca="1">VLOOKUP(Q$6,Forecast_Load!$D$46:$AB$64,10,FALSE)</f>
        <v>#N/A</v>
      </c>
      <c r="R267" s="113" t="e">
        <f ca="1">VLOOKUP(R$6,Forecast_Load!$D$46:$AB$64,10,FALSE)</f>
        <v>#N/A</v>
      </c>
      <c r="S267" s="113" t="e">
        <f ca="1">VLOOKUP(S$6,Forecast_Load!$D$46:$AB$64,10,FALSE)</f>
        <v>#N/A</v>
      </c>
      <c r="T267" s="113" t="e">
        <f ca="1">VLOOKUP(T$6,Forecast_Load!$D$46:$AB$64,10,FALSE)</f>
        <v>#N/A</v>
      </c>
      <c r="U267" s="113" t="e">
        <f ca="1">VLOOKUP(U$6,Forecast_Load!$D$46:$AB$64,10,FALSE)</f>
        <v>#N/A</v>
      </c>
      <c r="V267" s="113" t="e">
        <f ca="1">VLOOKUP(V$6,Forecast_Load!$D$46:$AB$64,10,FALSE)</f>
        <v>#N/A</v>
      </c>
      <c r="W267" s="113" t="e">
        <f ca="1">VLOOKUP(W$6,Forecast_Load!$D$46:$AB$64,10,FALSE)</f>
        <v>#N/A</v>
      </c>
      <c r="X267" s="113" t="e">
        <f ca="1">VLOOKUP(X$6,Forecast_Load!$D$46:$AB$64,10,FALSE)</f>
        <v>#N/A</v>
      </c>
      <c r="Y267" s="113" t="e">
        <f ca="1">VLOOKUP(Y$6,Forecast_Load!$D$46:$AB$64,10,FALSE)</f>
        <v>#N/A</v>
      </c>
      <c r="Z267" s="113" t="e">
        <f ca="1">VLOOKUP(Z$6,Forecast_Load!$D$46:$AB$64,10,FALSE)</f>
        <v>#N/A</v>
      </c>
      <c r="AA267" s="113" t="e">
        <f ca="1">VLOOKUP(AA$6,Forecast_Load!$D$46:$AB$64,10,FALSE)</f>
        <v>#N/A</v>
      </c>
      <c r="AB267" s="113" t="e">
        <f ca="1">VLOOKUP(AB$6,Forecast_Load!$D$46:$AB$64,10,FALSE)</f>
        <v>#N/A</v>
      </c>
    </row>
    <row r="268" spans="1:28" ht="15.75" x14ac:dyDescent="0.25">
      <c r="A268" s="112" t="s">
        <v>11</v>
      </c>
      <c r="B268" s="113" t="e">
        <f t="shared" ca="1" si="74"/>
        <v>#N/A</v>
      </c>
      <c r="C268" s="113" t="e">
        <f t="shared" ca="1" si="74"/>
        <v>#N/A</v>
      </c>
      <c r="D268" s="113" t="e">
        <f t="shared" ca="1" si="74"/>
        <v>#N/A</v>
      </c>
      <c r="E268" s="113" t="e">
        <f t="shared" ca="1" si="74"/>
        <v>#N/A</v>
      </c>
      <c r="F268" s="113" t="e">
        <f t="shared" ca="1" si="74"/>
        <v>#N/A</v>
      </c>
      <c r="G268" s="113" t="e">
        <f t="shared" ca="1" si="74"/>
        <v>#N/A</v>
      </c>
      <c r="H268" s="113" t="e">
        <f t="shared" ca="1" si="74"/>
        <v>#N/A</v>
      </c>
      <c r="I268" s="113" t="e">
        <f t="shared" ca="1" si="74"/>
        <v>#N/A</v>
      </c>
      <c r="J268" s="114">
        <f t="shared" si="75"/>
        <v>0</v>
      </c>
      <c r="K268" s="115" t="e">
        <f ca="1">VLOOKUP(K$6,Forecast_Load!$D$46:$AB$64,11,FALSE)</f>
        <v>#N/A</v>
      </c>
      <c r="L268" s="113" t="e">
        <f ca="1">VLOOKUP(L$6,Forecast_Load!$D$46:$AB$64,11,FALSE)</f>
        <v>#N/A</v>
      </c>
      <c r="M268" s="113" t="e">
        <f ca="1">VLOOKUP(M$6,Forecast_Load!$D$46:$AB$64,11,FALSE)</f>
        <v>#N/A</v>
      </c>
      <c r="N268" s="113" t="e">
        <f ca="1">VLOOKUP(N$6,Forecast_Load!$D$46:$AB$64,11,FALSE)</f>
        <v>#N/A</v>
      </c>
      <c r="O268" s="113" t="e">
        <f ca="1">VLOOKUP(O$6,Forecast_Load!$D$46:$AB$64,11,FALSE)</f>
        <v>#N/A</v>
      </c>
      <c r="P268" s="113" t="e">
        <f ca="1">VLOOKUP(P$6,Forecast_Load!$D$46:$AB$64,11,FALSE)</f>
        <v>#N/A</v>
      </c>
      <c r="Q268" s="113" t="e">
        <f ca="1">VLOOKUP(Q$6,Forecast_Load!$D$46:$AB$64,11,FALSE)</f>
        <v>#N/A</v>
      </c>
      <c r="R268" s="113" t="e">
        <f ca="1">VLOOKUP(R$6,Forecast_Load!$D$46:$AB$64,11,FALSE)</f>
        <v>#N/A</v>
      </c>
      <c r="S268" s="113" t="e">
        <f ca="1">VLOOKUP(S$6,Forecast_Load!$D$46:$AB$64,11,FALSE)</f>
        <v>#N/A</v>
      </c>
      <c r="T268" s="113" t="e">
        <f ca="1">VLOOKUP(T$6,Forecast_Load!$D$46:$AB$64,11,FALSE)</f>
        <v>#N/A</v>
      </c>
      <c r="U268" s="113" t="e">
        <f ca="1">VLOOKUP(U$6,Forecast_Load!$D$46:$AB$64,11,FALSE)</f>
        <v>#N/A</v>
      </c>
      <c r="V268" s="113" t="e">
        <f ca="1">VLOOKUP(V$6,Forecast_Load!$D$46:$AB$64,11,FALSE)</f>
        <v>#N/A</v>
      </c>
      <c r="W268" s="113" t="e">
        <f ca="1">VLOOKUP(W$6,Forecast_Load!$D$46:$AB$64,11,FALSE)</f>
        <v>#N/A</v>
      </c>
      <c r="X268" s="113" t="e">
        <f ca="1">VLOOKUP(X$6,Forecast_Load!$D$46:$AB$64,11,FALSE)</f>
        <v>#N/A</v>
      </c>
      <c r="Y268" s="113" t="e">
        <f ca="1">VLOOKUP(Y$6,Forecast_Load!$D$46:$AB$64,11,FALSE)</f>
        <v>#N/A</v>
      </c>
      <c r="Z268" s="113" t="e">
        <f ca="1">VLOOKUP(Z$6,Forecast_Load!$D$46:$AB$64,11,FALSE)</f>
        <v>#N/A</v>
      </c>
      <c r="AA268" s="113" t="e">
        <f ca="1">VLOOKUP(AA$6,Forecast_Load!$D$46:$AB$64,11,FALSE)</f>
        <v>#N/A</v>
      </c>
      <c r="AB268" s="113" t="e">
        <f ca="1">VLOOKUP(AB$6,Forecast_Load!$D$46:$AB$64,11,FALSE)</f>
        <v>#N/A</v>
      </c>
    </row>
    <row r="269" spans="1:28" ht="15.75" x14ac:dyDescent="0.25">
      <c r="A269" s="112" t="s">
        <v>12</v>
      </c>
      <c r="B269" s="113" t="e">
        <f t="shared" ca="1" si="74"/>
        <v>#N/A</v>
      </c>
      <c r="C269" s="113" t="e">
        <f t="shared" ca="1" si="74"/>
        <v>#N/A</v>
      </c>
      <c r="D269" s="113" t="e">
        <f t="shared" ca="1" si="74"/>
        <v>#N/A</v>
      </c>
      <c r="E269" s="113" t="e">
        <f t="shared" ca="1" si="74"/>
        <v>#N/A</v>
      </c>
      <c r="F269" s="113" t="e">
        <f t="shared" ca="1" si="74"/>
        <v>#N/A</v>
      </c>
      <c r="G269" s="113" t="e">
        <f t="shared" ca="1" si="74"/>
        <v>#N/A</v>
      </c>
      <c r="H269" s="113" t="e">
        <f t="shared" ca="1" si="74"/>
        <v>#N/A</v>
      </c>
      <c r="I269" s="113" t="e">
        <f t="shared" ca="1" si="74"/>
        <v>#N/A</v>
      </c>
      <c r="J269" s="114">
        <f t="shared" si="75"/>
        <v>0</v>
      </c>
      <c r="K269" s="115" t="e">
        <f ca="1">VLOOKUP(K$6,Forecast_Load!$D$46:$AB$64,12,FALSE)</f>
        <v>#N/A</v>
      </c>
      <c r="L269" s="113" t="e">
        <f ca="1">VLOOKUP(L$6,Forecast_Load!$D$46:$AB$64,12,FALSE)</f>
        <v>#N/A</v>
      </c>
      <c r="M269" s="113" t="e">
        <f ca="1">VLOOKUP(M$6,Forecast_Load!$D$46:$AB$64,12,FALSE)</f>
        <v>#N/A</v>
      </c>
      <c r="N269" s="113" t="e">
        <f ca="1">VLOOKUP(N$6,Forecast_Load!$D$46:$AB$64,12,FALSE)</f>
        <v>#N/A</v>
      </c>
      <c r="O269" s="113" t="e">
        <f ca="1">VLOOKUP(O$6,Forecast_Load!$D$46:$AB$64,12,FALSE)</f>
        <v>#N/A</v>
      </c>
      <c r="P269" s="113" t="e">
        <f ca="1">VLOOKUP(P$6,Forecast_Load!$D$46:$AB$64,12,FALSE)</f>
        <v>#N/A</v>
      </c>
      <c r="Q269" s="113" t="e">
        <f ca="1">VLOOKUP(Q$6,Forecast_Load!$D$46:$AB$64,12,FALSE)</f>
        <v>#N/A</v>
      </c>
      <c r="R269" s="113" t="e">
        <f ca="1">VLOOKUP(R$6,Forecast_Load!$D$46:$AB$64,12,FALSE)</f>
        <v>#N/A</v>
      </c>
      <c r="S269" s="113" t="e">
        <f ca="1">VLOOKUP(S$6,Forecast_Load!$D$46:$AB$64,12,FALSE)</f>
        <v>#N/A</v>
      </c>
      <c r="T269" s="113" t="e">
        <f ca="1">VLOOKUP(T$6,Forecast_Load!$D$46:$AB$64,12,FALSE)</f>
        <v>#N/A</v>
      </c>
      <c r="U269" s="113" t="e">
        <f ca="1">VLOOKUP(U$6,Forecast_Load!$D$46:$AB$64,12,FALSE)</f>
        <v>#N/A</v>
      </c>
      <c r="V269" s="113" t="e">
        <f ca="1">VLOOKUP(V$6,Forecast_Load!$D$46:$AB$64,12,FALSE)</f>
        <v>#N/A</v>
      </c>
      <c r="W269" s="113" t="e">
        <f ca="1">VLOOKUP(W$6,Forecast_Load!$D$46:$AB$64,12,FALSE)</f>
        <v>#N/A</v>
      </c>
      <c r="X269" s="113" t="e">
        <f ca="1">VLOOKUP(X$6,Forecast_Load!$D$46:$AB$64,12,FALSE)</f>
        <v>#N/A</v>
      </c>
      <c r="Y269" s="113" t="e">
        <f ca="1">VLOOKUP(Y$6,Forecast_Load!$D$46:$AB$64,12,FALSE)</f>
        <v>#N/A</v>
      </c>
      <c r="Z269" s="113" t="e">
        <f ca="1">VLOOKUP(Z$6,Forecast_Load!$D$46:$AB$64,12,FALSE)</f>
        <v>#N/A</v>
      </c>
      <c r="AA269" s="113" t="e">
        <f ca="1">VLOOKUP(AA$6,Forecast_Load!$D$46:$AB$64,12,FALSE)</f>
        <v>#N/A</v>
      </c>
      <c r="AB269" s="113" t="e">
        <f ca="1">VLOOKUP(AB$6,Forecast_Load!$D$46:$AB$64,12,FALSE)</f>
        <v>#N/A</v>
      </c>
    </row>
    <row r="270" spans="1:28" ht="15.75" x14ac:dyDescent="0.25">
      <c r="A270" s="112" t="s">
        <v>13</v>
      </c>
      <c r="B270" s="113" t="e">
        <f t="shared" ref="B270:I279" ca="1" si="76">B19</f>
        <v>#N/A</v>
      </c>
      <c r="C270" s="113" t="e">
        <f t="shared" ca="1" si="76"/>
        <v>#N/A</v>
      </c>
      <c r="D270" s="113" t="e">
        <f t="shared" ca="1" si="76"/>
        <v>#N/A</v>
      </c>
      <c r="E270" s="113" t="e">
        <f t="shared" ca="1" si="76"/>
        <v>#N/A</v>
      </c>
      <c r="F270" s="113" t="e">
        <f t="shared" ca="1" si="76"/>
        <v>#N/A</v>
      </c>
      <c r="G270" s="113" t="e">
        <f t="shared" ca="1" si="76"/>
        <v>#N/A</v>
      </c>
      <c r="H270" s="113" t="e">
        <f t="shared" ca="1" si="76"/>
        <v>#N/A</v>
      </c>
      <c r="I270" s="113" t="e">
        <f t="shared" ca="1" si="76"/>
        <v>#N/A</v>
      </c>
      <c r="J270" s="114">
        <f t="shared" si="75"/>
        <v>0</v>
      </c>
      <c r="K270" s="115" t="e">
        <f ca="1">VLOOKUP(K$6,Forecast_Load!$D$46:$AB$64,13,FALSE)</f>
        <v>#N/A</v>
      </c>
      <c r="L270" s="113" t="e">
        <f ca="1">VLOOKUP(L$6,Forecast_Load!$D$46:$AB$64,13,FALSE)</f>
        <v>#N/A</v>
      </c>
      <c r="M270" s="113" t="e">
        <f ca="1">VLOOKUP(M$6,Forecast_Load!$D$46:$AB$64,13,FALSE)</f>
        <v>#N/A</v>
      </c>
      <c r="N270" s="113" t="e">
        <f ca="1">VLOOKUP(N$6,Forecast_Load!$D$46:$AB$64,13,FALSE)</f>
        <v>#N/A</v>
      </c>
      <c r="O270" s="113" t="e">
        <f ca="1">VLOOKUP(O$6,Forecast_Load!$D$46:$AB$64,13,FALSE)</f>
        <v>#N/A</v>
      </c>
      <c r="P270" s="113" t="e">
        <f ca="1">VLOOKUP(P$6,Forecast_Load!$D$46:$AB$64,13,FALSE)</f>
        <v>#N/A</v>
      </c>
      <c r="Q270" s="113" t="e">
        <f ca="1">VLOOKUP(Q$6,Forecast_Load!$D$46:$AB$64,13,FALSE)</f>
        <v>#N/A</v>
      </c>
      <c r="R270" s="113" t="e">
        <f ca="1">VLOOKUP(R$6,Forecast_Load!$D$46:$AB$64,13,FALSE)</f>
        <v>#N/A</v>
      </c>
      <c r="S270" s="113" t="e">
        <f ca="1">VLOOKUP(S$6,Forecast_Load!$D$46:$AB$64,13,FALSE)</f>
        <v>#N/A</v>
      </c>
      <c r="T270" s="113" t="e">
        <f ca="1">VLOOKUP(T$6,Forecast_Load!$D$46:$AB$64,13,FALSE)</f>
        <v>#N/A</v>
      </c>
      <c r="U270" s="113" t="e">
        <f ca="1">VLOOKUP(U$6,Forecast_Load!$D$46:$AB$64,13,FALSE)</f>
        <v>#N/A</v>
      </c>
      <c r="V270" s="113" t="e">
        <f ca="1">VLOOKUP(V$6,Forecast_Load!$D$46:$AB$64,13,FALSE)</f>
        <v>#N/A</v>
      </c>
      <c r="W270" s="113" t="e">
        <f ca="1">VLOOKUP(W$6,Forecast_Load!$D$46:$AB$64,13,FALSE)</f>
        <v>#N/A</v>
      </c>
      <c r="X270" s="113" t="e">
        <f ca="1">VLOOKUP(X$6,Forecast_Load!$D$46:$AB$64,13,FALSE)</f>
        <v>#N/A</v>
      </c>
      <c r="Y270" s="113" t="e">
        <f ca="1">VLOOKUP(Y$6,Forecast_Load!$D$46:$AB$64,13,FALSE)</f>
        <v>#N/A</v>
      </c>
      <c r="Z270" s="113" t="e">
        <f ca="1">VLOOKUP(Z$6,Forecast_Load!$D$46:$AB$64,13,FALSE)</f>
        <v>#N/A</v>
      </c>
      <c r="AA270" s="113" t="e">
        <f ca="1">VLOOKUP(AA$6,Forecast_Load!$D$46:$AB$64,13,FALSE)</f>
        <v>#N/A</v>
      </c>
      <c r="AB270" s="113" t="e">
        <f ca="1">VLOOKUP(AB$6,Forecast_Load!$D$46:$AB$64,13,FALSE)</f>
        <v>#N/A</v>
      </c>
    </row>
    <row r="271" spans="1:28" ht="15.75" x14ac:dyDescent="0.25">
      <c r="A271" s="112" t="s">
        <v>14</v>
      </c>
      <c r="B271" s="113" t="e">
        <f t="shared" ca="1" si="76"/>
        <v>#N/A</v>
      </c>
      <c r="C271" s="113" t="e">
        <f t="shared" ca="1" si="76"/>
        <v>#N/A</v>
      </c>
      <c r="D271" s="113" t="e">
        <f t="shared" ca="1" si="76"/>
        <v>#N/A</v>
      </c>
      <c r="E271" s="113" t="e">
        <f t="shared" ca="1" si="76"/>
        <v>#N/A</v>
      </c>
      <c r="F271" s="113" t="e">
        <f t="shared" ca="1" si="76"/>
        <v>#N/A</v>
      </c>
      <c r="G271" s="113" t="e">
        <f t="shared" ca="1" si="76"/>
        <v>#N/A</v>
      </c>
      <c r="H271" s="113" t="e">
        <f t="shared" ca="1" si="76"/>
        <v>#N/A</v>
      </c>
      <c r="I271" s="113" t="e">
        <f t="shared" ca="1" si="76"/>
        <v>#N/A</v>
      </c>
      <c r="J271" s="114">
        <f t="shared" si="75"/>
        <v>0</v>
      </c>
      <c r="K271" s="115" t="e">
        <f ca="1">VLOOKUP(K$6,Forecast_Load!$D$46:$AB$64,14,FALSE)</f>
        <v>#N/A</v>
      </c>
      <c r="L271" s="113" t="e">
        <f ca="1">VLOOKUP(L$6,Forecast_Load!$D$46:$AB$64,14,FALSE)</f>
        <v>#N/A</v>
      </c>
      <c r="M271" s="113" t="e">
        <f ca="1">VLOOKUP(M$6,Forecast_Load!$D$46:$AB$64,14,FALSE)</f>
        <v>#N/A</v>
      </c>
      <c r="N271" s="113" t="e">
        <f ca="1">VLOOKUP(N$6,Forecast_Load!$D$46:$AB$64,14,FALSE)</f>
        <v>#N/A</v>
      </c>
      <c r="O271" s="113" t="e">
        <f ca="1">VLOOKUP(O$6,Forecast_Load!$D$46:$AB$64,14,FALSE)</f>
        <v>#N/A</v>
      </c>
      <c r="P271" s="113" t="e">
        <f ca="1">VLOOKUP(P$6,Forecast_Load!$D$46:$AB$64,14,FALSE)</f>
        <v>#N/A</v>
      </c>
      <c r="Q271" s="113" t="e">
        <f ca="1">VLOOKUP(Q$6,Forecast_Load!$D$46:$AB$64,14,FALSE)</f>
        <v>#N/A</v>
      </c>
      <c r="R271" s="113" t="e">
        <f ca="1">VLOOKUP(R$6,Forecast_Load!$D$46:$AB$64,14,FALSE)</f>
        <v>#N/A</v>
      </c>
      <c r="S271" s="113" t="e">
        <f ca="1">VLOOKUP(S$6,Forecast_Load!$D$46:$AB$64,14,FALSE)</f>
        <v>#N/A</v>
      </c>
      <c r="T271" s="113" t="e">
        <f ca="1">VLOOKUP(T$6,Forecast_Load!$D$46:$AB$64,14,FALSE)</f>
        <v>#N/A</v>
      </c>
      <c r="U271" s="113" t="e">
        <f ca="1">VLOOKUP(U$6,Forecast_Load!$D$46:$AB$64,14,FALSE)</f>
        <v>#N/A</v>
      </c>
      <c r="V271" s="113" t="e">
        <f ca="1">VLOOKUP(V$6,Forecast_Load!$D$46:$AB$64,14,FALSE)</f>
        <v>#N/A</v>
      </c>
      <c r="W271" s="113" t="e">
        <f ca="1">VLOOKUP(W$6,Forecast_Load!$D$46:$AB$64,14,FALSE)</f>
        <v>#N/A</v>
      </c>
      <c r="X271" s="113" t="e">
        <f ca="1">VLOOKUP(X$6,Forecast_Load!$D$46:$AB$64,14,FALSE)</f>
        <v>#N/A</v>
      </c>
      <c r="Y271" s="113" t="e">
        <f ca="1">VLOOKUP(Y$6,Forecast_Load!$D$46:$AB$64,14,FALSE)</f>
        <v>#N/A</v>
      </c>
      <c r="Z271" s="113" t="e">
        <f ca="1">VLOOKUP(Z$6,Forecast_Load!$D$46:$AB$64,14,FALSE)</f>
        <v>#N/A</v>
      </c>
      <c r="AA271" s="113" t="e">
        <f ca="1">VLOOKUP(AA$6,Forecast_Load!$D$46:$AB$64,14,FALSE)</f>
        <v>#N/A</v>
      </c>
      <c r="AB271" s="113" t="e">
        <f ca="1">VLOOKUP(AB$6,Forecast_Load!$D$46:$AB$64,14,FALSE)</f>
        <v>#N/A</v>
      </c>
    </row>
    <row r="272" spans="1:28" ht="15.75" x14ac:dyDescent="0.25">
      <c r="A272" s="112" t="s">
        <v>15</v>
      </c>
      <c r="B272" s="113" t="e">
        <f t="shared" ca="1" si="76"/>
        <v>#N/A</v>
      </c>
      <c r="C272" s="113" t="e">
        <f t="shared" ca="1" si="76"/>
        <v>#N/A</v>
      </c>
      <c r="D272" s="113" t="e">
        <f t="shared" ca="1" si="76"/>
        <v>#N/A</v>
      </c>
      <c r="E272" s="113" t="e">
        <f t="shared" ca="1" si="76"/>
        <v>#N/A</v>
      </c>
      <c r="F272" s="113" t="e">
        <f t="shared" ca="1" si="76"/>
        <v>#N/A</v>
      </c>
      <c r="G272" s="113" t="e">
        <f t="shared" ca="1" si="76"/>
        <v>#N/A</v>
      </c>
      <c r="H272" s="113" t="e">
        <f t="shared" ca="1" si="76"/>
        <v>#N/A</v>
      </c>
      <c r="I272" s="113" t="e">
        <f t="shared" ca="1" si="76"/>
        <v>#N/A</v>
      </c>
      <c r="J272" s="114">
        <f t="shared" si="75"/>
        <v>0</v>
      </c>
      <c r="K272" s="115" t="e">
        <f ca="1">VLOOKUP(K$6,Forecast_Load!$D$46:$AB$64,15,FALSE)</f>
        <v>#N/A</v>
      </c>
      <c r="L272" s="113" t="e">
        <f ca="1">VLOOKUP(L$6,Forecast_Load!$D$46:$AB$64,15,FALSE)</f>
        <v>#N/A</v>
      </c>
      <c r="M272" s="113" t="e">
        <f ca="1">VLOOKUP(M$6,Forecast_Load!$D$46:$AB$64,15,FALSE)</f>
        <v>#N/A</v>
      </c>
      <c r="N272" s="113" t="e">
        <f ca="1">VLOOKUP(N$6,Forecast_Load!$D$46:$AB$64,15,FALSE)</f>
        <v>#N/A</v>
      </c>
      <c r="O272" s="113" t="e">
        <f ca="1">VLOOKUP(O$6,Forecast_Load!$D$46:$AB$64,15,FALSE)</f>
        <v>#N/A</v>
      </c>
      <c r="P272" s="113" t="e">
        <f ca="1">VLOOKUP(P$6,Forecast_Load!$D$46:$AB$64,15,FALSE)</f>
        <v>#N/A</v>
      </c>
      <c r="Q272" s="113" t="e">
        <f ca="1">VLOOKUP(Q$6,Forecast_Load!$D$46:$AB$64,15,FALSE)</f>
        <v>#N/A</v>
      </c>
      <c r="R272" s="113" t="e">
        <f ca="1">VLOOKUP(R$6,Forecast_Load!$D$46:$AB$64,15,FALSE)</f>
        <v>#N/A</v>
      </c>
      <c r="S272" s="113" t="e">
        <f ca="1">VLOOKUP(S$6,Forecast_Load!$D$46:$AB$64,15,FALSE)</f>
        <v>#N/A</v>
      </c>
      <c r="T272" s="113" t="e">
        <f ca="1">VLOOKUP(T$6,Forecast_Load!$D$46:$AB$64,15,FALSE)</f>
        <v>#N/A</v>
      </c>
      <c r="U272" s="113" t="e">
        <f ca="1">VLOOKUP(U$6,Forecast_Load!$D$46:$AB$64,15,FALSE)</f>
        <v>#N/A</v>
      </c>
      <c r="V272" s="113" t="e">
        <f ca="1">VLOOKUP(V$6,Forecast_Load!$D$46:$AB$64,15,FALSE)</f>
        <v>#N/A</v>
      </c>
      <c r="W272" s="113" t="e">
        <f ca="1">VLOOKUP(W$6,Forecast_Load!$D$46:$AB$64,15,FALSE)</f>
        <v>#N/A</v>
      </c>
      <c r="X272" s="113" t="e">
        <f ca="1">VLOOKUP(X$6,Forecast_Load!$D$46:$AB$64,15,FALSE)</f>
        <v>#N/A</v>
      </c>
      <c r="Y272" s="113" t="e">
        <f ca="1">VLOOKUP(Y$6,Forecast_Load!$D$46:$AB$64,15,FALSE)</f>
        <v>#N/A</v>
      </c>
      <c r="Z272" s="113" t="e">
        <f ca="1">VLOOKUP(Z$6,Forecast_Load!$D$46:$AB$64,15,FALSE)</f>
        <v>#N/A</v>
      </c>
      <c r="AA272" s="113" t="e">
        <f ca="1">VLOOKUP(AA$6,Forecast_Load!$D$46:$AB$64,15,FALSE)</f>
        <v>#N/A</v>
      </c>
      <c r="AB272" s="113" t="e">
        <f ca="1">VLOOKUP(AB$6,Forecast_Load!$D$46:$AB$64,15,FALSE)</f>
        <v>#N/A</v>
      </c>
    </row>
    <row r="273" spans="1:28" ht="15.75" x14ac:dyDescent="0.25">
      <c r="A273" s="112" t="s">
        <v>16</v>
      </c>
      <c r="B273" s="113" t="e">
        <f t="shared" ca="1" si="76"/>
        <v>#N/A</v>
      </c>
      <c r="C273" s="113" t="e">
        <f t="shared" ca="1" si="76"/>
        <v>#N/A</v>
      </c>
      <c r="D273" s="113" t="e">
        <f t="shared" ca="1" si="76"/>
        <v>#N/A</v>
      </c>
      <c r="E273" s="113" t="e">
        <f t="shared" ca="1" si="76"/>
        <v>#N/A</v>
      </c>
      <c r="F273" s="113" t="e">
        <f t="shared" ca="1" si="76"/>
        <v>#N/A</v>
      </c>
      <c r="G273" s="113" t="e">
        <f t="shared" ca="1" si="76"/>
        <v>#N/A</v>
      </c>
      <c r="H273" s="113" t="e">
        <f t="shared" ca="1" si="76"/>
        <v>#N/A</v>
      </c>
      <c r="I273" s="113" t="e">
        <f t="shared" ca="1" si="76"/>
        <v>#N/A</v>
      </c>
      <c r="J273" s="114">
        <f t="shared" si="75"/>
        <v>0</v>
      </c>
      <c r="K273" s="115" t="e">
        <f ca="1">VLOOKUP(K$6,Forecast_Load!$D$46:$AB$64,16,FALSE)</f>
        <v>#N/A</v>
      </c>
      <c r="L273" s="113" t="e">
        <f ca="1">VLOOKUP(L$6,Forecast_Load!$D$46:$AB$64,16,FALSE)</f>
        <v>#N/A</v>
      </c>
      <c r="M273" s="113" t="e">
        <f ca="1">VLOOKUP(M$6,Forecast_Load!$D$46:$AB$64,16,FALSE)</f>
        <v>#N/A</v>
      </c>
      <c r="N273" s="113" t="e">
        <f ca="1">VLOOKUP(N$6,Forecast_Load!$D$46:$AB$64,16,FALSE)</f>
        <v>#N/A</v>
      </c>
      <c r="O273" s="113" t="e">
        <f ca="1">VLOOKUP(O$6,Forecast_Load!$D$46:$AB$64,16,FALSE)</f>
        <v>#N/A</v>
      </c>
      <c r="P273" s="113" t="e">
        <f ca="1">VLOOKUP(P$6,Forecast_Load!$D$46:$AB$64,16,FALSE)</f>
        <v>#N/A</v>
      </c>
      <c r="Q273" s="113" t="e">
        <f ca="1">VLOOKUP(Q$6,Forecast_Load!$D$46:$AB$64,16,FALSE)</f>
        <v>#N/A</v>
      </c>
      <c r="R273" s="113" t="e">
        <f ca="1">VLOOKUP(R$6,Forecast_Load!$D$46:$AB$64,16,FALSE)</f>
        <v>#N/A</v>
      </c>
      <c r="S273" s="113" t="e">
        <f ca="1">VLOOKUP(S$6,Forecast_Load!$D$46:$AB$64,16,FALSE)</f>
        <v>#N/A</v>
      </c>
      <c r="T273" s="113" t="e">
        <f ca="1">VLOOKUP(T$6,Forecast_Load!$D$46:$AB$64,16,FALSE)</f>
        <v>#N/A</v>
      </c>
      <c r="U273" s="113" t="e">
        <f ca="1">VLOOKUP(U$6,Forecast_Load!$D$46:$AB$64,16,FALSE)</f>
        <v>#N/A</v>
      </c>
      <c r="V273" s="113" t="e">
        <f ca="1">VLOOKUP(V$6,Forecast_Load!$D$46:$AB$64,16,FALSE)</f>
        <v>#N/A</v>
      </c>
      <c r="W273" s="113" t="e">
        <f ca="1">VLOOKUP(W$6,Forecast_Load!$D$46:$AB$64,16,FALSE)</f>
        <v>#N/A</v>
      </c>
      <c r="X273" s="113" t="e">
        <f ca="1">VLOOKUP(X$6,Forecast_Load!$D$46:$AB$64,16,FALSE)</f>
        <v>#N/A</v>
      </c>
      <c r="Y273" s="113" t="e">
        <f ca="1">VLOOKUP(Y$6,Forecast_Load!$D$46:$AB$64,16,FALSE)</f>
        <v>#N/A</v>
      </c>
      <c r="Z273" s="113" t="e">
        <f ca="1">VLOOKUP(Z$6,Forecast_Load!$D$46:$AB$64,16,FALSE)</f>
        <v>#N/A</v>
      </c>
      <c r="AA273" s="113" t="e">
        <f ca="1">VLOOKUP(AA$6,Forecast_Load!$D$46:$AB$64,16,FALSE)</f>
        <v>#N/A</v>
      </c>
      <c r="AB273" s="113" t="e">
        <f ca="1">VLOOKUP(AB$6,Forecast_Load!$D$46:$AB$64,16,FALSE)</f>
        <v>#N/A</v>
      </c>
    </row>
    <row r="274" spans="1:28" ht="15.75" x14ac:dyDescent="0.25">
      <c r="A274" s="112" t="s">
        <v>17</v>
      </c>
      <c r="B274" s="113" t="e">
        <f t="shared" ca="1" si="76"/>
        <v>#N/A</v>
      </c>
      <c r="C274" s="113" t="e">
        <f t="shared" ca="1" si="76"/>
        <v>#N/A</v>
      </c>
      <c r="D274" s="113" t="e">
        <f t="shared" ca="1" si="76"/>
        <v>#N/A</v>
      </c>
      <c r="E274" s="113" t="e">
        <f t="shared" ca="1" si="76"/>
        <v>#N/A</v>
      </c>
      <c r="F274" s="113" t="e">
        <f t="shared" ca="1" si="76"/>
        <v>#N/A</v>
      </c>
      <c r="G274" s="113" t="e">
        <f t="shared" ca="1" si="76"/>
        <v>#N/A</v>
      </c>
      <c r="H274" s="113" t="e">
        <f t="shared" ca="1" si="76"/>
        <v>#N/A</v>
      </c>
      <c r="I274" s="113" t="e">
        <f t="shared" ca="1" si="76"/>
        <v>#N/A</v>
      </c>
      <c r="J274" s="114">
        <f t="shared" si="75"/>
        <v>0</v>
      </c>
      <c r="K274" s="115" t="e">
        <f ca="1">VLOOKUP(K$6,Forecast_Load!$D$46:$AB$64,17,FALSE)</f>
        <v>#N/A</v>
      </c>
      <c r="L274" s="113" t="e">
        <f ca="1">VLOOKUP(L$6,Forecast_Load!$D$46:$AB$64,17,FALSE)</f>
        <v>#N/A</v>
      </c>
      <c r="M274" s="113" t="e">
        <f ca="1">VLOOKUP(M$6,Forecast_Load!$D$46:$AB$64,17,FALSE)</f>
        <v>#N/A</v>
      </c>
      <c r="N274" s="113" t="e">
        <f ca="1">VLOOKUP(N$6,Forecast_Load!$D$46:$AB$64,17,FALSE)</f>
        <v>#N/A</v>
      </c>
      <c r="O274" s="113" t="e">
        <f ca="1">VLOOKUP(O$6,Forecast_Load!$D$46:$AB$64,17,FALSE)</f>
        <v>#N/A</v>
      </c>
      <c r="P274" s="113" t="e">
        <f ca="1">VLOOKUP(P$6,Forecast_Load!$D$46:$AB$64,17,FALSE)</f>
        <v>#N/A</v>
      </c>
      <c r="Q274" s="113" t="e">
        <f ca="1">VLOOKUP(Q$6,Forecast_Load!$D$46:$AB$64,17,FALSE)</f>
        <v>#N/A</v>
      </c>
      <c r="R274" s="113" t="e">
        <f ca="1">VLOOKUP(R$6,Forecast_Load!$D$46:$AB$64,17,FALSE)</f>
        <v>#N/A</v>
      </c>
      <c r="S274" s="113" t="e">
        <f ca="1">VLOOKUP(S$6,Forecast_Load!$D$46:$AB$64,17,FALSE)</f>
        <v>#N/A</v>
      </c>
      <c r="T274" s="113" t="e">
        <f ca="1">VLOOKUP(T$6,Forecast_Load!$D$46:$AB$64,17,FALSE)</f>
        <v>#N/A</v>
      </c>
      <c r="U274" s="113" t="e">
        <f ca="1">VLOOKUP(U$6,Forecast_Load!$D$46:$AB$64,17,FALSE)</f>
        <v>#N/A</v>
      </c>
      <c r="V274" s="113" t="e">
        <f ca="1">VLOOKUP(V$6,Forecast_Load!$D$46:$AB$64,17,FALSE)</f>
        <v>#N/A</v>
      </c>
      <c r="W274" s="113" t="e">
        <f ca="1">VLOOKUP(W$6,Forecast_Load!$D$46:$AB$64,17,FALSE)</f>
        <v>#N/A</v>
      </c>
      <c r="X274" s="113" t="e">
        <f ca="1">VLOOKUP(X$6,Forecast_Load!$D$46:$AB$64,17,FALSE)</f>
        <v>#N/A</v>
      </c>
      <c r="Y274" s="113" t="e">
        <f ca="1">VLOOKUP(Y$6,Forecast_Load!$D$46:$AB$64,17,FALSE)</f>
        <v>#N/A</v>
      </c>
      <c r="Z274" s="113" t="e">
        <f ca="1">VLOOKUP(Z$6,Forecast_Load!$D$46:$AB$64,17,FALSE)</f>
        <v>#N/A</v>
      </c>
      <c r="AA274" s="113" t="e">
        <f ca="1">VLOOKUP(AA$6,Forecast_Load!$D$46:$AB$64,17,FALSE)</f>
        <v>#N/A</v>
      </c>
      <c r="AB274" s="113" t="e">
        <f ca="1">VLOOKUP(AB$6,Forecast_Load!$D$46:$AB$64,17,FALSE)</f>
        <v>#N/A</v>
      </c>
    </row>
    <row r="275" spans="1:28" ht="15.75" x14ac:dyDescent="0.25">
      <c r="A275" s="112" t="s">
        <v>18</v>
      </c>
      <c r="B275" s="113" t="e">
        <f t="shared" ca="1" si="76"/>
        <v>#N/A</v>
      </c>
      <c r="C275" s="113" t="e">
        <f t="shared" ca="1" si="76"/>
        <v>#N/A</v>
      </c>
      <c r="D275" s="113" t="e">
        <f t="shared" ca="1" si="76"/>
        <v>#N/A</v>
      </c>
      <c r="E275" s="113" t="e">
        <f t="shared" ca="1" si="76"/>
        <v>#N/A</v>
      </c>
      <c r="F275" s="113" t="e">
        <f t="shared" ca="1" si="76"/>
        <v>#N/A</v>
      </c>
      <c r="G275" s="113" t="e">
        <f t="shared" ca="1" si="76"/>
        <v>#N/A</v>
      </c>
      <c r="H275" s="113" t="e">
        <f t="shared" ca="1" si="76"/>
        <v>#N/A</v>
      </c>
      <c r="I275" s="113" t="e">
        <f t="shared" ca="1" si="76"/>
        <v>#N/A</v>
      </c>
      <c r="J275" s="114">
        <f t="shared" si="75"/>
        <v>0</v>
      </c>
      <c r="K275" s="115" t="e">
        <f ca="1">VLOOKUP(K$6,Forecast_Load!$D$46:$AB$64,18,FALSE)</f>
        <v>#N/A</v>
      </c>
      <c r="L275" s="113" t="e">
        <f ca="1">VLOOKUP(L$6,Forecast_Load!$D$46:$AB$64,18,FALSE)</f>
        <v>#N/A</v>
      </c>
      <c r="M275" s="113" t="e">
        <f ca="1">VLOOKUP(M$6,Forecast_Load!$D$46:$AB$64,18,FALSE)</f>
        <v>#N/A</v>
      </c>
      <c r="N275" s="113" t="e">
        <f ca="1">VLOOKUP(N$6,Forecast_Load!$D$46:$AB$64,18,FALSE)</f>
        <v>#N/A</v>
      </c>
      <c r="O275" s="113" t="e">
        <f ca="1">VLOOKUP(O$6,Forecast_Load!$D$46:$AB$64,18,FALSE)</f>
        <v>#N/A</v>
      </c>
      <c r="P275" s="113" t="e">
        <f ca="1">VLOOKUP(P$6,Forecast_Load!$D$46:$AB$64,18,FALSE)</f>
        <v>#N/A</v>
      </c>
      <c r="Q275" s="113" t="e">
        <f ca="1">VLOOKUP(Q$6,Forecast_Load!$D$46:$AB$64,18,FALSE)</f>
        <v>#N/A</v>
      </c>
      <c r="R275" s="113" t="e">
        <f ca="1">VLOOKUP(R$6,Forecast_Load!$D$46:$AB$64,18,FALSE)</f>
        <v>#N/A</v>
      </c>
      <c r="S275" s="113" t="e">
        <f ca="1">VLOOKUP(S$6,Forecast_Load!$D$46:$AB$64,18,FALSE)</f>
        <v>#N/A</v>
      </c>
      <c r="T275" s="113" t="e">
        <f ca="1">VLOOKUP(T$6,Forecast_Load!$D$46:$AB$64,18,FALSE)</f>
        <v>#N/A</v>
      </c>
      <c r="U275" s="113" t="e">
        <f ca="1">VLOOKUP(U$6,Forecast_Load!$D$46:$AB$64,18,FALSE)</f>
        <v>#N/A</v>
      </c>
      <c r="V275" s="113" t="e">
        <f ca="1">VLOOKUP(V$6,Forecast_Load!$D$46:$AB$64,18,FALSE)</f>
        <v>#N/A</v>
      </c>
      <c r="W275" s="113" t="e">
        <f ca="1">VLOOKUP(W$6,Forecast_Load!$D$46:$AB$64,18,FALSE)</f>
        <v>#N/A</v>
      </c>
      <c r="X275" s="113" t="e">
        <f ca="1">VLOOKUP(X$6,Forecast_Load!$D$46:$AB$64,18,FALSE)</f>
        <v>#N/A</v>
      </c>
      <c r="Y275" s="113" t="e">
        <f ca="1">VLOOKUP(Y$6,Forecast_Load!$D$46:$AB$64,18,FALSE)</f>
        <v>#N/A</v>
      </c>
      <c r="Z275" s="113" t="e">
        <f ca="1">VLOOKUP(Z$6,Forecast_Load!$D$46:$AB$64,18,FALSE)</f>
        <v>#N/A</v>
      </c>
      <c r="AA275" s="113" t="e">
        <f ca="1">VLOOKUP(AA$6,Forecast_Load!$D$46:$AB$64,18,FALSE)</f>
        <v>#N/A</v>
      </c>
      <c r="AB275" s="113" t="e">
        <f ca="1">VLOOKUP(AB$6,Forecast_Load!$D$46:$AB$64,18,FALSE)</f>
        <v>#N/A</v>
      </c>
    </row>
    <row r="276" spans="1:28" ht="15.75" x14ac:dyDescent="0.25">
      <c r="A276" s="112" t="s">
        <v>19</v>
      </c>
      <c r="B276" s="113" t="e">
        <f t="shared" ca="1" si="76"/>
        <v>#N/A</v>
      </c>
      <c r="C276" s="113" t="e">
        <f t="shared" ca="1" si="76"/>
        <v>#N/A</v>
      </c>
      <c r="D276" s="113" t="e">
        <f t="shared" ca="1" si="76"/>
        <v>#N/A</v>
      </c>
      <c r="E276" s="113" t="e">
        <f t="shared" ca="1" si="76"/>
        <v>#N/A</v>
      </c>
      <c r="F276" s="113" t="e">
        <f t="shared" ca="1" si="76"/>
        <v>#N/A</v>
      </c>
      <c r="G276" s="113" t="e">
        <f t="shared" ca="1" si="76"/>
        <v>#N/A</v>
      </c>
      <c r="H276" s="113" t="e">
        <f t="shared" ca="1" si="76"/>
        <v>#N/A</v>
      </c>
      <c r="I276" s="113" t="e">
        <f t="shared" ca="1" si="76"/>
        <v>#N/A</v>
      </c>
      <c r="J276" s="114">
        <f t="shared" si="75"/>
        <v>0</v>
      </c>
      <c r="K276" s="115" t="e">
        <f ca="1">VLOOKUP(K$6,Forecast_Load!$D$46:$AB$64,19,FALSE)</f>
        <v>#N/A</v>
      </c>
      <c r="L276" s="113" t="e">
        <f ca="1">VLOOKUP(L$6,Forecast_Load!$D$46:$AB$64,19,FALSE)</f>
        <v>#N/A</v>
      </c>
      <c r="M276" s="113" t="e">
        <f ca="1">VLOOKUP(M$6,Forecast_Load!$D$46:$AB$64,19,FALSE)</f>
        <v>#N/A</v>
      </c>
      <c r="N276" s="113" t="e">
        <f ca="1">VLOOKUP(N$6,Forecast_Load!$D$46:$AB$64,19,FALSE)</f>
        <v>#N/A</v>
      </c>
      <c r="O276" s="113" t="e">
        <f ca="1">VLOOKUP(O$6,Forecast_Load!$D$46:$AB$64,19,FALSE)</f>
        <v>#N/A</v>
      </c>
      <c r="P276" s="113" t="e">
        <f ca="1">VLOOKUP(P$6,Forecast_Load!$D$46:$AB$64,19,FALSE)</f>
        <v>#N/A</v>
      </c>
      <c r="Q276" s="113" t="e">
        <f ca="1">VLOOKUP(Q$6,Forecast_Load!$D$46:$AB$64,19,FALSE)</f>
        <v>#N/A</v>
      </c>
      <c r="R276" s="113" t="e">
        <f ca="1">VLOOKUP(R$6,Forecast_Load!$D$46:$AB$64,19,FALSE)</f>
        <v>#N/A</v>
      </c>
      <c r="S276" s="113" t="e">
        <f ca="1">VLOOKUP(S$6,Forecast_Load!$D$46:$AB$64,19,FALSE)</f>
        <v>#N/A</v>
      </c>
      <c r="T276" s="113" t="e">
        <f ca="1">VLOOKUP(T$6,Forecast_Load!$D$46:$AB$64,19,FALSE)</f>
        <v>#N/A</v>
      </c>
      <c r="U276" s="113" t="e">
        <f ca="1">VLOOKUP(U$6,Forecast_Load!$D$46:$AB$64,19,FALSE)</f>
        <v>#N/A</v>
      </c>
      <c r="V276" s="113" t="e">
        <f ca="1">VLOOKUP(V$6,Forecast_Load!$D$46:$AB$64,19,FALSE)</f>
        <v>#N/A</v>
      </c>
      <c r="W276" s="113" t="e">
        <f ca="1">VLOOKUP(W$6,Forecast_Load!$D$46:$AB$64,19,FALSE)</f>
        <v>#N/A</v>
      </c>
      <c r="X276" s="113" t="e">
        <f ca="1">VLOOKUP(X$6,Forecast_Load!$D$46:$AB$64,19,FALSE)</f>
        <v>#N/A</v>
      </c>
      <c r="Y276" s="113" t="e">
        <f ca="1">VLOOKUP(Y$6,Forecast_Load!$D$46:$AB$64,19,FALSE)</f>
        <v>#N/A</v>
      </c>
      <c r="Z276" s="113" t="e">
        <f ca="1">VLOOKUP(Z$6,Forecast_Load!$D$46:$AB$64,19,FALSE)</f>
        <v>#N/A</v>
      </c>
      <c r="AA276" s="113" t="e">
        <f ca="1">VLOOKUP(AA$6,Forecast_Load!$D$46:$AB$64,19,FALSE)</f>
        <v>#N/A</v>
      </c>
      <c r="AB276" s="113" t="e">
        <f ca="1">VLOOKUP(AB$6,Forecast_Load!$D$46:$AB$64,19,FALSE)</f>
        <v>#N/A</v>
      </c>
    </row>
    <row r="277" spans="1:28" ht="15.75" x14ac:dyDescent="0.25">
      <c r="A277" s="112" t="s">
        <v>20</v>
      </c>
      <c r="B277" s="113" t="e">
        <f t="shared" ca="1" si="76"/>
        <v>#N/A</v>
      </c>
      <c r="C277" s="113" t="e">
        <f t="shared" ca="1" si="76"/>
        <v>#N/A</v>
      </c>
      <c r="D277" s="113" t="e">
        <f t="shared" ca="1" si="76"/>
        <v>#N/A</v>
      </c>
      <c r="E277" s="113" t="e">
        <f t="shared" ca="1" si="76"/>
        <v>#N/A</v>
      </c>
      <c r="F277" s="113" t="e">
        <f t="shared" ca="1" si="76"/>
        <v>#N/A</v>
      </c>
      <c r="G277" s="113" t="e">
        <f t="shared" ca="1" si="76"/>
        <v>#N/A</v>
      </c>
      <c r="H277" s="113" t="e">
        <f t="shared" ca="1" si="76"/>
        <v>#N/A</v>
      </c>
      <c r="I277" s="113" t="e">
        <f t="shared" ca="1" si="76"/>
        <v>#N/A</v>
      </c>
      <c r="J277" s="114">
        <f t="shared" si="75"/>
        <v>0</v>
      </c>
      <c r="K277" s="115" t="e">
        <f ca="1">VLOOKUP(K$6,Forecast_Load!$D$46:$AB$64,20,FALSE)</f>
        <v>#N/A</v>
      </c>
      <c r="L277" s="113" t="e">
        <f ca="1">VLOOKUP(L$6,Forecast_Load!$D$46:$AB$64,20,FALSE)</f>
        <v>#N/A</v>
      </c>
      <c r="M277" s="113" t="e">
        <f ca="1">VLOOKUP(M$6,Forecast_Load!$D$46:$AB$64,20,FALSE)</f>
        <v>#N/A</v>
      </c>
      <c r="N277" s="113" t="e">
        <f ca="1">VLOOKUP(N$6,Forecast_Load!$D$46:$AB$64,20,FALSE)</f>
        <v>#N/A</v>
      </c>
      <c r="O277" s="113" t="e">
        <f ca="1">VLOOKUP(O$6,Forecast_Load!$D$46:$AB$64,20,FALSE)</f>
        <v>#N/A</v>
      </c>
      <c r="P277" s="113" t="e">
        <f ca="1">VLOOKUP(P$6,Forecast_Load!$D$46:$AB$64,20,FALSE)</f>
        <v>#N/A</v>
      </c>
      <c r="Q277" s="113" t="e">
        <f ca="1">VLOOKUP(Q$6,Forecast_Load!$D$46:$AB$64,20,FALSE)</f>
        <v>#N/A</v>
      </c>
      <c r="R277" s="113" t="e">
        <f ca="1">VLOOKUP(R$6,Forecast_Load!$D$46:$AB$64,20,FALSE)</f>
        <v>#N/A</v>
      </c>
      <c r="S277" s="113" t="e">
        <f ca="1">VLOOKUP(S$6,Forecast_Load!$D$46:$AB$64,20,FALSE)</f>
        <v>#N/A</v>
      </c>
      <c r="T277" s="113" t="e">
        <f ca="1">VLOOKUP(T$6,Forecast_Load!$D$46:$AB$64,20,FALSE)</f>
        <v>#N/A</v>
      </c>
      <c r="U277" s="113" t="e">
        <f ca="1">VLOOKUP(U$6,Forecast_Load!$D$46:$AB$64,20,FALSE)</f>
        <v>#N/A</v>
      </c>
      <c r="V277" s="113" t="e">
        <f ca="1">VLOOKUP(V$6,Forecast_Load!$D$46:$AB$64,20,FALSE)</f>
        <v>#N/A</v>
      </c>
      <c r="W277" s="113" t="e">
        <f ca="1">VLOOKUP(W$6,Forecast_Load!$D$46:$AB$64,20,FALSE)</f>
        <v>#N/A</v>
      </c>
      <c r="X277" s="113" t="e">
        <f ca="1">VLOOKUP(X$6,Forecast_Load!$D$46:$AB$64,20,FALSE)</f>
        <v>#N/A</v>
      </c>
      <c r="Y277" s="113" t="e">
        <f ca="1">VLOOKUP(Y$6,Forecast_Load!$D$46:$AB$64,20,FALSE)</f>
        <v>#N/A</v>
      </c>
      <c r="Z277" s="113" t="e">
        <f ca="1">VLOOKUP(Z$6,Forecast_Load!$D$46:$AB$64,20,FALSE)</f>
        <v>#N/A</v>
      </c>
      <c r="AA277" s="113" t="e">
        <f ca="1">VLOOKUP(AA$6,Forecast_Load!$D$46:$AB$64,20,FALSE)</f>
        <v>#N/A</v>
      </c>
      <c r="AB277" s="113" t="e">
        <f ca="1">VLOOKUP(AB$6,Forecast_Load!$D$46:$AB$64,20,FALSE)</f>
        <v>#N/A</v>
      </c>
    </row>
    <row r="278" spans="1:28" ht="15.75" x14ac:dyDescent="0.25">
      <c r="A278" s="112" t="s">
        <v>21</v>
      </c>
      <c r="B278" s="113" t="e">
        <f t="shared" ca="1" si="76"/>
        <v>#N/A</v>
      </c>
      <c r="C278" s="113" t="e">
        <f t="shared" ca="1" si="76"/>
        <v>#N/A</v>
      </c>
      <c r="D278" s="113" t="e">
        <f t="shared" ca="1" si="76"/>
        <v>#N/A</v>
      </c>
      <c r="E278" s="113" t="e">
        <f t="shared" ca="1" si="76"/>
        <v>#N/A</v>
      </c>
      <c r="F278" s="113" t="e">
        <f t="shared" ca="1" si="76"/>
        <v>#N/A</v>
      </c>
      <c r="G278" s="113" t="e">
        <f t="shared" ca="1" si="76"/>
        <v>#N/A</v>
      </c>
      <c r="H278" s="113" t="e">
        <f t="shared" ca="1" si="76"/>
        <v>#N/A</v>
      </c>
      <c r="I278" s="113" t="e">
        <f t="shared" ca="1" si="76"/>
        <v>#N/A</v>
      </c>
      <c r="J278" s="114">
        <f t="shared" si="75"/>
        <v>0</v>
      </c>
      <c r="K278" s="115" t="e">
        <f ca="1">VLOOKUP(K$6,Forecast_Load!$D$46:$AB$64,21,FALSE)</f>
        <v>#N/A</v>
      </c>
      <c r="L278" s="113" t="e">
        <f ca="1">VLOOKUP(L$6,Forecast_Load!$D$46:$AB$64,21,FALSE)</f>
        <v>#N/A</v>
      </c>
      <c r="M278" s="113" t="e">
        <f ca="1">VLOOKUP(M$6,Forecast_Load!$D$46:$AB$64,21,FALSE)</f>
        <v>#N/A</v>
      </c>
      <c r="N278" s="113" t="e">
        <f ca="1">VLOOKUP(N$6,Forecast_Load!$D$46:$AB$64,21,FALSE)</f>
        <v>#N/A</v>
      </c>
      <c r="O278" s="113" t="e">
        <f ca="1">VLOOKUP(O$6,Forecast_Load!$D$46:$AB$64,21,FALSE)</f>
        <v>#N/A</v>
      </c>
      <c r="P278" s="113" t="e">
        <f ca="1">VLOOKUP(P$6,Forecast_Load!$D$46:$AB$64,21,FALSE)</f>
        <v>#N/A</v>
      </c>
      <c r="Q278" s="113" t="e">
        <f ca="1">VLOOKUP(Q$6,Forecast_Load!$D$46:$AB$64,21,FALSE)</f>
        <v>#N/A</v>
      </c>
      <c r="R278" s="113" t="e">
        <f ca="1">VLOOKUP(R$6,Forecast_Load!$D$46:$AB$64,21,FALSE)</f>
        <v>#N/A</v>
      </c>
      <c r="S278" s="113" t="e">
        <f ca="1">VLOOKUP(S$6,Forecast_Load!$D$46:$AB$64,21,FALSE)</f>
        <v>#N/A</v>
      </c>
      <c r="T278" s="113" t="e">
        <f ca="1">VLOOKUP(T$6,Forecast_Load!$D$46:$AB$64,21,FALSE)</f>
        <v>#N/A</v>
      </c>
      <c r="U278" s="113" t="e">
        <f ca="1">VLOOKUP(U$6,Forecast_Load!$D$46:$AB$64,21,FALSE)</f>
        <v>#N/A</v>
      </c>
      <c r="V278" s="113" t="e">
        <f ca="1">VLOOKUP(V$6,Forecast_Load!$D$46:$AB$64,21,FALSE)</f>
        <v>#N/A</v>
      </c>
      <c r="W278" s="113" t="e">
        <f ca="1">VLOOKUP(W$6,Forecast_Load!$D$46:$AB$64,21,FALSE)</f>
        <v>#N/A</v>
      </c>
      <c r="X278" s="113" t="e">
        <f ca="1">VLOOKUP(X$6,Forecast_Load!$D$46:$AB$64,21,FALSE)</f>
        <v>#N/A</v>
      </c>
      <c r="Y278" s="113" t="e">
        <f ca="1">VLOOKUP(Y$6,Forecast_Load!$D$46:$AB$64,21,FALSE)</f>
        <v>#N/A</v>
      </c>
      <c r="Z278" s="113" t="e">
        <f ca="1">VLOOKUP(Z$6,Forecast_Load!$D$46:$AB$64,21,FALSE)</f>
        <v>#N/A</v>
      </c>
      <c r="AA278" s="113" t="e">
        <f ca="1">VLOOKUP(AA$6,Forecast_Load!$D$46:$AB$64,21,FALSE)</f>
        <v>#N/A</v>
      </c>
      <c r="AB278" s="113" t="e">
        <f ca="1">VLOOKUP(AB$6,Forecast_Load!$D$46:$AB$64,21,FALSE)</f>
        <v>#N/A</v>
      </c>
    </row>
    <row r="279" spans="1:28" ht="15.75" x14ac:dyDescent="0.25">
      <c r="A279" s="112" t="s">
        <v>22</v>
      </c>
      <c r="B279" s="113" t="e">
        <f t="shared" ca="1" si="76"/>
        <v>#N/A</v>
      </c>
      <c r="C279" s="113" t="e">
        <f t="shared" ca="1" si="76"/>
        <v>#N/A</v>
      </c>
      <c r="D279" s="113" t="e">
        <f t="shared" ca="1" si="76"/>
        <v>#N/A</v>
      </c>
      <c r="E279" s="113" t="e">
        <f t="shared" ca="1" si="76"/>
        <v>#N/A</v>
      </c>
      <c r="F279" s="113" t="e">
        <f t="shared" ca="1" si="76"/>
        <v>#N/A</v>
      </c>
      <c r="G279" s="113" t="e">
        <f t="shared" ca="1" si="76"/>
        <v>#N/A</v>
      </c>
      <c r="H279" s="113" t="e">
        <f t="shared" ca="1" si="76"/>
        <v>#N/A</v>
      </c>
      <c r="I279" s="113" t="e">
        <f t="shared" ca="1" si="76"/>
        <v>#N/A</v>
      </c>
      <c r="J279" s="114">
        <f t="shared" si="75"/>
        <v>0</v>
      </c>
      <c r="K279" s="115" t="e">
        <f ca="1">VLOOKUP(K$6,Forecast_Load!$D$46:$AB$64,22,FALSE)</f>
        <v>#N/A</v>
      </c>
      <c r="L279" s="113" t="e">
        <f ca="1">VLOOKUP(L$6,Forecast_Load!$D$46:$AB$64,22,FALSE)</f>
        <v>#N/A</v>
      </c>
      <c r="M279" s="113" t="e">
        <f ca="1">VLOOKUP(M$6,Forecast_Load!$D$46:$AB$64,22,FALSE)</f>
        <v>#N/A</v>
      </c>
      <c r="N279" s="113" t="e">
        <f ca="1">VLOOKUP(N$6,Forecast_Load!$D$46:$AB$64,22,FALSE)</f>
        <v>#N/A</v>
      </c>
      <c r="O279" s="113" t="e">
        <f ca="1">VLOOKUP(O$6,Forecast_Load!$D$46:$AB$64,22,FALSE)</f>
        <v>#N/A</v>
      </c>
      <c r="P279" s="113" t="e">
        <f ca="1">VLOOKUP(P$6,Forecast_Load!$D$46:$AB$64,22,FALSE)</f>
        <v>#N/A</v>
      </c>
      <c r="Q279" s="113" t="e">
        <f ca="1">VLOOKUP(Q$6,Forecast_Load!$D$46:$AB$64,22,FALSE)</f>
        <v>#N/A</v>
      </c>
      <c r="R279" s="113" t="e">
        <f ca="1">VLOOKUP(R$6,Forecast_Load!$D$46:$AB$64,22,FALSE)</f>
        <v>#N/A</v>
      </c>
      <c r="S279" s="113" t="e">
        <f ca="1">VLOOKUP(S$6,Forecast_Load!$D$46:$AB$64,22,FALSE)</f>
        <v>#N/A</v>
      </c>
      <c r="T279" s="113" t="e">
        <f ca="1">VLOOKUP(T$6,Forecast_Load!$D$46:$AB$64,22,FALSE)</f>
        <v>#N/A</v>
      </c>
      <c r="U279" s="113" t="e">
        <f ca="1">VLOOKUP(U$6,Forecast_Load!$D$46:$AB$64,22,FALSE)</f>
        <v>#N/A</v>
      </c>
      <c r="V279" s="113" t="e">
        <f ca="1">VLOOKUP(V$6,Forecast_Load!$D$46:$AB$64,22,FALSE)</f>
        <v>#N/A</v>
      </c>
      <c r="W279" s="113" t="e">
        <f ca="1">VLOOKUP(W$6,Forecast_Load!$D$46:$AB$64,22,FALSE)</f>
        <v>#N/A</v>
      </c>
      <c r="X279" s="113" t="e">
        <f ca="1">VLOOKUP(X$6,Forecast_Load!$D$46:$AB$64,22,FALSE)</f>
        <v>#N/A</v>
      </c>
      <c r="Y279" s="113" t="e">
        <f ca="1">VLOOKUP(Y$6,Forecast_Load!$D$46:$AB$64,22,FALSE)</f>
        <v>#N/A</v>
      </c>
      <c r="Z279" s="113" t="e">
        <f ca="1">VLOOKUP(Z$6,Forecast_Load!$D$46:$AB$64,22,FALSE)</f>
        <v>#N/A</v>
      </c>
      <c r="AA279" s="113" t="e">
        <f ca="1">VLOOKUP(AA$6,Forecast_Load!$D$46:$AB$64,22,FALSE)</f>
        <v>#N/A</v>
      </c>
      <c r="AB279" s="113" t="e">
        <f ca="1">VLOOKUP(AB$6,Forecast_Load!$D$46:$AB$64,22,FALSE)</f>
        <v>#N/A</v>
      </c>
    </row>
    <row r="280" spans="1:28" ht="15.75" x14ac:dyDescent="0.25">
      <c r="A280" s="112" t="s">
        <v>23</v>
      </c>
      <c r="B280" s="113" t="e">
        <f t="shared" ref="B280:I282" ca="1" si="77">B29</f>
        <v>#N/A</v>
      </c>
      <c r="C280" s="113" t="e">
        <f t="shared" ca="1" si="77"/>
        <v>#N/A</v>
      </c>
      <c r="D280" s="113" t="e">
        <f t="shared" ca="1" si="77"/>
        <v>#N/A</v>
      </c>
      <c r="E280" s="113" t="e">
        <f t="shared" ca="1" si="77"/>
        <v>#N/A</v>
      </c>
      <c r="F280" s="113" t="e">
        <f t="shared" ca="1" si="77"/>
        <v>#N/A</v>
      </c>
      <c r="G280" s="113" t="e">
        <f t="shared" ca="1" si="77"/>
        <v>#N/A</v>
      </c>
      <c r="H280" s="113" t="e">
        <f t="shared" ca="1" si="77"/>
        <v>#N/A</v>
      </c>
      <c r="I280" s="113" t="e">
        <f t="shared" ca="1" si="77"/>
        <v>#N/A</v>
      </c>
      <c r="J280" s="114">
        <f t="shared" si="75"/>
        <v>0</v>
      </c>
      <c r="K280" s="115" t="e">
        <f ca="1">VLOOKUP(K$6,Forecast_Load!$D$46:$AB$64,23,FALSE)</f>
        <v>#N/A</v>
      </c>
      <c r="L280" s="113" t="e">
        <f ca="1">VLOOKUP(L$6,Forecast_Load!$D$46:$AB$64,23,FALSE)</f>
        <v>#N/A</v>
      </c>
      <c r="M280" s="113" t="e">
        <f ca="1">VLOOKUP(M$6,Forecast_Load!$D$46:$AB$64,23,FALSE)</f>
        <v>#N/A</v>
      </c>
      <c r="N280" s="113" t="e">
        <f ca="1">VLOOKUP(N$6,Forecast_Load!$D$46:$AB$64,23,FALSE)</f>
        <v>#N/A</v>
      </c>
      <c r="O280" s="113" t="e">
        <f ca="1">VLOOKUP(O$6,Forecast_Load!$D$46:$AB$64,23,FALSE)</f>
        <v>#N/A</v>
      </c>
      <c r="P280" s="113" t="e">
        <f ca="1">VLOOKUP(P$6,Forecast_Load!$D$46:$AB$64,23,FALSE)</f>
        <v>#N/A</v>
      </c>
      <c r="Q280" s="113" t="e">
        <f ca="1">VLOOKUP(Q$6,Forecast_Load!$D$46:$AB$64,23,FALSE)</f>
        <v>#N/A</v>
      </c>
      <c r="R280" s="113" t="e">
        <f ca="1">VLOOKUP(R$6,Forecast_Load!$D$46:$AB$64,23,FALSE)</f>
        <v>#N/A</v>
      </c>
      <c r="S280" s="113" t="e">
        <f ca="1">VLOOKUP(S$6,Forecast_Load!$D$46:$AB$64,23,FALSE)</f>
        <v>#N/A</v>
      </c>
      <c r="T280" s="113" t="e">
        <f ca="1">VLOOKUP(T$6,Forecast_Load!$D$46:$AB$64,23,FALSE)</f>
        <v>#N/A</v>
      </c>
      <c r="U280" s="113" t="e">
        <f ca="1">VLOOKUP(U$6,Forecast_Load!$D$46:$AB$64,23,FALSE)</f>
        <v>#N/A</v>
      </c>
      <c r="V280" s="113" t="e">
        <f ca="1">VLOOKUP(V$6,Forecast_Load!$D$46:$AB$64,23,FALSE)</f>
        <v>#N/A</v>
      </c>
      <c r="W280" s="113" t="e">
        <f ca="1">VLOOKUP(W$6,Forecast_Load!$D$46:$AB$64,23,FALSE)</f>
        <v>#N/A</v>
      </c>
      <c r="X280" s="113" t="e">
        <f ca="1">VLOOKUP(X$6,Forecast_Load!$D$46:$AB$64,23,FALSE)</f>
        <v>#N/A</v>
      </c>
      <c r="Y280" s="113" t="e">
        <f ca="1">VLOOKUP(Y$6,Forecast_Load!$D$46:$AB$64,23,FALSE)</f>
        <v>#N/A</v>
      </c>
      <c r="Z280" s="113" t="e">
        <f ca="1">VLOOKUP(Z$6,Forecast_Load!$D$46:$AB$64,23,FALSE)</f>
        <v>#N/A</v>
      </c>
      <c r="AA280" s="113" t="e">
        <f ca="1">VLOOKUP(AA$6,Forecast_Load!$D$46:$AB$64,23,FALSE)</f>
        <v>#N/A</v>
      </c>
      <c r="AB280" s="113" t="e">
        <f ca="1">VLOOKUP(AB$6,Forecast_Load!$D$46:$AB$64,23,FALSE)</f>
        <v>#N/A</v>
      </c>
    </row>
    <row r="281" spans="1:28" ht="15.75" x14ac:dyDescent="0.25">
      <c r="A281" s="112" t="s">
        <v>24</v>
      </c>
      <c r="B281" s="113" t="e">
        <f t="shared" ca="1" si="77"/>
        <v>#N/A</v>
      </c>
      <c r="C281" s="113" t="e">
        <f t="shared" ca="1" si="77"/>
        <v>#N/A</v>
      </c>
      <c r="D281" s="113" t="e">
        <f t="shared" ca="1" si="77"/>
        <v>#N/A</v>
      </c>
      <c r="E281" s="113" t="e">
        <f t="shared" ca="1" si="77"/>
        <v>#N/A</v>
      </c>
      <c r="F281" s="113" t="e">
        <f t="shared" ca="1" si="77"/>
        <v>#N/A</v>
      </c>
      <c r="G281" s="113" t="e">
        <f t="shared" ca="1" si="77"/>
        <v>#N/A</v>
      </c>
      <c r="H281" s="113" t="e">
        <f t="shared" ca="1" si="77"/>
        <v>#N/A</v>
      </c>
      <c r="I281" s="113" t="e">
        <f t="shared" ca="1" si="77"/>
        <v>#N/A</v>
      </c>
      <c r="J281" s="114">
        <f t="shared" si="75"/>
        <v>0</v>
      </c>
      <c r="K281" s="115" t="e">
        <f ca="1">VLOOKUP(K$6,Forecast_Load!$D$46:$AB$64,24,FALSE)</f>
        <v>#N/A</v>
      </c>
      <c r="L281" s="113" t="e">
        <f ca="1">VLOOKUP(L$6,Forecast_Load!$D$46:$AB$64,24,FALSE)</f>
        <v>#N/A</v>
      </c>
      <c r="M281" s="113" t="e">
        <f ca="1">VLOOKUP(M$6,Forecast_Load!$D$46:$AB$64,24,FALSE)</f>
        <v>#N/A</v>
      </c>
      <c r="N281" s="113" t="e">
        <f ca="1">VLOOKUP(N$6,Forecast_Load!$D$46:$AB$64,24,FALSE)</f>
        <v>#N/A</v>
      </c>
      <c r="O281" s="113" t="e">
        <f ca="1">VLOOKUP(O$6,Forecast_Load!$D$46:$AB$64,24,FALSE)</f>
        <v>#N/A</v>
      </c>
      <c r="P281" s="113" t="e">
        <f ca="1">VLOOKUP(P$6,Forecast_Load!$D$46:$AB$64,24,FALSE)</f>
        <v>#N/A</v>
      </c>
      <c r="Q281" s="113" t="e">
        <f ca="1">VLOOKUP(Q$6,Forecast_Load!$D$46:$AB$64,24,FALSE)</f>
        <v>#N/A</v>
      </c>
      <c r="R281" s="113" t="e">
        <f ca="1">VLOOKUP(R$6,Forecast_Load!$D$46:$AB$64,24,FALSE)</f>
        <v>#N/A</v>
      </c>
      <c r="S281" s="113" t="e">
        <f ca="1">VLOOKUP(S$6,Forecast_Load!$D$46:$AB$64,24,FALSE)</f>
        <v>#N/A</v>
      </c>
      <c r="T281" s="113" t="e">
        <f ca="1">VLOOKUP(T$6,Forecast_Load!$D$46:$AB$64,24,FALSE)</f>
        <v>#N/A</v>
      </c>
      <c r="U281" s="113" t="e">
        <f ca="1">VLOOKUP(U$6,Forecast_Load!$D$46:$AB$64,24,FALSE)</f>
        <v>#N/A</v>
      </c>
      <c r="V281" s="113" t="e">
        <f ca="1">VLOOKUP(V$6,Forecast_Load!$D$46:$AB$64,24,FALSE)</f>
        <v>#N/A</v>
      </c>
      <c r="W281" s="113" t="e">
        <f ca="1">VLOOKUP(W$6,Forecast_Load!$D$46:$AB$64,24,FALSE)</f>
        <v>#N/A</v>
      </c>
      <c r="X281" s="113" t="e">
        <f ca="1">VLOOKUP(X$6,Forecast_Load!$D$46:$AB$64,24,FALSE)</f>
        <v>#N/A</v>
      </c>
      <c r="Y281" s="113" t="e">
        <f ca="1">VLOOKUP(Y$6,Forecast_Load!$D$46:$AB$64,24,FALSE)</f>
        <v>#N/A</v>
      </c>
      <c r="Z281" s="113" t="e">
        <f ca="1">VLOOKUP(Z$6,Forecast_Load!$D$46:$AB$64,24,FALSE)</f>
        <v>#N/A</v>
      </c>
      <c r="AA281" s="113" t="e">
        <f ca="1">VLOOKUP(AA$6,Forecast_Load!$D$46:$AB$64,24,FALSE)</f>
        <v>#N/A</v>
      </c>
      <c r="AB281" s="113" t="e">
        <f ca="1">VLOOKUP(AB$6,Forecast_Load!$D$46:$AB$64,24,FALSE)</f>
        <v>#N/A</v>
      </c>
    </row>
    <row r="282" spans="1:28" ht="15.75" x14ac:dyDescent="0.25">
      <c r="A282" s="112" t="s">
        <v>25</v>
      </c>
      <c r="B282" s="113" t="e">
        <f t="shared" ca="1" si="77"/>
        <v>#N/A</v>
      </c>
      <c r="C282" s="113" t="e">
        <f t="shared" ca="1" si="77"/>
        <v>#N/A</v>
      </c>
      <c r="D282" s="113" t="e">
        <f t="shared" ca="1" si="77"/>
        <v>#N/A</v>
      </c>
      <c r="E282" s="113" t="e">
        <f t="shared" ca="1" si="77"/>
        <v>#N/A</v>
      </c>
      <c r="F282" s="113" t="e">
        <f t="shared" ca="1" si="77"/>
        <v>#N/A</v>
      </c>
      <c r="G282" s="113" t="e">
        <f t="shared" ca="1" si="77"/>
        <v>#N/A</v>
      </c>
      <c r="H282" s="113" t="e">
        <f t="shared" ca="1" si="77"/>
        <v>#N/A</v>
      </c>
      <c r="I282" s="113" t="e">
        <f t="shared" ca="1" si="77"/>
        <v>#N/A</v>
      </c>
      <c r="J282" s="114">
        <f t="shared" si="75"/>
        <v>0</v>
      </c>
      <c r="K282" s="115" t="e">
        <f ca="1">VLOOKUP(K$6,Forecast_Load!$D$46:$AB$64,25,FALSE)</f>
        <v>#N/A</v>
      </c>
      <c r="L282" s="113" t="e">
        <f ca="1">VLOOKUP(L$6,Forecast_Load!$D$46:$AB$64,25,FALSE)</f>
        <v>#N/A</v>
      </c>
      <c r="M282" s="113" t="e">
        <f ca="1">VLOOKUP(M$6,Forecast_Load!$D$46:$AB$64,25,FALSE)</f>
        <v>#N/A</v>
      </c>
      <c r="N282" s="113" t="e">
        <f ca="1">VLOOKUP(N$6,Forecast_Load!$D$46:$AB$64,25,FALSE)</f>
        <v>#N/A</v>
      </c>
      <c r="O282" s="113" t="e">
        <f ca="1">VLOOKUP(O$6,Forecast_Load!$D$46:$AB$64,25,FALSE)</f>
        <v>#N/A</v>
      </c>
      <c r="P282" s="113" t="e">
        <f ca="1">VLOOKUP(P$6,Forecast_Load!$D$46:$AB$64,25,FALSE)</f>
        <v>#N/A</v>
      </c>
      <c r="Q282" s="113" t="e">
        <f ca="1">VLOOKUP(Q$6,Forecast_Load!$D$46:$AB$64,25,FALSE)</f>
        <v>#N/A</v>
      </c>
      <c r="R282" s="113" t="e">
        <f ca="1">VLOOKUP(R$6,Forecast_Load!$D$46:$AB$64,25,FALSE)</f>
        <v>#N/A</v>
      </c>
      <c r="S282" s="113" t="e">
        <f ca="1">VLOOKUP(S$6,Forecast_Load!$D$46:$AB$64,25,FALSE)</f>
        <v>#N/A</v>
      </c>
      <c r="T282" s="113" t="e">
        <f ca="1">VLOOKUP(T$6,Forecast_Load!$D$46:$AB$64,25,FALSE)</f>
        <v>#N/A</v>
      </c>
      <c r="U282" s="113" t="e">
        <f ca="1">VLOOKUP(U$6,Forecast_Load!$D$46:$AB$64,25,FALSE)</f>
        <v>#N/A</v>
      </c>
      <c r="V282" s="113" t="e">
        <f ca="1">VLOOKUP(V$6,Forecast_Load!$D$46:$AB$64,25,FALSE)</f>
        <v>#N/A</v>
      </c>
      <c r="W282" s="113" t="e">
        <f ca="1">VLOOKUP(W$6,Forecast_Load!$D$46:$AB$64,25,FALSE)</f>
        <v>#N/A</v>
      </c>
      <c r="X282" s="113" t="e">
        <f ca="1">VLOOKUP(X$6,Forecast_Load!$D$46:$AB$64,25,FALSE)</f>
        <v>#N/A</v>
      </c>
      <c r="Y282" s="113" t="e">
        <f ca="1">VLOOKUP(Y$6,Forecast_Load!$D$46:$AB$64,25,FALSE)</f>
        <v>#N/A</v>
      </c>
      <c r="Z282" s="113" t="e">
        <f ca="1">VLOOKUP(Z$6,Forecast_Load!$D$46:$AB$64,25,FALSE)</f>
        <v>#N/A</v>
      </c>
      <c r="AA282" s="113" t="e">
        <f ca="1">VLOOKUP(AA$6,Forecast_Load!$D$46:$AB$64,25,FALSE)</f>
        <v>#N/A</v>
      </c>
      <c r="AB282" s="113" t="e">
        <f ca="1">VLOOKUP(AB$6,Forecast_Load!$D$46:$AB$64,25,FALSE)</f>
        <v>#N/A</v>
      </c>
    </row>
    <row r="283" spans="1:28" ht="15.75" x14ac:dyDescent="0.25">
      <c r="A283" s="116"/>
      <c r="B283" s="117"/>
      <c r="C283" s="117"/>
      <c r="D283" s="117"/>
      <c r="E283" s="118"/>
      <c r="F283" s="119"/>
      <c r="G283" s="119"/>
      <c r="H283" s="119"/>
      <c r="I283" s="119"/>
      <c r="J283" s="120"/>
      <c r="K283" s="120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  <c r="AB283" s="121"/>
    </row>
    <row r="284" spans="1:28" ht="15.75" x14ac:dyDescent="0.25">
      <c r="A284" s="122" t="s">
        <v>74</v>
      </c>
      <c r="B284" s="123" t="e">
        <f ca="1">+AVERAGE(B259:B282)</f>
        <v>#N/A</v>
      </c>
      <c r="C284" s="123" t="e">
        <f t="shared" ref="C284:V284" ca="1" si="78">+AVERAGE(C259:C282)</f>
        <v>#N/A</v>
      </c>
      <c r="D284" s="123" t="e">
        <f t="shared" ca="1" si="78"/>
        <v>#N/A</v>
      </c>
      <c r="E284" s="123" t="e">
        <f t="shared" ca="1" si="78"/>
        <v>#N/A</v>
      </c>
      <c r="F284" s="123" t="e">
        <f t="shared" ca="1" si="78"/>
        <v>#N/A</v>
      </c>
      <c r="G284" s="123" t="e">
        <f t="shared" ca="1" si="78"/>
        <v>#N/A</v>
      </c>
      <c r="H284" s="123" t="e">
        <f t="shared" ca="1" si="78"/>
        <v>#N/A</v>
      </c>
      <c r="I284" s="123" t="e">
        <f t="shared" ca="1" si="78"/>
        <v>#N/A</v>
      </c>
      <c r="J284" s="124" t="e">
        <f t="shared" ca="1" si="78"/>
        <v>#N/A</v>
      </c>
      <c r="K284" s="125" t="e">
        <f t="shared" ca="1" si="78"/>
        <v>#N/A</v>
      </c>
      <c r="L284" s="123" t="e">
        <f t="shared" ca="1" si="78"/>
        <v>#N/A</v>
      </c>
      <c r="M284" s="123" t="e">
        <f t="shared" ca="1" si="78"/>
        <v>#N/A</v>
      </c>
      <c r="N284" s="123" t="e">
        <f t="shared" ca="1" si="78"/>
        <v>#N/A</v>
      </c>
      <c r="O284" s="123" t="e">
        <f t="shared" ca="1" si="78"/>
        <v>#N/A</v>
      </c>
      <c r="P284" s="123" t="e">
        <f t="shared" ca="1" si="78"/>
        <v>#N/A</v>
      </c>
      <c r="Q284" s="123" t="e">
        <f t="shared" ca="1" si="78"/>
        <v>#N/A</v>
      </c>
      <c r="R284" s="123" t="e">
        <f t="shared" ca="1" si="78"/>
        <v>#N/A</v>
      </c>
      <c r="S284" s="123" t="e">
        <f t="shared" ca="1" si="78"/>
        <v>#N/A</v>
      </c>
      <c r="T284" s="123" t="e">
        <f t="shared" ca="1" si="78"/>
        <v>#N/A</v>
      </c>
      <c r="U284" s="123" t="e">
        <f t="shared" ca="1" si="78"/>
        <v>#N/A</v>
      </c>
      <c r="V284" s="123" t="e">
        <f t="shared" ca="1" si="78"/>
        <v>#N/A</v>
      </c>
      <c r="W284" s="123" t="e">
        <f t="shared" ref="W284:AB284" ca="1" si="79">+AVERAGE(W259:W282)</f>
        <v>#N/A</v>
      </c>
      <c r="X284" s="123" t="e">
        <f t="shared" ca="1" si="79"/>
        <v>#N/A</v>
      </c>
      <c r="Y284" s="123" t="e">
        <f t="shared" ca="1" si="79"/>
        <v>#N/A</v>
      </c>
      <c r="Z284" s="123" t="e">
        <f t="shared" ca="1" si="79"/>
        <v>#N/A</v>
      </c>
      <c r="AA284" s="123" t="e">
        <f t="shared" ca="1" si="79"/>
        <v>#N/A</v>
      </c>
      <c r="AB284" s="123" t="e">
        <f t="shared" ca="1" si="79"/>
        <v>#N/A</v>
      </c>
    </row>
    <row r="285" spans="1:28" ht="15.75" x14ac:dyDescent="0.25">
      <c r="A285" s="126" t="s">
        <v>32</v>
      </c>
      <c r="B285" s="127" t="e">
        <f ca="1">+AVERAGE(B266:B281)</f>
        <v>#N/A</v>
      </c>
      <c r="C285" s="127" t="e">
        <f t="shared" ref="C285:V285" ca="1" si="80">+AVERAGE(C266:C281)</f>
        <v>#N/A</v>
      </c>
      <c r="D285" s="127" t="e">
        <f t="shared" ca="1" si="80"/>
        <v>#N/A</v>
      </c>
      <c r="E285" s="127" t="e">
        <f t="shared" ca="1" si="80"/>
        <v>#N/A</v>
      </c>
      <c r="F285" s="127" t="e">
        <f t="shared" ca="1" si="80"/>
        <v>#N/A</v>
      </c>
      <c r="G285" s="127" t="e">
        <f t="shared" ca="1" si="80"/>
        <v>#N/A</v>
      </c>
      <c r="H285" s="127" t="e">
        <f t="shared" ca="1" si="80"/>
        <v>#N/A</v>
      </c>
      <c r="I285" s="127" t="e">
        <f t="shared" ca="1" si="80"/>
        <v>#N/A</v>
      </c>
      <c r="J285" s="128">
        <f t="shared" si="80"/>
        <v>0</v>
      </c>
      <c r="K285" s="129" t="e">
        <f t="shared" ca="1" si="80"/>
        <v>#N/A</v>
      </c>
      <c r="L285" s="127" t="e">
        <f t="shared" ca="1" si="80"/>
        <v>#N/A</v>
      </c>
      <c r="M285" s="127" t="e">
        <f t="shared" ca="1" si="80"/>
        <v>#N/A</v>
      </c>
      <c r="N285" s="127" t="e">
        <f t="shared" ca="1" si="80"/>
        <v>#N/A</v>
      </c>
      <c r="O285" s="127" t="e">
        <f t="shared" ca="1" si="80"/>
        <v>#N/A</v>
      </c>
      <c r="P285" s="127" t="e">
        <f t="shared" ca="1" si="80"/>
        <v>#N/A</v>
      </c>
      <c r="Q285" s="127" t="e">
        <f t="shared" ca="1" si="80"/>
        <v>#N/A</v>
      </c>
      <c r="R285" s="127" t="e">
        <f t="shared" ca="1" si="80"/>
        <v>#N/A</v>
      </c>
      <c r="S285" s="127" t="e">
        <f t="shared" ca="1" si="80"/>
        <v>#N/A</v>
      </c>
      <c r="T285" s="127" t="e">
        <f t="shared" ca="1" si="80"/>
        <v>#N/A</v>
      </c>
      <c r="U285" s="127" t="e">
        <f t="shared" ca="1" si="80"/>
        <v>#N/A</v>
      </c>
      <c r="V285" s="127" t="e">
        <f t="shared" ca="1" si="80"/>
        <v>#N/A</v>
      </c>
      <c r="W285" s="127" t="e">
        <f t="shared" ref="W285:AB285" ca="1" si="81">+AVERAGE(W266:W281)</f>
        <v>#N/A</v>
      </c>
      <c r="X285" s="127" t="e">
        <f t="shared" ca="1" si="81"/>
        <v>#N/A</v>
      </c>
      <c r="Y285" s="127" t="e">
        <f t="shared" ca="1" si="81"/>
        <v>#N/A</v>
      </c>
      <c r="Z285" s="127" t="e">
        <f t="shared" ca="1" si="81"/>
        <v>#N/A</v>
      </c>
      <c r="AA285" s="127" t="e">
        <f t="shared" ca="1" si="81"/>
        <v>#N/A</v>
      </c>
      <c r="AB285" s="127" t="e">
        <f t="shared" ca="1" si="81"/>
        <v>#N/A</v>
      </c>
    </row>
    <row r="286" spans="1:28" ht="15.75" x14ac:dyDescent="0.25">
      <c r="A286" s="126" t="s">
        <v>75</v>
      </c>
      <c r="B286" s="127" t="e">
        <f ca="1">+AVERAGE(B282,B259:B265)</f>
        <v>#N/A</v>
      </c>
      <c r="C286" s="127" t="e">
        <f t="shared" ref="C286:V286" ca="1" si="82">+AVERAGE(C282,C259:C265)</f>
        <v>#N/A</v>
      </c>
      <c r="D286" s="127" t="e">
        <f t="shared" ca="1" si="82"/>
        <v>#N/A</v>
      </c>
      <c r="E286" s="127" t="e">
        <f t="shared" ca="1" si="82"/>
        <v>#N/A</v>
      </c>
      <c r="F286" s="127" t="e">
        <f t="shared" ca="1" si="82"/>
        <v>#N/A</v>
      </c>
      <c r="G286" s="127" t="e">
        <f t="shared" ca="1" si="82"/>
        <v>#N/A</v>
      </c>
      <c r="H286" s="127" t="e">
        <f t="shared" ca="1" si="82"/>
        <v>#N/A</v>
      </c>
      <c r="I286" s="127" t="e">
        <f t="shared" ca="1" si="82"/>
        <v>#N/A</v>
      </c>
      <c r="J286" s="128" t="e">
        <f t="shared" ca="1" si="82"/>
        <v>#N/A</v>
      </c>
      <c r="K286" s="129" t="e">
        <f t="shared" ca="1" si="82"/>
        <v>#N/A</v>
      </c>
      <c r="L286" s="127" t="e">
        <f t="shared" ca="1" si="82"/>
        <v>#N/A</v>
      </c>
      <c r="M286" s="127" t="e">
        <f t="shared" ca="1" si="82"/>
        <v>#N/A</v>
      </c>
      <c r="N286" s="127" t="e">
        <f t="shared" ca="1" si="82"/>
        <v>#N/A</v>
      </c>
      <c r="O286" s="127" t="e">
        <f t="shared" ca="1" si="82"/>
        <v>#N/A</v>
      </c>
      <c r="P286" s="127" t="e">
        <f t="shared" ca="1" si="82"/>
        <v>#N/A</v>
      </c>
      <c r="Q286" s="127" t="e">
        <f t="shared" ca="1" si="82"/>
        <v>#N/A</v>
      </c>
      <c r="R286" s="127" t="e">
        <f t="shared" ca="1" si="82"/>
        <v>#N/A</v>
      </c>
      <c r="S286" s="127" t="e">
        <f t="shared" ca="1" si="82"/>
        <v>#N/A</v>
      </c>
      <c r="T286" s="127" t="e">
        <f t="shared" ca="1" si="82"/>
        <v>#N/A</v>
      </c>
      <c r="U286" s="127" t="e">
        <f t="shared" ca="1" si="82"/>
        <v>#N/A</v>
      </c>
      <c r="V286" s="127" t="e">
        <f t="shared" ca="1" si="82"/>
        <v>#N/A</v>
      </c>
      <c r="W286" s="127" t="e">
        <f t="shared" ref="W286:AB286" ca="1" si="83">+AVERAGE(W282,W259:W265)</f>
        <v>#N/A</v>
      </c>
      <c r="X286" s="127" t="e">
        <f t="shared" ca="1" si="83"/>
        <v>#N/A</v>
      </c>
      <c r="Y286" s="127" t="e">
        <f t="shared" ca="1" si="83"/>
        <v>#N/A</v>
      </c>
      <c r="Z286" s="127" t="e">
        <f t="shared" ca="1" si="83"/>
        <v>#N/A</v>
      </c>
      <c r="AA286" s="127" t="e">
        <f t="shared" ca="1" si="83"/>
        <v>#N/A</v>
      </c>
      <c r="AB286" s="127" t="e">
        <f t="shared" ca="1" si="83"/>
        <v>#N/A</v>
      </c>
    </row>
    <row r="287" spans="1:28" ht="15.75" x14ac:dyDescent="0.25">
      <c r="A287" s="130" t="s">
        <v>87</v>
      </c>
      <c r="B287" s="131" t="e">
        <f ca="1">+MAX(B259:B282)</f>
        <v>#N/A</v>
      </c>
      <c r="C287" s="131" t="e">
        <f t="shared" ref="C287:V287" ca="1" si="84">+MAX(C259:C282)</f>
        <v>#N/A</v>
      </c>
      <c r="D287" s="131" t="e">
        <f t="shared" ca="1" si="84"/>
        <v>#N/A</v>
      </c>
      <c r="E287" s="131" t="e">
        <f t="shared" ca="1" si="84"/>
        <v>#N/A</v>
      </c>
      <c r="F287" s="131" t="e">
        <f t="shared" ca="1" si="84"/>
        <v>#N/A</v>
      </c>
      <c r="G287" s="131" t="e">
        <f t="shared" ca="1" si="84"/>
        <v>#N/A</v>
      </c>
      <c r="H287" s="131" t="e">
        <f t="shared" ca="1" si="84"/>
        <v>#N/A</v>
      </c>
      <c r="I287" s="131" t="e">
        <f t="shared" ca="1" si="84"/>
        <v>#N/A</v>
      </c>
      <c r="J287" s="132" t="e">
        <f t="shared" ca="1" si="84"/>
        <v>#N/A</v>
      </c>
      <c r="K287" s="133" t="e">
        <f t="shared" ca="1" si="84"/>
        <v>#N/A</v>
      </c>
      <c r="L287" s="131" t="e">
        <f t="shared" ca="1" si="84"/>
        <v>#N/A</v>
      </c>
      <c r="M287" s="131" t="e">
        <f t="shared" ca="1" si="84"/>
        <v>#N/A</v>
      </c>
      <c r="N287" s="131" t="e">
        <f t="shared" ca="1" si="84"/>
        <v>#N/A</v>
      </c>
      <c r="O287" s="131" t="e">
        <f t="shared" ca="1" si="84"/>
        <v>#N/A</v>
      </c>
      <c r="P287" s="131" t="e">
        <f t="shared" ca="1" si="84"/>
        <v>#N/A</v>
      </c>
      <c r="Q287" s="131" t="e">
        <f t="shared" ca="1" si="84"/>
        <v>#N/A</v>
      </c>
      <c r="R287" s="131" t="e">
        <f t="shared" ca="1" si="84"/>
        <v>#N/A</v>
      </c>
      <c r="S287" s="131" t="e">
        <f t="shared" ca="1" si="84"/>
        <v>#N/A</v>
      </c>
      <c r="T287" s="131" t="e">
        <f t="shared" ca="1" si="84"/>
        <v>#N/A</v>
      </c>
      <c r="U287" s="131" t="e">
        <f t="shared" ca="1" si="84"/>
        <v>#N/A</v>
      </c>
      <c r="V287" s="131" t="e">
        <f t="shared" ca="1" si="84"/>
        <v>#N/A</v>
      </c>
      <c r="W287" s="131" t="e">
        <f t="shared" ref="W287:AB287" ca="1" si="85">+MAX(W259:W282)</f>
        <v>#N/A</v>
      </c>
      <c r="X287" s="131" t="e">
        <f t="shared" ca="1" si="85"/>
        <v>#N/A</v>
      </c>
      <c r="Y287" s="131" t="e">
        <f t="shared" ca="1" si="85"/>
        <v>#N/A</v>
      </c>
      <c r="Z287" s="131" t="e">
        <f t="shared" ca="1" si="85"/>
        <v>#N/A</v>
      </c>
      <c r="AA287" s="131" t="e">
        <f t="shared" ca="1" si="85"/>
        <v>#N/A</v>
      </c>
      <c r="AB287" s="131" t="e">
        <f t="shared" ca="1" si="85"/>
        <v>#N/A</v>
      </c>
    </row>
    <row r="288" spans="1:28" ht="15.75" x14ac:dyDescent="0.25">
      <c r="A288" s="134"/>
      <c r="B288" s="135"/>
      <c r="C288" s="135"/>
      <c r="D288" s="135"/>
      <c r="E288" s="136"/>
      <c r="F288" s="137"/>
      <c r="G288" s="137"/>
      <c r="H288" s="137"/>
      <c r="I288" s="137"/>
      <c r="J288" s="138"/>
      <c r="K288" s="137"/>
      <c r="L288" s="139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</row>
  </sheetData>
  <mergeCells count="8">
    <mergeCell ref="S217:U217"/>
    <mergeCell ref="B255:D255"/>
    <mergeCell ref="S255:U255"/>
    <mergeCell ref="K2:M2"/>
    <mergeCell ref="G2:I2"/>
    <mergeCell ref="B4:D4"/>
    <mergeCell ref="G194:I194"/>
    <mergeCell ref="B217:D217"/>
  </mergeCells>
  <phoneticPr fontId="0" type="noConversion"/>
  <conditionalFormatting sqref="B221:J244 B259:J282 B8:AB31">
    <cfRule type="cellIs" dxfId="37" priority="1" stopIfTrue="1" operator="equal">
      <formula>B$36</formula>
    </cfRule>
  </conditionalFormatting>
  <conditionalFormatting sqref="M259:M282">
    <cfRule type="cellIs" dxfId="36" priority="2" stopIfTrue="1" operator="equal">
      <formula>M$287</formula>
    </cfRule>
  </conditionalFormatting>
  <conditionalFormatting sqref="K259:K282">
    <cfRule type="cellIs" dxfId="35" priority="3" stopIfTrue="1" operator="equal">
      <formula>$K$287</formula>
    </cfRule>
  </conditionalFormatting>
  <conditionalFormatting sqref="L259:L282">
    <cfRule type="cellIs" dxfId="34" priority="4" stopIfTrue="1" operator="equal">
      <formula>$L$287</formula>
    </cfRule>
  </conditionalFormatting>
  <conditionalFormatting sqref="N259:N282">
    <cfRule type="cellIs" dxfId="33" priority="5" stopIfTrue="1" operator="equal">
      <formula>$N$287</formula>
    </cfRule>
  </conditionalFormatting>
  <conditionalFormatting sqref="O259:O282">
    <cfRule type="cellIs" dxfId="32" priority="6" stopIfTrue="1" operator="equal">
      <formula>$O$287</formula>
    </cfRule>
  </conditionalFormatting>
  <conditionalFormatting sqref="P259:P282">
    <cfRule type="cellIs" dxfId="31" priority="7" stopIfTrue="1" operator="equal">
      <formula>$P$287</formula>
    </cfRule>
  </conditionalFormatting>
  <conditionalFormatting sqref="Q259:Q282">
    <cfRule type="cellIs" dxfId="30" priority="8" stopIfTrue="1" operator="equal">
      <formula>$Q$287</formula>
    </cfRule>
  </conditionalFormatting>
  <conditionalFormatting sqref="R259:R282">
    <cfRule type="cellIs" dxfId="29" priority="9" stopIfTrue="1" operator="equal">
      <formula>$R$287</formula>
    </cfRule>
  </conditionalFormatting>
  <conditionalFormatting sqref="S259:S282">
    <cfRule type="cellIs" dxfId="28" priority="10" stopIfTrue="1" operator="equal">
      <formula>$S$287</formula>
    </cfRule>
  </conditionalFormatting>
  <conditionalFormatting sqref="T259:T282">
    <cfRule type="cellIs" dxfId="27" priority="11" stopIfTrue="1" operator="equal">
      <formula>$T$287</formula>
    </cfRule>
  </conditionalFormatting>
  <conditionalFormatting sqref="U259:U282">
    <cfRule type="cellIs" dxfId="26" priority="12" stopIfTrue="1" operator="equal">
      <formula>$U$287</formula>
    </cfRule>
  </conditionalFormatting>
  <conditionalFormatting sqref="V259:V282">
    <cfRule type="cellIs" dxfId="25" priority="13" stopIfTrue="1" operator="equal">
      <formula>$V$287</formula>
    </cfRule>
  </conditionalFormatting>
  <conditionalFormatting sqref="W259:W282">
    <cfRule type="cellIs" dxfId="24" priority="14" stopIfTrue="1" operator="equal">
      <formula>$W$287</formula>
    </cfRule>
  </conditionalFormatting>
  <conditionalFormatting sqref="X259:X282">
    <cfRule type="cellIs" dxfId="23" priority="15" stopIfTrue="1" operator="equal">
      <formula>$X$287</formula>
    </cfRule>
  </conditionalFormatting>
  <conditionalFormatting sqref="Y259:Y282">
    <cfRule type="cellIs" dxfId="22" priority="16" stopIfTrue="1" operator="equal">
      <formula>$Y$287</formula>
    </cfRule>
  </conditionalFormatting>
  <conditionalFormatting sqref="Z259:Z282">
    <cfRule type="cellIs" dxfId="21" priority="17" stopIfTrue="1" operator="equal">
      <formula>$Z$287</formula>
    </cfRule>
  </conditionalFormatting>
  <conditionalFormatting sqref="AA259:AA282">
    <cfRule type="cellIs" dxfId="20" priority="18" stopIfTrue="1" operator="equal">
      <formula>$AA$287</formula>
    </cfRule>
  </conditionalFormatting>
  <conditionalFormatting sqref="AB259:AB282">
    <cfRule type="cellIs" dxfId="19" priority="19" stopIfTrue="1" operator="equal">
      <formula>$AB$287</formula>
    </cfRule>
  </conditionalFormatting>
  <conditionalFormatting sqref="L221:L244">
    <cfRule type="cellIs" dxfId="18" priority="20" stopIfTrue="1" operator="equal">
      <formula>$L$249</formula>
    </cfRule>
  </conditionalFormatting>
  <conditionalFormatting sqref="K221:K244">
    <cfRule type="cellIs" dxfId="17" priority="21" stopIfTrue="1" operator="equal">
      <formula>$K$249</formula>
    </cfRule>
  </conditionalFormatting>
  <conditionalFormatting sqref="M221:M244">
    <cfRule type="cellIs" dxfId="16" priority="22" stopIfTrue="1" operator="equal">
      <formula>$M$249</formula>
    </cfRule>
  </conditionalFormatting>
  <conditionalFormatting sqref="N221:N244">
    <cfRule type="cellIs" dxfId="15" priority="23" stopIfTrue="1" operator="equal">
      <formula>$N$249</formula>
    </cfRule>
  </conditionalFormatting>
  <conditionalFormatting sqref="O221:O244">
    <cfRule type="cellIs" dxfId="14" priority="24" stopIfTrue="1" operator="equal">
      <formula>$O$249</formula>
    </cfRule>
  </conditionalFormatting>
  <conditionalFormatting sqref="P221:P244">
    <cfRule type="cellIs" dxfId="13" priority="25" stopIfTrue="1" operator="equal">
      <formula>$P$249</formula>
    </cfRule>
  </conditionalFormatting>
  <conditionalFormatting sqref="Q221:Q244">
    <cfRule type="cellIs" dxfId="12" priority="26" stopIfTrue="1" operator="equal">
      <formula>$Q$249</formula>
    </cfRule>
  </conditionalFormatting>
  <conditionalFormatting sqref="R221:R244">
    <cfRule type="cellIs" dxfId="11" priority="27" stopIfTrue="1" operator="equal">
      <formula>$R$249</formula>
    </cfRule>
  </conditionalFormatting>
  <conditionalFormatting sqref="S221:S244">
    <cfRule type="cellIs" dxfId="10" priority="28" stopIfTrue="1" operator="equal">
      <formula>$S$249</formula>
    </cfRule>
  </conditionalFormatting>
  <conditionalFormatting sqref="T221:T244">
    <cfRule type="cellIs" dxfId="9" priority="29" stopIfTrue="1" operator="equal">
      <formula>$T$249</formula>
    </cfRule>
  </conditionalFormatting>
  <conditionalFormatting sqref="U221:U244">
    <cfRule type="cellIs" dxfId="8" priority="30" stopIfTrue="1" operator="equal">
      <formula>$U$249</formula>
    </cfRule>
  </conditionalFormatting>
  <conditionalFormatting sqref="V221:V244">
    <cfRule type="cellIs" dxfId="7" priority="31" stopIfTrue="1" operator="equal">
      <formula>$V$249</formula>
    </cfRule>
  </conditionalFormatting>
  <conditionalFormatting sqref="W221:W244">
    <cfRule type="cellIs" dxfId="6" priority="32" stopIfTrue="1" operator="equal">
      <formula>$W$249</formula>
    </cfRule>
  </conditionalFormatting>
  <conditionalFormatting sqref="X221:X244">
    <cfRule type="cellIs" dxfId="5" priority="33" stopIfTrue="1" operator="equal">
      <formula>$X$249</formula>
    </cfRule>
  </conditionalFormatting>
  <conditionalFormatting sqref="Y221:Y244">
    <cfRule type="cellIs" dxfId="4" priority="34" stopIfTrue="1" operator="equal">
      <formula>$Y$249</formula>
    </cfRule>
  </conditionalFormatting>
  <conditionalFormatting sqref="Z221:Z244">
    <cfRule type="cellIs" dxfId="3" priority="35" stopIfTrue="1" operator="equal">
      <formula>$Z$249</formula>
    </cfRule>
  </conditionalFormatting>
  <conditionalFormatting sqref="AA221:AA244">
    <cfRule type="cellIs" dxfId="2" priority="36" stopIfTrue="1" operator="equal">
      <formula>$AA$249</formula>
    </cfRule>
  </conditionalFormatting>
  <conditionalFormatting sqref="AB221:AB244">
    <cfRule type="cellIs" dxfId="1" priority="37" stopIfTrue="1" operator="equal">
      <formula>$AB$249</formula>
    </cfRule>
  </conditionalFormatting>
  <printOptions horizontalCentered="1"/>
  <pageMargins left="0" right="0" top="0" bottom="0" header="0" footer="0"/>
  <pageSetup scale="36" fitToHeight="0" orientation="landscape" r:id="rId1"/>
  <headerFooter alignWithMargins="0">
    <oddFooter>&amp;C&amp;"Arial,Bold"EAST POWER FUNDAMENTALS&amp;"Arial,Regular"
&amp;"Arial,Italic"&amp;9Copyright © 2001 East Power Fundamentals.  All rights reserved.</oddFooter>
  </headerFooter>
  <rowBreaks count="2" manualBreakCount="2">
    <brk id="102" max="28" man="1"/>
    <brk id="212" max="2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"/>
  <sheetViews>
    <sheetView workbookViewId="0"/>
  </sheetViews>
  <sheetFormatPr defaultRowHeight="12.75" x14ac:dyDescent="0.2"/>
  <sheetData>
    <row r="1" spans="1:30" x14ac:dyDescent="0.2">
      <c r="A1" t="s">
        <v>196</v>
      </c>
      <c r="B1" t="s">
        <v>197</v>
      </c>
      <c r="C1" t="s">
        <v>198</v>
      </c>
      <c r="D1" t="s">
        <v>199</v>
      </c>
      <c r="E1" t="s">
        <v>201</v>
      </c>
      <c r="F1" t="s">
        <v>209</v>
      </c>
      <c r="G1" t="s">
        <v>210</v>
      </c>
      <c r="H1" t="s">
        <v>211</v>
      </c>
      <c r="I1" t="s">
        <v>204</v>
      </c>
      <c r="J1" t="s">
        <v>205</v>
      </c>
      <c r="K1" t="s">
        <v>208</v>
      </c>
      <c r="L1" t="s">
        <v>207</v>
      </c>
      <c r="M1" t="s">
        <v>206</v>
      </c>
      <c r="N1" t="s">
        <v>203</v>
      </c>
      <c r="O1" t="s">
        <v>202</v>
      </c>
      <c r="P1" t="s">
        <v>213</v>
      </c>
      <c r="Q1" t="s">
        <v>213</v>
      </c>
      <c r="R1" t="s">
        <v>212</v>
      </c>
      <c r="S1" t="s">
        <v>213</v>
      </c>
      <c r="T1" t="s">
        <v>212</v>
      </c>
      <c r="U1" t="s">
        <v>200</v>
      </c>
      <c r="V1" t="s">
        <v>213</v>
      </c>
      <c r="W1" t="s">
        <v>214</v>
      </c>
      <c r="X1" t="s">
        <v>215</v>
      </c>
      <c r="Y1" t="s">
        <v>216</v>
      </c>
      <c r="Z1" t="s">
        <v>197</v>
      </c>
      <c r="AA1" t="s">
        <v>217</v>
      </c>
      <c r="AB1" t="s">
        <v>219</v>
      </c>
      <c r="AC1" t="s">
        <v>218</v>
      </c>
      <c r="AD1" t="s">
        <v>213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55"/>
  <sheetViews>
    <sheetView zoomScale="75" workbookViewId="0">
      <pane xSplit="1" ySplit="4" topLeftCell="B65" activePane="bottomRight" state="frozen"/>
      <selection pane="topRight" activeCell="B1" sqref="B1"/>
      <selection pane="bottomLeft" activeCell="A5" sqref="A5"/>
      <selection pane="bottomRight" activeCell="A65" sqref="A65"/>
    </sheetView>
  </sheetViews>
  <sheetFormatPr defaultRowHeight="12.75" x14ac:dyDescent="0.2"/>
  <cols>
    <col min="2" max="10" width="6.7109375" customWidth="1"/>
    <col min="12" max="12" width="7.140625" customWidth="1"/>
    <col min="13" max="13" width="35" customWidth="1"/>
    <col min="19" max="19" width="0" hidden="1" customWidth="1"/>
  </cols>
  <sheetData>
    <row r="1" spans="1:13" ht="13.5" thickBot="1" x14ac:dyDescent="0.25">
      <c r="A1" s="249" t="s">
        <v>175</v>
      </c>
      <c r="L1" s="342" t="s">
        <v>0</v>
      </c>
      <c r="M1" s="55" t="s">
        <v>220</v>
      </c>
    </row>
    <row r="2" spans="1:13" x14ac:dyDescent="0.2">
      <c r="B2" s="253" t="s">
        <v>176</v>
      </c>
      <c r="C2" s="254"/>
      <c r="D2" s="254"/>
      <c r="E2" s="254"/>
      <c r="F2" s="254"/>
      <c r="G2" s="255"/>
      <c r="H2" s="259" t="s">
        <v>177</v>
      </c>
      <c r="I2" s="254"/>
      <c r="J2" s="255"/>
      <c r="L2" s="343">
        <v>36962</v>
      </c>
      <c r="M2">
        <v>5.6</v>
      </c>
    </row>
    <row r="3" spans="1:13" x14ac:dyDescent="0.2">
      <c r="A3" s="13"/>
      <c r="B3" s="350" t="s">
        <v>173</v>
      </c>
      <c r="C3" s="351"/>
      <c r="D3" s="352"/>
      <c r="E3" s="353" t="s">
        <v>174</v>
      </c>
      <c r="F3" s="351"/>
      <c r="G3" s="354"/>
      <c r="H3" s="265"/>
      <c r="I3" s="266"/>
      <c r="J3" s="267"/>
      <c r="L3" s="343">
        <v>36963</v>
      </c>
      <c r="M3">
        <v>5.48</v>
      </c>
    </row>
    <row r="4" spans="1:13" ht="13.5" thickBot="1" x14ac:dyDescent="0.25">
      <c r="A4" s="260" t="s">
        <v>0</v>
      </c>
      <c r="B4" s="250" t="s">
        <v>171</v>
      </c>
      <c r="C4" s="251" t="s">
        <v>172</v>
      </c>
      <c r="D4" s="251" t="s">
        <v>170</v>
      </c>
      <c r="E4" s="251" t="s">
        <v>171</v>
      </c>
      <c r="F4" s="251" t="s">
        <v>172</v>
      </c>
      <c r="G4" s="252" t="s">
        <v>170</v>
      </c>
      <c r="H4" s="256" t="s">
        <v>171</v>
      </c>
      <c r="I4" s="256" t="s">
        <v>172</v>
      </c>
      <c r="J4" s="257" t="s">
        <v>170</v>
      </c>
      <c r="L4" s="343">
        <v>36964</v>
      </c>
      <c r="M4">
        <v>5.6050000000000004</v>
      </c>
    </row>
    <row r="5" spans="1:13" x14ac:dyDescent="0.2">
      <c r="A5" s="7">
        <v>36923</v>
      </c>
      <c r="B5" s="248">
        <v>30.81</v>
      </c>
      <c r="C5" s="248">
        <v>16.285</v>
      </c>
      <c r="D5" s="248">
        <v>25.968333333333337</v>
      </c>
      <c r="E5" s="248">
        <v>22.495625</v>
      </c>
      <c r="F5" s="248">
        <v>16.697500000000002</v>
      </c>
      <c r="G5" s="248">
        <v>20.562916666666666</v>
      </c>
      <c r="L5" s="343">
        <v>36965</v>
      </c>
      <c r="M5">
        <v>5.46</v>
      </c>
    </row>
    <row r="6" spans="1:13" x14ac:dyDescent="0.2">
      <c r="A6" s="7">
        <v>36924</v>
      </c>
      <c r="B6" s="248">
        <v>40.560625000000002</v>
      </c>
      <c r="C6" s="248">
        <v>18.8325</v>
      </c>
      <c r="D6" s="248">
        <v>33.317916666666662</v>
      </c>
      <c r="E6" s="248">
        <v>42.28125</v>
      </c>
      <c r="F6" s="248">
        <v>17.66</v>
      </c>
      <c r="G6" s="248">
        <v>34.07416666666667</v>
      </c>
      <c r="L6" s="343">
        <v>36966</v>
      </c>
      <c r="M6">
        <v>5.4</v>
      </c>
    </row>
    <row r="7" spans="1:13" x14ac:dyDescent="0.2">
      <c r="A7" s="7">
        <v>36925</v>
      </c>
      <c r="B7" s="248">
        <v>43.008125</v>
      </c>
      <c r="C7" s="248">
        <v>28.69</v>
      </c>
      <c r="D7" s="248">
        <v>38.235416666666659</v>
      </c>
      <c r="E7" s="248">
        <v>40.941249999999997</v>
      </c>
      <c r="F7" s="248">
        <v>41.18</v>
      </c>
      <c r="G7" s="248">
        <v>41.020833333333321</v>
      </c>
      <c r="L7" s="343">
        <v>36967</v>
      </c>
      <c r="M7">
        <v>5.4450000000000003</v>
      </c>
    </row>
    <row r="8" spans="1:13" x14ac:dyDescent="0.2">
      <c r="A8" s="7">
        <v>36926</v>
      </c>
      <c r="B8" s="248">
        <v>29.176874999999999</v>
      </c>
      <c r="C8" s="248">
        <v>21.123750000000001</v>
      </c>
      <c r="D8" s="248">
        <v>26.4925</v>
      </c>
      <c r="E8" s="248">
        <v>30.876249999999999</v>
      </c>
      <c r="F8" s="248">
        <v>37.49</v>
      </c>
      <c r="G8" s="248">
        <v>33.080833333333324</v>
      </c>
      <c r="L8" s="343">
        <v>36968</v>
      </c>
      <c r="M8">
        <v>5.4450000000000003</v>
      </c>
    </row>
    <row r="9" spans="1:13" x14ac:dyDescent="0.2">
      <c r="A9" s="7">
        <v>36927</v>
      </c>
      <c r="B9" s="248">
        <v>47.966250000000002</v>
      </c>
      <c r="C9" s="248">
        <v>19.776250000000001</v>
      </c>
      <c r="D9" s="248">
        <v>38.569583333333334</v>
      </c>
      <c r="E9" s="248">
        <v>40.579374999999999</v>
      </c>
      <c r="F9" s="248">
        <v>15.911250000000001</v>
      </c>
      <c r="G9" s="248">
        <v>32.356666666666676</v>
      </c>
      <c r="L9" s="343">
        <v>36969</v>
      </c>
      <c r="M9">
        <v>5.4450000000000003</v>
      </c>
    </row>
    <row r="10" spans="1:13" x14ac:dyDescent="0.2">
      <c r="A10" s="7">
        <v>36928</v>
      </c>
      <c r="B10" s="248">
        <v>38.801875000000003</v>
      </c>
      <c r="C10" s="248">
        <v>22.28125</v>
      </c>
      <c r="D10" s="248">
        <v>33.295000000000002</v>
      </c>
      <c r="E10" s="248">
        <v>32.094374999999999</v>
      </c>
      <c r="F10" s="248">
        <v>21.342500000000001</v>
      </c>
      <c r="G10" s="248">
        <v>28.510416666666668</v>
      </c>
      <c r="L10" s="343">
        <v>36970</v>
      </c>
      <c r="M10">
        <v>5.56</v>
      </c>
    </row>
    <row r="11" spans="1:13" x14ac:dyDescent="0.2">
      <c r="A11" s="7">
        <v>36929</v>
      </c>
      <c r="B11" s="248">
        <v>29.368749999999999</v>
      </c>
      <c r="C11" s="248">
        <v>20.315000000000001</v>
      </c>
      <c r="D11" s="248">
        <v>26.350833333333338</v>
      </c>
      <c r="E11" s="248">
        <v>33.127499999999998</v>
      </c>
      <c r="F11" s="248">
        <v>25.17625</v>
      </c>
      <c r="G11" s="248">
        <v>30.477083333333329</v>
      </c>
      <c r="L11" s="343">
        <v>36971</v>
      </c>
      <c r="M11">
        <v>5.55</v>
      </c>
    </row>
    <row r="12" spans="1:13" x14ac:dyDescent="0.2">
      <c r="A12" s="7">
        <v>36930</v>
      </c>
      <c r="B12" s="248">
        <v>32.863124999999997</v>
      </c>
      <c r="C12" s="248">
        <v>20.645</v>
      </c>
      <c r="D12" s="248">
        <v>28.790416666666669</v>
      </c>
      <c r="E12" s="248">
        <v>33.449375000000003</v>
      </c>
      <c r="F12" s="248">
        <v>23.081250000000001</v>
      </c>
      <c r="G12" s="248">
        <v>29.993333333333329</v>
      </c>
      <c r="L12" s="343">
        <v>36972</v>
      </c>
      <c r="M12">
        <v>5.68</v>
      </c>
    </row>
    <row r="13" spans="1:13" x14ac:dyDescent="0.2">
      <c r="A13" s="7">
        <v>36931</v>
      </c>
      <c r="B13" s="248">
        <v>27.85</v>
      </c>
      <c r="C13" s="248">
        <v>19.344999999999999</v>
      </c>
      <c r="D13" s="248">
        <v>25.015000000000001</v>
      </c>
      <c r="E13" s="248">
        <v>25.153124999999999</v>
      </c>
      <c r="F13" s="248">
        <v>18.412500000000001</v>
      </c>
      <c r="G13" s="248">
        <v>22.90625</v>
      </c>
      <c r="L13" s="343">
        <v>36973</v>
      </c>
      <c r="M13">
        <v>5.4850000000000003</v>
      </c>
    </row>
    <row r="14" spans="1:13" ht="13.5" customHeight="1" x14ac:dyDescent="0.2">
      <c r="A14" s="7">
        <v>36932</v>
      </c>
      <c r="B14" s="248">
        <v>28.760625000000001</v>
      </c>
      <c r="C14" s="248">
        <v>15.72875</v>
      </c>
      <c r="D14" s="248">
        <v>24.416666666666661</v>
      </c>
      <c r="E14" s="248">
        <v>19.444375000000001</v>
      </c>
      <c r="F14" s="248">
        <v>10.83</v>
      </c>
      <c r="G14" s="248">
        <v>16.572916666666668</v>
      </c>
      <c r="L14" s="343">
        <v>36974</v>
      </c>
      <c r="M14">
        <v>5.7850000000000001</v>
      </c>
    </row>
    <row r="15" spans="1:13" x14ac:dyDescent="0.2">
      <c r="A15" s="7">
        <v>36933</v>
      </c>
      <c r="B15" s="248">
        <v>31.431249999999999</v>
      </c>
      <c r="C15" s="248">
        <v>18.045000000000002</v>
      </c>
      <c r="D15" s="248">
        <v>26.969166666666666</v>
      </c>
      <c r="E15" s="248">
        <v>22.647500000000001</v>
      </c>
      <c r="F15" s="248">
        <v>17.096250000000001</v>
      </c>
      <c r="G15" s="248">
        <v>20.797083333333337</v>
      </c>
      <c r="L15" s="343">
        <v>36975</v>
      </c>
      <c r="M15">
        <v>5.7850000000000001</v>
      </c>
    </row>
    <row r="16" spans="1:13" x14ac:dyDescent="0.2">
      <c r="A16" s="7">
        <v>36934</v>
      </c>
      <c r="B16" s="248">
        <v>46.594374999999999</v>
      </c>
      <c r="C16" s="248">
        <v>23.907499999999999</v>
      </c>
      <c r="D16" s="248">
        <v>39.032083333333333</v>
      </c>
      <c r="E16" s="248">
        <v>44.88</v>
      </c>
      <c r="F16" s="248">
        <v>24.19125</v>
      </c>
      <c r="G16" s="248">
        <v>37.983750000000001</v>
      </c>
      <c r="L16" s="343">
        <v>36976</v>
      </c>
      <c r="M16">
        <v>5.7850000000000001</v>
      </c>
    </row>
    <row r="17" spans="1:13" x14ac:dyDescent="0.2">
      <c r="A17" s="7">
        <v>36935</v>
      </c>
      <c r="B17" s="248">
        <v>28.68</v>
      </c>
      <c r="C17" s="248">
        <v>19.65625</v>
      </c>
      <c r="D17" s="248">
        <v>25.67208333333333</v>
      </c>
      <c r="E17" s="248">
        <v>20.173749999999998</v>
      </c>
      <c r="F17" s="248">
        <v>22.805</v>
      </c>
      <c r="G17" s="248">
        <v>21.050833333333333</v>
      </c>
      <c r="L17" s="343">
        <v>36977</v>
      </c>
      <c r="M17">
        <v>5.82</v>
      </c>
    </row>
    <row r="18" spans="1:13" x14ac:dyDescent="0.2">
      <c r="A18" s="7">
        <v>36936</v>
      </c>
      <c r="B18" s="248">
        <v>27.053750000000001</v>
      </c>
      <c r="C18" s="248">
        <v>19.096250000000001</v>
      </c>
      <c r="D18" s="248">
        <v>24.401250000000001</v>
      </c>
      <c r="E18" s="248">
        <v>25.831875</v>
      </c>
      <c r="F18" s="248">
        <v>14.9925</v>
      </c>
      <c r="G18" s="248">
        <v>22.21875</v>
      </c>
      <c r="L18" s="343">
        <v>36978</v>
      </c>
      <c r="M18">
        <v>6.02</v>
      </c>
    </row>
    <row r="19" spans="1:13" x14ac:dyDescent="0.2">
      <c r="A19" s="7">
        <v>36937</v>
      </c>
      <c r="B19" s="248">
        <v>26.454374999999999</v>
      </c>
      <c r="C19" s="248">
        <v>17.427499999999998</v>
      </c>
      <c r="D19" s="248">
        <v>23.445416666666674</v>
      </c>
      <c r="E19" s="248">
        <v>35.853124999999999</v>
      </c>
      <c r="F19" s="248">
        <v>14.16625</v>
      </c>
      <c r="G19" s="248">
        <v>28.624166666666667</v>
      </c>
      <c r="H19" s="313">
        <v>29</v>
      </c>
      <c r="I19" s="313">
        <v>18.999996185302734</v>
      </c>
      <c r="J19" s="313">
        <v>25.66666539510091</v>
      </c>
      <c r="L19" s="343">
        <v>36979</v>
      </c>
      <c r="M19">
        <v>6.2249999999999996</v>
      </c>
    </row>
    <row r="20" spans="1:13" x14ac:dyDescent="0.2">
      <c r="A20" s="7">
        <v>36938</v>
      </c>
      <c r="B20" s="248">
        <v>27.502500000000001</v>
      </c>
      <c r="C20" s="248">
        <v>17.352499999999999</v>
      </c>
      <c r="D20" s="248">
        <v>24.119166666666668</v>
      </c>
      <c r="E20" s="248">
        <v>35.859375</v>
      </c>
      <c r="F20" s="248">
        <v>15.981249999999999</v>
      </c>
      <c r="G20" s="248">
        <v>29.233333333333331</v>
      </c>
      <c r="H20" s="313">
        <v>28.87</v>
      </c>
      <c r="I20" s="313">
        <v>18.999996185302734</v>
      </c>
      <c r="J20" s="313">
        <v>25.579998728434248</v>
      </c>
      <c r="L20" s="343">
        <v>36980</v>
      </c>
      <c r="M20">
        <v>5.9550000000000001</v>
      </c>
    </row>
    <row r="21" spans="1:13" x14ac:dyDescent="0.2">
      <c r="A21" s="7">
        <v>36939</v>
      </c>
      <c r="B21" s="248">
        <v>26.984999999999999</v>
      </c>
      <c r="C21" s="248">
        <v>17.71875</v>
      </c>
      <c r="D21" s="248">
        <v>23.896249999999998</v>
      </c>
      <c r="E21" s="248">
        <v>47.944375000000001</v>
      </c>
      <c r="F21" s="248">
        <v>16.37125</v>
      </c>
      <c r="G21" s="248">
        <v>37.42</v>
      </c>
      <c r="H21" s="313">
        <v>27</v>
      </c>
      <c r="I21" s="313">
        <v>18.999996185302734</v>
      </c>
      <c r="J21" s="313">
        <v>24.333332061767578</v>
      </c>
      <c r="L21" s="343">
        <v>36981</v>
      </c>
      <c r="M21">
        <v>5.75</v>
      </c>
    </row>
    <row r="22" spans="1:13" x14ac:dyDescent="0.2">
      <c r="A22" s="7">
        <v>36940</v>
      </c>
      <c r="B22" s="248">
        <v>27.865625000000001</v>
      </c>
      <c r="C22" s="248">
        <v>19.43375</v>
      </c>
      <c r="D22" s="248">
        <v>25.055</v>
      </c>
      <c r="E22" s="248">
        <v>20.626874999999998</v>
      </c>
      <c r="F22" s="248">
        <v>30.43</v>
      </c>
      <c r="G22" s="248">
        <v>23.894583333333333</v>
      </c>
      <c r="H22" s="313">
        <v>27</v>
      </c>
      <c r="I22" s="313">
        <v>18.999996185302734</v>
      </c>
      <c r="J22" s="313">
        <v>24.333332061767578</v>
      </c>
      <c r="L22" s="343">
        <v>36982</v>
      </c>
      <c r="M22">
        <v>5.9349999999999996</v>
      </c>
    </row>
    <row r="23" spans="1:13" x14ac:dyDescent="0.2">
      <c r="A23" s="7">
        <v>36941</v>
      </c>
      <c r="B23" s="248">
        <v>31.55875</v>
      </c>
      <c r="C23" s="248">
        <v>21.37875</v>
      </c>
      <c r="D23" s="248">
        <v>28.165416666666669</v>
      </c>
      <c r="E23" s="248">
        <v>32.313124999999999</v>
      </c>
      <c r="F23" s="248">
        <v>25.467500000000001</v>
      </c>
      <c r="G23" s="248">
        <v>30.03125</v>
      </c>
      <c r="H23" s="313">
        <v>39.499996185302734</v>
      </c>
      <c r="I23" s="313">
        <v>18.999996185302734</v>
      </c>
      <c r="J23" s="313">
        <v>32.666662851969399</v>
      </c>
      <c r="L23" s="343">
        <v>36983</v>
      </c>
      <c r="M23">
        <v>5.9349999999999996</v>
      </c>
    </row>
    <row r="24" spans="1:13" x14ac:dyDescent="0.2">
      <c r="A24" s="7">
        <v>36942</v>
      </c>
      <c r="B24" s="248">
        <v>30.230625</v>
      </c>
      <c r="C24" s="248">
        <v>20.295000000000002</v>
      </c>
      <c r="D24" s="248">
        <v>26.918749999999999</v>
      </c>
      <c r="E24" s="248">
        <v>21.36375</v>
      </c>
      <c r="F24" s="248">
        <v>16.352499999999999</v>
      </c>
      <c r="G24" s="248">
        <v>19.693333333333332</v>
      </c>
      <c r="H24" s="313">
        <v>39.499996185302734</v>
      </c>
      <c r="I24" s="313">
        <v>18.999996185302734</v>
      </c>
      <c r="J24" s="313">
        <v>32.666662851969399</v>
      </c>
      <c r="L24" s="343">
        <v>36984</v>
      </c>
      <c r="M24">
        <v>5.835</v>
      </c>
    </row>
    <row r="25" spans="1:13" x14ac:dyDescent="0.2">
      <c r="A25" s="7">
        <v>36943</v>
      </c>
      <c r="B25" s="248">
        <v>37.946249999999999</v>
      </c>
      <c r="C25" s="248">
        <v>17.177499999999998</v>
      </c>
      <c r="D25" s="248">
        <v>31.023333333333341</v>
      </c>
      <c r="E25" s="248">
        <v>36.723125000000003</v>
      </c>
      <c r="F25" s="248">
        <v>16.381250000000001</v>
      </c>
      <c r="G25" s="248">
        <v>29.942499999999999</v>
      </c>
      <c r="H25" s="313">
        <v>38.749996185302734</v>
      </c>
      <c r="I25" s="313">
        <v>18.999996185302734</v>
      </c>
      <c r="J25" s="313">
        <v>32.166662851969399</v>
      </c>
      <c r="L25" s="343">
        <v>36985</v>
      </c>
      <c r="M25">
        <v>5.915</v>
      </c>
    </row>
    <row r="26" spans="1:13" x14ac:dyDescent="0.2">
      <c r="A26" s="7">
        <v>36944</v>
      </c>
      <c r="B26" s="248">
        <v>46.472499999999997</v>
      </c>
      <c r="C26" s="248">
        <v>28.675000000000001</v>
      </c>
      <c r="D26" s="248">
        <v>40.54</v>
      </c>
      <c r="E26" s="248">
        <v>59.284999999999997</v>
      </c>
      <c r="F26" s="248">
        <v>26.283750000000001</v>
      </c>
      <c r="G26" s="248">
        <v>48.284583333333337</v>
      </c>
      <c r="H26" s="313">
        <v>44.749996185302734</v>
      </c>
      <c r="I26" s="313">
        <v>18.999996185302734</v>
      </c>
      <c r="J26" s="313">
        <v>36.166662851969399</v>
      </c>
      <c r="L26" s="343">
        <v>36986</v>
      </c>
      <c r="M26">
        <v>5.72</v>
      </c>
    </row>
    <row r="27" spans="1:13" x14ac:dyDescent="0.2">
      <c r="A27" s="7">
        <v>36945</v>
      </c>
      <c r="B27" s="248">
        <v>39.391874999999999</v>
      </c>
      <c r="C27" s="248">
        <v>24.821249999999999</v>
      </c>
      <c r="D27" s="248">
        <v>34.534999999999997</v>
      </c>
      <c r="E27" s="248">
        <v>34.753124999999997</v>
      </c>
      <c r="F27" s="248">
        <v>26.251249999999999</v>
      </c>
      <c r="G27" s="248">
        <v>31.919166666666666</v>
      </c>
      <c r="H27" s="313">
        <v>38.249996185302734</v>
      </c>
      <c r="I27" s="313">
        <v>18.999996185302734</v>
      </c>
      <c r="J27" s="313">
        <v>31.833329518636067</v>
      </c>
      <c r="L27" s="343">
        <v>36987</v>
      </c>
      <c r="M27">
        <v>5.69</v>
      </c>
    </row>
    <row r="28" spans="1:13" x14ac:dyDescent="0.2">
      <c r="A28" s="7">
        <v>36946</v>
      </c>
      <c r="B28" s="248">
        <v>35.090625000000003</v>
      </c>
      <c r="C28" s="248">
        <v>21.99</v>
      </c>
      <c r="D28" s="248">
        <v>30.723749999999999</v>
      </c>
      <c r="E28" s="248">
        <v>32.058750000000003</v>
      </c>
      <c r="F28" s="248">
        <v>27.671250000000001</v>
      </c>
      <c r="G28" s="248">
        <v>30.596250000000001</v>
      </c>
      <c r="H28" s="313">
        <v>27</v>
      </c>
      <c r="I28" s="313">
        <v>18.999996185302734</v>
      </c>
      <c r="J28" s="313">
        <v>24.333332061767578</v>
      </c>
      <c r="L28" s="343">
        <v>36988</v>
      </c>
      <c r="M28">
        <v>5.7549999999999999</v>
      </c>
    </row>
    <row r="29" spans="1:13" x14ac:dyDescent="0.2">
      <c r="A29" s="7">
        <v>36947</v>
      </c>
      <c r="B29" s="248">
        <v>21.419374999999999</v>
      </c>
      <c r="C29" s="248">
        <v>15.928750000000001</v>
      </c>
      <c r="D29" s="248">
        <v>19.589166666666667</v>
      </c>
      <c r="E29" s="248">
        <v>27.331875</v>
      </c>
      <c r="F29" s="248">
        <v>16.58625</v>
      </c>
      <c r="G29" s="248">
        <v>23.75</v>
      </c>
      <c r="H29" s="313">
        <v>27</v>
      </c>
      <c r="I29" s="313">
        <v>18.999996185302734</v>
      </c>
      <c r="J29" s="313">
        <v>24.333332061767578</v>
      </c>
      <c r="L29" s="343">
        <v>36989</v>
      </c>
      <c r="M29">
        <v>5.7549999999999999</v>
      </c>
    </row>
    <row r="30" spans="1:13" x14ac:dyDescent="0.2">
      <c r="A30" s="7">
        <v>36948</v>
      </c>
      <c r="B30" s="248">
        <v>44.613750000000003</v>
      </c>
      <c r="C30" s="248">
        <v>18.86</v>
      </c>
      <c r="D30" s="248">
        <v>36.029166666666676</v>
      </c>
      <c r="E30" s="248">
        <v>36.648125</v>
      </c>
      <c r="F30" s="248">
        <v>15.813750000000001</v>
      </c>
      <c r="G30" s="248">
        <v>29.703333333333333</v>
      </c>
      <c r="H30" s="313">
        <v>38.247997253417971</v>
      </c>
      <c r="I30" s="313">
        <v>18.999996185302734</v>
      </c>
      <c r="J30" s="313">
        <v>31.831996897379558</v>
      </c>
      <c r="L30" s="343">
        <v>36990</v>
      </c>
      <c r="M30">
        <v>5.7549999999999999</v>
      </c>
    </row>
    <row r="31" spans="1:13" x14ac:dyDescent="0.2">
      <c r="A31" s="7">
        <v>36949</v>
      </c>
      <c r="B31" s="248">
        <v>42.078749999999999</v>
      </c>
      <c r="C31" s="248">
        <v>24.422499999999999</v>
      </c>
      <c r="D31" s="248">
        <v>36.193333333333335</v>
      </c>
      <c r="E31" s="248">
        <v>26.944375000000001</v>
      </c>
      <c r="F31" s="248">
        <v>25.466249999999999</v>
      </c>
      <c r="G31" s="248">
        <v>26.451666666666657</v>
      </c>
      <c r="H31" s="313">
        <v>43.499996185302734</v>
      </c>
      <c r="I31" s="313">
        <v>19</v>
      </c>
      <c r="J31" s="313">
        <v>35.333330790201821</v>
      </c>
      <c r="L31" s="343">
        <v>36991</v>
      </c>
      <c r="M31">
        <v>5.95</v>
      </c>
    </row>
    <row r="32" spans="1:13" x14ac:dyDescent="0.2">
      <c r="A32" s="7">
        <v>36950</v>
      </c>
      <c r="B32" s="248">
        <v>47.959375000000001</v>
      </c>
      <c r="C32" s="248">
        <v>25.0825</v>
      </c>
      <c r="D32" s="248">
        <v>40.333750000000002</v>
      </c>
      <c r="E32" s="248">
        <v>29.700624999999999</v>
      </c>
      <c r="F32" s="248">
        <v>18.65625</v>
      </c>
      <c r="G32" s="248">
        <v>26.019166666666674</v>
      </c>
      <c r="H32" s="313">
        <v>47.879996185302737</v>
      </c>
      <c r="I32" s="313">
        <v>18.999996185302734</v>
      </c>
      <c r="J32" s="313">
        <v>38.253329518636072</v>
      </c>
      <c r="L32" s="343">
        <v>36992</v>
      </c>
      <c r="M32">
        <v>6.01</v>
      </c>
    </row>
    <row r="33" spans="1:13" x14ac:dyDescent="0.2">
      <c r="A33" s="7">
        <v>36951</v>
      </c>
      <c r="B33" s="248">
        <v>42.518124999999998</v>
      </c>
      <c r="C33" s="248">
        <v>26.85125</v>
      </c>
      <c r="D33" s="248">
        <v>37.295833333333341</v>
      </c>
      <c r="E33" s="248">
        <v>27.346250000000001</v>
      </c>
      <c r="F33" s="248">
        <v>25.533750000000001</v>
      </c>
      <c r="G33" s="248">
        <v>26.74208333333333</v>
      </c>
      <c r="H33" s="313">
        <v>46.05</v>
      </c>
      <c r="I33" s="313">
        <v>21.5</v>
      </c>
      <c r="J33" s="313">
        <v>37.866666666666667</v>
      </c>
      <c r="L33" s="343">
        <v>36993</v>
      </c>
      <c r="M33">
        <v>5.8849999999999998</v>
      </c>
    </row>
    <row r="34" spans="1:13" x14ac:dyDescent="0.2">
      <c r="A34" s="7">
        <v>36952</v>
      </c>
      <c r="B34" s="248">
        <v>33.345624999999998</v>
      </c>
      <c r="C34" s="248">
        <v>23.79</v>
      </c>
      <c r="D34" s="248">
        <v>30.160416666666663</v>
      </c>
      <c r="E34" s="248">
        <v>28.918749999999999</v>
      </c>
      <c r="F34" s="248">
        <v>19.065000000000001</v>
      </c>
      <c r="G34" s="248">
        <v>25.634166666666669</v>
      </c>
      <c r="H34" s="313">
        <v>37.499998931884768</v>
      </c>
      <c r="I34" s="313">
        <v>21.5</v>
      </c>
      <c r="J34" s="313">
        <v>32.166665954589845</v>
      </c>
      <c r="L34" s="343">
        <v>36994</v>
      </c>
      <c r="M34">
        <v>5.7149999999999999</v>
      </c>
    </row>
    <row r="35" spans="1:13" x14ac:dyDescent="0.2">
      <c r="A35" s="7">
        <v>36953</v>
      </c>
      <c r="B35" s="248">
        <v>32.163125000000001</v>
      </c>
      <c r="C35" s="248">
        <v>20.662500000000001</v>
      </c>
      <c r="D35" s="248">
        <v>28.329583333333328</v>
      </c>
      <c r="E35" s="248">
        <v>20.60125</v>
      </c>
      <c r="F35" s="248">
        <v>16.791250000000002</v>
      </c>
      <c r="G35" s="248">
        <v>19.331250000000001</v>
      </c>
      <c r="H35" s="313">
        <v>31.5</v>
      </c>
      <c r="I35" s="313">
        <v>21.5</v>
      </c>
      <c r="J35" s="313">
        <v>28.166666666666668</v>
      </c>
      <c r="L35" s="343">
        <v>36995</v>
      </c>
      <c r="M35">
        <v>5.7149999999999999</v>
      </c>
    </row>
    <row r="36" spans="1:13" x14ac:dyDescent="0.2">
      <c r="A36" s="7">
        <v>36954</v>
      </c>
      <c r="B36" s="248">
        <v>35.69</v>
      </c>
      <c r="C36" s="248">
        <v>19.927499999999998</v>
      </c>
      <c r="D36" s="248">
        <v>30.435833333333335</v>
      </c>
      <c r="E36" s="248">
        <v>28.471250000000001</v>
      </c>
      <c r="F36" s="248">
        <v>16.372499999999999</v>
      </c>
      <c r="G36" s="248">
        <v>24.438333333333333</v>
      </c>
      <c r="H36" s="313">
        <v>31.5</v>
      </c>
      <c r="I36" s="313">
        <v>22</v>
      </c>
      <c r="J36" s="313">
        <v>28.333333333333332</v>
      </c>
      <c r="L36" s="343">
        <v>36996</v>
      </c>
      <c r="M36">
        <v>5.7149999999999999</v>
      </c>
    </row>
    <row r="37" spans="1:13" x14ac:dyDescent="0.2">
      <c r="A37" s="7">
        <v>36955</v>
      </c>
      <c r="B37" s="248">
        <v>49.727499999999999</v>
      </c>
      <c r="C37" s="248">
        <v>23.234999999999999</v>
      </c>
      <c r="D37" s="248">
        <v>40.896666666666668</v>
      </c>
      <c r="E37" s="248">
        <v>55.559375000000003</v>
      </c>
      <c r="F37" s="248">
        <v>21.841249999999999</v>
      </c>
      <c r="G37" s="248">
        <v>44.32</v>
      </c>
      <c r="H37" s="313">
        <v>44.75</v>
      </c>
      <c r="I37" s="313">
        <v>25</v>
      </c>
      <c r="J37" s="313">
        <v>38.166666666666664</v>
      </c>
      <c r="L37" s="343">
        <v>36997</v>
      </c>
      <c r="M37">
        <v>5.7149999999999999</v>
      </c>
    </row>
    <row r="38" spans="1:13" x14ac:dyDescent="0.2">
      <c r="A38" s="7">
        <v>36956</v>
      </c>
      <c r="B38" s="248">
        <v>60.006875000000001</v>
      </c>
      <c r="C38" s="248">
        <v>31.335000000000001</v>
      </c>
      <c r="D38" s="248">
        <v>50.449583333333344</v>
      </c>
      <c r="E38" s="248">
        <v>55.985624999999999</v>
      </c>
      <c r="F38" s="248">
        <v>41.912500000000001</v>
      </c>
      <c r="G38" s="248">
        <v>51.294583333333328</v>
      </c>
      <c r="H38" s="313">
        <v>50.5</v>
      </c>
      <c r="I38" s="313">
        <v>22.5</v>
      </c>
      <c r="J38" s="313">
        <v>41.166666666666664</v>
      </c>
      <c r="L38" s="343">
        <v>36998</v>
      </c>
      <c r="M38">
        <v>6.01</v>
      </c>
    </row>
    <row r="39" spans="1:13" x14ac:dyDescent="0.2">
      <c r="A39" s="7">
        <v>36957</v>
      </c>
      <c r="B39" s="248">
        <v>55.495624999999997</v>
      </c>
      <c r="C39" s="248">
        <v>35.171250000000001</v>
      </c>
      <c r="D39" s="248">
        <v>48.720833333333331</v>
      </c>
      <c r="E39" s="248">
        <v>38.255625000000002</v>
      </c>
      <c r="F39" s="248">
        <v>28.03125</v>
      </c>
      <c r="G39" s="248">
        <v>34.847499999999997</v>
      </c>
      <c r="H39" s="313">
        <v>53.85</v>
      </c>
      <c r="I39" s="313">
        <v>28</v>
      </c>
      <c r="J39" s="313">
        <v>45.233333333333327</v>
      </c>
      <c r="L39" s="343">
        <v>36999</v>
      </c>
      <c r="M39">
        <v>5.9550000000000001</v>
      </c>
    </row>
    <row r="40" spans="1:13" x14ac:dyDescent="0.2">
      <c r="A40" s="7">
        <v>36958</v>
      </c>
      <c r="B40" s="248">
        <v>40.316249999999997</v>
      </c>
      <c r="C40" s="248">
        <v>26.664999999999999</v>
      </c>
      <c r="D40" s="248">
        <v>35.765833333333326</v>
      </c>
      <c r="E40" s="248">
        <v>37.266249999999999</v>
      </c>
      <c r="F40" s="248">
        <v>26.056249999999999</v>
      </c>
      <c r="G40" s="248">
        <v>33.529583333333335</v>
      </c>
      <c r="H40" s="313">
        <v>45.22</v>
      </c>
      <c r="I40" s="313">
        <v>27</v>
      </c>
      <c r="J40" s="313">
        <v>39.146666666666668</v>
      </c>
      <c r="L40" s="343">
        <v>37000</v>
      </c>
      <c r="M40">
        <v>5.7050000000000001</v>
      </c>
    </row>
    <row r="41" spans="1:13" x14ac:dyDescent="0.2">
      <c r="A41" s="7">
        <v>36959</v>
      </c>
      <c r="B41" s="248">
        <v>48.17</v>
      </c>
      <c r="C41" s="248">
        <v>31.4175</v>
      </c>
      <c r="D41" s="248">
        <v>42.585833333333341</v>
      </c>
      <c r="E41" s="248">
        <v>59.141249999999999</v>
      </c>
      <c r="F41" s="248">
        <v>36.421250000000001</v>
      </c>
      <c r="G41" s="248">
        <v>51.567916666666669</v>
      </c>
      <c r="H41" s="313">
        <v>42.6</v>
      </c>
      <c r="I41" s="313">
        <v>26.5</v>
      </c>
      <c r="J41" s="313">
        <v>37.233333333333334</v>
      </c>
      <c r="L41" s="343">
        <v>37001</v>
      </c>
      <c r="M41">
        <v>5.5149999999999997</v>
      </c>
    </row>
    <row r="42" spans="1:13" x14ac:dyDescent="0.2">
      <c r="A42" s="7">
        <v>36960</v>
      </c>
      <c r="B42" s="248">
        <v>47.651249999999997</v>
      </c>
      <c r="C42" s="248">
        <v>36.236249999999998</v>
      </c>
      <c r="D42" s="248">
        <v>43.846249999999998</v>
      </c>
      <c r="E42" s="248">
        <v>32.984375</v>
      </c>
      <c r="F42" s="248">
        <v>47.722499999999997</v>
      </c>
      <c r="G42" s="248">
        <v>37.897083333333327</v>
      </c>
      <c r="H42" s="313">
        <v>31.5</v>
      </c>
      <c r="I42" s="313">
        <v>23.5</v>
      </c>
      <c r="J42" s="313">
        <v>28.833333333333332</v>
      </c>
      <c r="L42" s="343">
        <v>37002</v>
      </c>
      <c r="M42">
        <v>5.4050000000000002</v>
      </c>
    </row>
    <row r="43" spans="1:13" x14ac:dyDescent="0.2">
      <c r="A43" s="7">
        <v>36961</v>
      </c>
      <c r="B43" s="248">
        <v>40.388125000000002</v>
      </c>
      <c r="C43" s="248">
        <v>25.93375</v>
      </c>
      <c r="D43" s="248">
        <v>35.57</v>
      </c>
      <c r="E43" s="248">
        <v>22.259374999999999</v>
      </c>
      <c r="F43" s="248">
        <v>22.958749999999998</v>
      </c>
      <c r="G43" s="248">
        <v>22.4925</v>
      </c>
      <c r="H43" s="313">
        <v>31.5</v>
      </c>
      <c r="I43" s="313">
        <v>23.5</v>
      </c>
      <c r="J43" s="313">
        <v>28.833333333333332</v>
      </c>
      <c r="L43" s="343">
        <v>37003</v>
      </c>
      <c r="M43">
        <v>5.4050000000000002</v>
      </c>
    </row>
    <row r="44" spans="1:13" x14ac:dyDescent="0.2">
      <c r="A44" s="7">
        <v>36962</v>
      </c>
      <c r="B44" s="248">
        <v>49.401874999999997</v>
      </c>
      <c r="C44" s="248">
        <v>32.203749999999999</v>
      </c>
      <c r="D44" s="248">
        <v>43.669166666666662</v>
      </c>
      <c r="E44" s="248">
        <v>47.299374999999998</v>
      </c>
      <c r="F44" s="248">
        <v>25.208749999999998</v>
      </c>
      <c r="G44" s="248">
        <v>39.935833333333342</v>
      </c>
      <c r="H44" s="313">
        <v>42.25</v>
      </c>
      <c r="I44" s="313">
        <v>23.5</v>
      </c>
      <c r="J44" s="313">
        <v>36</v>
      </c>
      <c r="L44" s="343">
        <v>37004</v>
      </c>
      <c r="M44">
        <v>5.4050000000000002</v>
      </c>
    </row>
    <row r="45" spans="1:13" x14ac:dyDescent="0.2">
      <c r="A45" s="7">
        <v>36963</v>
      </c>
      <c r="B45" s="248">
        <v>36.888125000000002</v>
      </c>
      <c r="C45" s="248">
        <v>24.353750000000002</v>
      </c>
      <c r="D45" s="248">
        <v>32.71</v>
      </c>
      <c r="E45" s="248">
        <v>34.158124999999998</v>
      </c>
      <c r="F45" s="248">
        <v>16.501249999999999</v>
      </c>
      <c r="G45" s="248">
        <v>28.272500000000001</v>
      </c>
      <c r="H45" s="313">
        <v>42</v>
      </c>
      <c r="I45" s="313">
        <v>23.5</v>
      </c>
      <c r="J45" s="313">
        <v>35.833333333333336</v>
      </c>
    </row>
    <row r="46" spans="1:13" x14ac:dyDescent="0.2">
      <c r="A46" s="7">
        <v>36964</v>
      </c>
      <c r="B46" s="248">
        <v>37.966250000000002</v>
      </c>
      <c r="C46" s="248">
        <v>24.133749999999999</v>
      </c>
      <c r="D46" s="248">
        <v>33.355416666666663</v>
      </c>
      <c r="E46" s="248">
        <v>33.015000000000001</v>
      </c>
      <c r="F46" s="248">
        <v>21.921250000000001</v>
      </c>
      <c r="G46" s="248">
        <v>29.317083333333333</v>
      </c>
      <c r="H46" s="313">
        <v>43</v>
      </c>
      <c r="I46" s="313">
        <v>23.5</v>
      </c>
      <c r="J46" s="313">
        <v>36.5</v>
      </c>
    </row>
    <row r="47" spans="1:13" x14ac:dyDescent="0.2">
      <c r="A47" s="7">
        <v>36965</v>
      </c>
      <c r="B47" s="248">
        <v>33.799999999999997</v>
      </c>
      <c r="C47" s="248">
        <v>21.80875</v>
      </c>
      <c r="D47" s="248">
        <v>29.802916666666661</v>
      </c>
      <c r="E47" s="248">
        <v>40.774374999999999</v>
      </c>
      <c r="F47" s="248">
        <v>20.094999999999999</v>
      </c>
      <c r="G47" s="248">
        <v>33.881250000000001</v>
      </c>
      <c r="H47" s="313">
        <v>43</v>
      </c>
      <c r="I47" s="313">
        <v>23.5</v>
      </c>
      <c r="J47" s="313">
        <v>36.5</v>
      </c>
    </row>
    <row r="48" spans="1:13" x14ac:dyDescent="0.2">
      <c r="A48" s="7">
        <v>36966</v>
      </c>
      <c r="B48" s="248">
        <v>32.503124999999997</v>
      </c>
      <c r="C48" s="248">
        <v>22.362500000000001</v>
      </c>
      <c r="D48" s="248">
        <v>29.122916666666665</v>
      </c>
      <c r="E48" s="248">
        <v>49.698124999999997</v>
      </c>
      <c r="F48" s="248">
        <v>21.456250000000001</v>
      </c>
      <c r="G48" s="248">
        <v>40.284166666666664</v>
      </c>
      <c r="H48" s="313">
        <v>43</v>
      </c>
      <c r="I48" s="313">
        <v>23.5</v>
      </c>
      <c r="J48" s="313">
        <v>36.5</v>
      </c>
    </row>
    <row r="49" spans="1:10" x14ac:dyDescent="0.2">
      <c r="A49" s="7">
        <v>36967</v>
      </c>
      <c r="B49" s="248">
        <v>42.433124999999997</v>
      </c>
      <c r="C49" s="248">
        <v>25.545000000000002</v>
      </c>
      <c r="D49" s="248">
        <v>36.803750000000001</v>
      </c>
      <c r="E49" s="248">
        <v>30.718125000000001</v>
      </c>
      <c r="F49" s="248">
        <v>18.493749999999999</v>
      </c>
      <c r="G49" s="248">
        <v>26.643333333333331</v>
      </c>
      <c r="H49" s="313">
        <v>31</v>
      </c>
      <c r="I49" s="313">
        <v>23.5</v>
      </c>
      <c r="J49" s="313">
        <v>28.5</v>
      </c>
    </row>
    <row r="50" spans="1:10" x14ac:dyDescent="0.2">
      <c r="A50" s="7">
        <v>36968</v>
      </c>
      <c r="B50" s="248">
        <v>33.416874999999997</v>
      </c>
      <c r="C50" s="248">
        <v>21.763750000000002</v>
      </c>
      <c r="D50" s="248">
        <v>29.532499999999999</v>
      </c>
      <c r="E50" s="248">
        <v>27.878125000000001</v>
      </c>
      <c r="F50" s="248">
        <v>19.504999999999999</v>
      </c>
      <c r="G50" s="248">
        <v>25.087083333333329</v>
      </c>
      <c r="H50" s="313">
        <v>31</v>
      </c>
      <c r="I50" s="313">
        <v>23.5</v>
      </c>
      <c r="J50" s="313">
        <v>28.5</v>
      </c>
    </row>
    <row r="51" spans="1:10" x14ac:dyDescent="0.2">
      <c r="A51" s="7">
        <v>36969</v>
      </c>
      <c r="B51" s="248">
        <v>49.793750000000003</v>
      </c>
      <c r="C51" s="248">
        <v>31.914999999999999</v>
      </c>
      <c r="D51" s="248">
        <v>43.834166666666668</v>
      </c>
      <c r="E51" s="248">
        <v>48.726875</v>
      </c>
      <c r="F51" s="248">
        <v>22.885000000000002</v>
      </c>
      <c r="G51" s="248">
        <v>40.112916666666671</v>
      </c>
      <c r="H51" s="313">
        <v>41.899997253417972</v>
      </c>
      <c r="I51" s="313">
        <v>23.5</v>
      </c>
      <c r="J51" s="313">
        <v>35.766664835611984</v>
      </c>
    </row>
    <row r="52" spans="1:10" x14ac:dyDescent="0.2">
      <c r="A52" s="7">
        <v>36970</v>
      </c>
      <c r="B52" s="248">
        <v>52.144374999999997</v>
      </c>
      <c r="C52" s="248">
        <v>31.39875</v>
      </c>
      <c r="D52" s="248">
        <v>45.229166666666664</v>
      </c>
      <c r="E52" s="248">
        <v>43.424999999999997</v>
      </c>
      <c r="F52" s="248">
        <v>29.202500000000001</v>
      </c>
      <c r="G52" s="248">
        <v>38.684166666666663</v>
      </c>
      <c r="H52" s="313">
        <v>47.499996185302734</v>
      </c>
      <c r="I52" s="313">
        <v>23.5</v>
      </c>
      <c r="J52" s="313">
        <v>39.499997456868492</v>
      </c>
    </row>
    <row r="53" spans="1:10" x14ac:dyDescent="0.2">
      <c r="A53" s="7">
        <v>36971</v>
      </c>
      <c r="B53" s="337">
        <v>34.115625000000001</v>
      </c>
      <c r="C53" s="338">
        <v>29.19</v>
      </c>
      <c r="D53" s="338">
        <v>32.473750000000003</v>
      </c>
      <c r="E53" s="248">
        <v>39.648125</v>
      </c>
      <c r="F53" s="248">
        <v>16.591249999999999</v>
      </c>
      <c r="G53" s="248">
        <v>31.962499999999999</v>
      </c>
      <c r="H53" s="313">
        <v>47.249996185302734</v>
      </c>
      <c r="I53" s="313">
        <v>23.5</v>
      </c>
      <c r="J53" s="313">
        <v>39.333330790201821</v>
      </c>
    </row>
    <row r="54" spans="1:10" x14ac:dyDescent="0.2">
      <c r="A54" s="7">
        <v>36972</v>
      </c>
      <c r="B54" s="337">
        <v>52.509374999999999</v>
      </c>
      <c r="C54" s="338">
        <v>26.053750000000001</v>
      </c>
      <c r="D54" s="338">
        <v>43.69083333333333</v>
      </c>
      <c r="E54" s="248">
        <v>53.606250000000003</v>
      </c>
      <c r="F54" s="248">
        <v>26.087499999999999</v>
      </c>
      <c r="G54" s="248">
        <v>44.433333333333337</v>
      </c>
      <c r="H54" s="313">
        <v>41.999996185302734</v>
      </c>
      <c r="I54" s="313">
        <v>23.5</v>
      </c>
      <c r="J54" s="313">
        <v>35.833330790201821</v>
      </c>
    </row>
    <row r="55" spans="1:10" x14ac:dyDescent="0.2">
      <c r="A55" s="7">
        <v>36973</v>
      </c>
      <c r="B55" s="248">
        <v>43.0625</v>
      </c>
      <c r="C55" s="248">
        <v>32.298749999999998</v>
      </c>
      <c r="D55" s="248">
        <v>39.474583333333335</v>
      </c>
      <c r="E55" s="248">
        <v>29.21875</v>
      </c>
      <c r="F55" s="248">
        <v>27.338750000000001</v>
      </c>
      <c r="G55" s="248">
        <v>28.592083333333324</v>
      </c>
      <c r="H55" s="313">
        <v>43.489995117187497</v>
      </c>
      <c r="I55" s="313">
        <v>23.5</v>
      </c>
      <c r="J55" s="313">
        <v>36.826663411458334</v>
      </c>
    </row>
    <row r="56" spans="1:10" x14ac:dyDescent="0.2">
      <c r="A56" s="7">
        <v>36974</v>
      </c>
      <c r="B56" s="248">
        <v>30.235624999999999</v>
      </c>
      <c r="C56" s="248">
        <v>20.728750000000002</v>
      </c>
      <c r="D56" s="248">
        <v>27.066666666666666</v>
      </c>
      <c r="E56" s="248">
        <v>37.192500000000003</v>
      </c>
      <c r="F56" s="248">
        <v>21.467500000000001</v>
      </c>
      <c r="G56" s="248">
        <v>31.950833333333332</v>
      </c>
      <c r="H56" s="313">
        <v>36</v>
      </c>
      <c r="I56" s="313">
        <v>23.5</v>
      </c>
      <c r="J56" s="313">
        <v>31.833333333333332</v>
      </c>
    </row>
    <row r="57" spans="1:10" x14ac:dyDescent="0.2">
      <c r="A57" s="7">
        <v>36975</v>
      </c>
      <c r="B57" s="248">
        <v>35.996250000000003</v>
      </c>
      <c r="C57" s="248">
        <v>22.925000000000001</v>
      </c>
      <c r="D57" s="248">
        <v>31.639166666666664</v>
      </c>
      <c r="E57" s="248">
        <v>23.672499999999999</v>
      </c>
      <c r="F57" s="248">
        <v>31.522500000000001</v>
      </c>
      <c r="G57" s="248">
        <v>26.289166666666659</v>
      </c>
      <c r="H57" s="313">
        <v>36</v>
      </c>
      <c r="I57" s="313">
        <v>23.5</v>
      </c>
      <c r="J57" s="313">
        <v>31.833333333333332</v>
      </c>
    </row>
    <row r="58" spans="1:10" x14ac:dyDescent="0.2">
      <c r="A58" s="7">
        <v>36976</v>
      </c>
      <c r="B58" s="248">
        <v>53.604999999999997</v>
      </c>
      <c r="C58" s="248">
        <v>36.838749999999997</v>
      </c>
      <c r="D58" s="248">
        <v>48.016249999999999</v>
      </c>
      <c r="E58" s="248">
        <v>55.622500000000002</v>
      </c>
      <c r="F58" s="248">
        <v>29.162500000000001</v>
      </c>
      <c r="G58" s="248">
        <v>46.802500000000002</v>
      </c>
      <c r="H58" s="313">
        <v>51.949996185302737</v>
      </c>
      <c r="I58" s="313">
        <v>23.5</v>
      </c>
      <c r="J58" s="313">
        <v>42.466664123535161</v>
      </c>
    </row>
    <row r="59" spans="1:10" x14ac:dyDescent="0.2">
      <c r="A59" s="7">
        <v>36977</v>
      </c>
      <c r="B59" s="248">
        <v>48.045000000000002</v>
      </c>
      <c r="C59" s="248">
        <v>32.107500000000002</v>
      </c>
      <c r="D59" s="248">
        <v>42.732500000000002</v>
      </c>
      <c r="E59" s="248">
        <v>43.811875000000001</v>
      </c>
      <c r="F59" s="248">
        <v>38.14</v>
      </c>
      <c r="G59" s="248">
        <v>41.921250000000001</v>
      </c>
      <c r="H59" s="313">
        <v>53.749996185302734</v>
      </c>
      <c r="I59" s="313">
        <v>23.5</v>
      </c>
      <c r="J59" s="313">
        <v>43.666664123535156</v>
      </c>
    </row>
    <row r="60" spans="1:10" x14ac:dyDescent="0.2">
      <c r="A60" s="7">
        <v>36978</v>
      </c>
      <c r="B60" s="248">
        <v>51.005625000000002</v>
      </c>
      <c r="C60" s="248">
        <v>37.232500000000002</v>
      </c>
      <c r="D60" s="248">
        <v>46.414583333333333</v>
      </c>
      <c r="E60" s="248">
        <v>34.733750000000001</v>
      </c>
      <c r="F60" s="248">
        <v>50.121250000000003</v>
      </c>
      <c r="G60" s="248">
        <v>39.862916666666671</v>
      </c>
      <c r="H60" s="313">
        <v>48.349996185302736</v>
      </c>
      <c r="I60" s="313">
        <v>32</v>
      </c>
      <c r="J60" s="313">
        <v>42.899997456868483</v>
      </c>
    </row>
    <row r="61" spans="1:10" x14ac:dyDescent="0.2">
      <c r="A61" s="7">
        <v>36979</v>
      </c>
      <c r="B61" s="248">
        <v>43.82</v>
      </c>
      <c r="C61" s="248">
        <v>37.493749999999999</v>
      </c>
      <c r="D61" s="248">
        <v>41.71125</v>
      </c>
      <c r="E61" s="248">
        <v>57.279375000000002</v>
      </c>
      <c r="F61" s="248">
        <v>32.59375</v>
      </c>
      <c r="G61" s="248">
        <v>49.050833333333337</v>
      </c>
      <c r="H61" s="313">
        <v>44.049996185302732</v>
      </c>
      <c r="I61" s="313">
        <v>32</v>
      </c>
      <c r="J61" s="313">
        <v>40.033330790201823</v>
      </c>
    </row>
    <row r="62" spans="1:10" x14ac:dyDescent="0.2">
      <c r="A62" s="7">
        <v>36980</v>
      </c>
      <c r="B62" s="248">
        <v>42.391874999999999</v>
      </c>
      <c r="C62" s="248">
        <v>29.787500000000001</v>
      </c>
      <c r="D62" s="248">
        <v>38.190416666666671</v>
      </c>
      <c r="E62" s="248">
        <v>37.611249999999998</v>
      </c>
      <c r="F62" s="248">
        <v>20.0975</v>
      </c>
      <c r="G62" s="248">
        <v>31.773333333333326</v>
      </c>
      <c r="H62" s="313">
        <v>41.749996185302734</v>
      </c>
      <c r="I62" s="313">
        <v>31</v>
      </c>
      <c r="J62" s="313">
        <v>38.166664123535156</v>
      </c>
    </row>
    <row r="63" spans="1:10" x14ac:dyDescent="0.2">
      <c r="A63" s="7">
        <v>36981</v>
      </c>
      <c r="B63" s="248">
        <v>43.414999999999999</v>
      </c>
      <c r="C63" s="248">
        <v>23.311250000000001</v>
      </c>
      <c r="D63" s="248">
        <v>36.713749999999997</v>
      </c>
      <c r="E63" s="248">
        <v>40.07</v>
      </c>
      <c r="F63" s="248">
        <v>20.0275</v>
      </c>
      <c r="G63" s="248">
        <v>33.389166666666668</v>
      </c>
      <c r="H63" s="313">
        <v>29.410001907348633</v>
      </c>
      <c r="I63" s="313">
        <v>30.5</v>
      </c>
      <c r="J63" s="313">
        <v>29.773334604899087</v>
      </c>
    </row>
    <row r="64" spans="1:10" x14ac:dyDescent="0.2">
      <c r="A64" s="7">
        <v>36982</v>
      </c>
      <c r="B64" s="248">
        <v>32.097499999999997</v>
      </c>
      <c r="C64" s="248">
        <v>16.548749999999998</v>
      </c>
      <c r="D64" s="248">
        <v>26.914583333333336</v>
      </c>
      <c r="E64" s="248">
        <v>32.96</v>
      </c>
      <c r="F64" s="248">
        <v>18.254999999999999</v>
      </c>
      <c r="G64" s="248">
        <v>28.058333333333326</v>
      </c>
      <c r="H64" s="313">
        <v>35</v>
      </c>
      <c r="I64" s="313">
        <v>24.25</v>
      </c>
      <c r="J64" s="313">
        <v>31.416666666666668</v>
      </c>
    </row>
    <row r="65" spans="1:10" x14ac:dyDescent="0.2">
      <c r="A65" s="7">
        <v>36983</v>
      </c>
      <c r="B65" s="248">
        <v>60.233750000000001</v>
      </c>
      <c r="C65" s="248">
        <v>30.891249999999999</v>
      </c>
      <c r="D65" s="248">
        <v>50.45291666666666</v>
      </c>
      <c r="E65" s="248">
        <v>64.503124999999997</v>
      </c>
      <c r="F65" s="248">
        <v>29.75375</v>
      </c>
      <c r="G65" s="248">
        <v>52.92</v>
      </c>
      <c r="H65" s="313">
        <v>47.41</v>
      </c>
      <c r="I65" s="313">
        <v>24</v>
      </c>
      <c r="J65" s="313">
        <v>39.606666666666662</v>
      </c>
    </row>
    <row r="66" spans="1:10" x14ac:dyDescent="0.2">
      <c r="A66" s="7">
        <v>36984</v>
      </c>
      <c r="B66" s="248">
        <v>45.738124999999997</v>
      </c>
      <c r="C66" s="248">
        <v>31.315000000000001</v>
      </c>
      <c r="D66" s="248">
        <v>40.930416666666666</v>
      </c>
      <c r="E66" s="248">
        <v>47.144374999999997</v>
      </c>
      <c r="F66" s="248">
        <v>25.62</v>
      </c>
      <c r="G66" s="248">
        <v>39.96958333333334</v>
      </c>
      <c r="H66" s="313">
        <v>44.75</v>
      </c>
      <c r="I66" s="313">
        <v>24</v>
      </c>
      <c r="J66" s="313">
        <v>37.833333333333336</v>
      </c>
    </row>
    <row r="67" spans="1:10" x14ac:dyDescent="0.2">
      <c r="A67" s="7">
        <v>36985</v>
      </c>
      <c r="B67" s="248">
        <v>50.625624999999999</v>
      </c>
      <c r="C67" s="248">
        <v>31.914999999999999</v>
      </c>
      <c r="D67" s="248">
        <v>44.388750000000002</v>
      </c>
      <c r="E67" s="248">
        <v>43.630625000000002</v>
      </c>
      <c r="F67" s="248">
        <v>20.196249999999999</v>
      </c>
      <c r="G67" s="248">
        <v>35.819166666666668</v>
      </c>
      <c r="H67" s="313">
        <v>47.75</v>
      </c>
      <c r="I67" s="313">
        <v>29</v>
      </c>
      <c r="J67" s="313">
        <v>41.5</v>
      </c>
    </row>
    <row r="68" spans="1:10" x14ac:dyDescent="0.2">
      <c r="A68" s="7">
        <v>36986</v>
      </c>
      <c r="B68" s="248">
        <v>46.18</v>
      </c>
      <c r="C68" s="248">
        <v>27.396249999999998</v>
      </c>
      <c r="D68" s="248">
        <v>39.918750000000003</v>
      </c>
      <c r="E68">
        <v>46.39</v>
      </c>
      <c r="F68">
        <v>24.36</v>
      </c>
      <c r="G68">
        <v>39.049999999999997</v>
      </c>
      <c r="H68" s="313">
        <v>48.5</v>
      </c>
      <c r="I68" s="313">
        <v>29</v>
      </c>
      <c r="J68" s="313">
        <v>42</v>
      </c>
    </row>
    <row r="69" spans="1:10" x14ac:dyDescent="0.2">
      <c r="A69" s="7">
        <v>36987</v>
      </c>
      <c r="B69" s="248">
        <v>45.395000000000003</v>
      </c>
      <c r="C69" s="248">
        <v>25.627500000000001</v>
      </c>
      <c r="D69" s="248">
        <v>38.805833333333332</v>
      </c>
      <c r="E69" s="258">
        <v>57.846249999999998</v>
      </c>
      <c r="F69" s="258">
        <v>26.497499999999999</v>
      </c>
      <c r="G69" s="258">
        <v>47.396666666666675</v>
      </c>
      <c r="H69" s="313">
        <v>48.65</v>
      </c>
      <c r="I69" s="313">
        <v>28</v>
      </c>
      <c r="J69" s="313">
        <v>41.766666666666666</v>
      </c>
    </row>
    <row r="70" spans="1:10" x14ac:dyDescent="0.2">
      <c r="A70" s="7">
        <v>36988</v>
      </c>
      <c r="B70">
        <v>41.73</v>
      </c>
      <c r="C70">
        <v>19.399999999999999</v>
      </c>
      <c r="D70">
        <v>34.29</v>
      </c>
      <c r="E70" s="258">
        <v>39.076250000000002</v>
      </c>
      <c r="F70" s="258">
        <v>25.40625</v>
      </c>
      <c r="G70" s="258">
        <v>34.519583333333337</v>
      </c>
      <c r="H70" s="313">
        <v>36</v>
      </c>
      <c r="I70" s="313">
        <v>25</v>
      </c>
      <c r="J70" s="313">
        <v>32.333333333333336</v>
      </c>
    </row>
    <row r="71" spans="1:10" x14ac:dyDescent="0.2">
      <c r="A71" s="7">
        <v>36989</v>
      </c>
      <c r="B71">
        <v>38.25</v>
      </c>
      <c r="C71">
        <v>18.66</v>
      </c>
      <c r="D71">
        <v>31.72</v>
      </c>
      <c r="E71" s="258">
        <v>35.553125000000001</v>
      </c>
      <c r="F71" s="258">
        <v>26.618749999999999</v>
      </c>
      <c r="G71" s="258">
        <v>32.575000000000003</v>
      </c>
      <c r="H71" s="313">
        <v>36</v>
      </c>
      <c r="I71" s="313">
        <v>25</v>
      </c>
      <c r="J71" s="313">
        <v>32.333333333333336</v>
      </c>
    </row>
    <row r="72" spans="1:10" x14ac:dyDescent="0.2">
      <c r="A72" s="7">
        <v>36990</v>
      </c>
      <c r="B72">
        <v>59.83</v>
      </c>
      <c r="C72">
        <v>24.29</v>
      </c>
      <c r="D72">
        <v>47.99</v>
      </c>
      <c r="E72" s="258">
        <v>62.346249999999998</v>
      </c>
      <c r="F72" s="258">
        <v>18.643750000000001</v>
      </c>
      <c r="G72" s="258">
        <v>47.778750000000002</v>
      </c>
      <c r="H72" s="313">
        <v>54.999998474121092</v>
      </c>
      <c r="I72" s="313">
        <v>25</v>
      </c>
      <c r="J72" s="313">
        <v>44.9999989827474</v>
      </c>
    </row>
    <row r="73" spans="1:10" x14ac:dyDescent="0.2">
      <c r="A73" s="7">
        <v>36991</v>
      </c>
      <c r="B73" s="258">
        <v>52.238750000000003</v>
      </c>
      <c r="C73" s="258">
        <v>22.7775</v>
      </c>
      <c r="D73" s="258">
        <v>42.418333333333329</v>
      </c>
      <c r="E73" s="258">
        <v>44.121875000000003</v>
      </c>
      <c r="F73" s="258">
        <v>15.8225</v>
      </c>
      <c r="G73" s="258">
        <v>34.688749999999999</v>
      </c>
      <c r="H73" s="313">
        <v>56.33</v>
      </c>
      <c r="I73" s="313">
        <v>25</v>
      </c>
      <c r="J73" s="313">
        <v>45.886666666666663</v>
      </c>
    </row>
    <row r="74" spans="1:10" x14ac:dyDescent="0.2">
      <c r="A74" s="7">
        <v>36992</v>
      </c>
      <c r="B74" s="258">
        <v>47.804375</v>
      </c>
      <c r="C74" s="258">
        <v>20.577500000000001</v>
      </c>
      <c r="D74" s="258">
        <v>38.728749999999998</v>
      </c>
      <c r="E74" s="258">
        <v>55.072499999999998</v>
      </c>
      <c r="F74" s="258">
        <v>18.458749999999998</v>
      </c>
      <c r="G74" s="258">
        <v>42.867916666666666</v>
      </c>
      <c r="H74" s="313">
        <v>54.75</v>
      </c>
      <c r="I74" s="313">
        <v>23.5</v>
      </c>
      <c r="J74" s="313">
        <v>44.333333333333336</v>
      </c>
    </row>
    <row r="75" spans="1:10" x14ac:dyDescent="0.2">
      <c r="A75" s="7">
        <v>36993</v>
      </c>
      <c r="B75" s="258">
        <v>50.733750000000001</v>
      </c>
      <c r="C75" s="258">
        <v>19.921250000000001</v>
      </c>
      <c r="D75" s="258">
        <v>40.462916666666665</v>
      </c>
      <c r="E75" s="258">
        <v>49.381875000000001</v>
      </c>
      <c r="F75" s="258">
        <v>17.9925</v>
      </c>
      <c r="G75" s="258">
        <v>38.918750000000003</v>
      </c>
      <c r="H75" s="313">
        <v>47.75</v>
      </c>
      <c r="I75" s="313">
        <v>23.5</v>
      </c>
      <c r="J75" s="313">
        <v>39.666666666666664</v>
      </c>
    </row>
    <row r="76" spans="1:10" x14ac:dyDescent="0.2">
      <c r="A76" s="7">
        <v>36994</v>
      </c>
      <c r="B76" s="258">
        <v>36.172499999999999</v>
      </c>
      <c r="C76" s="258">
        <v>18.495000000000001</v>
      </c>
      <c r="D76" s="258">
        <v>30.28</v>
      </c>
      <c r="E76" s="258">
        <v>30.453749999999999</v>
      </c>
      <c r="F76" s="258">
        <v>15.633749999999999</v>
      </c>
      <c r="G76" s="258">
        <v>25.513750000000002</v>
      </c>
      <c r="H76" s="313">
        <v>47.75</v>
      </c>
      <c r="I76" s="313">
        <v>23.5</v>
      </c>
      <c r="J76" s="313">
        <v>39.666666666666664</v>
      </c>
    </row>
    <row r="77" spans="1:10" x14ac:dyDescent="0.2">
      <c r="A77" s="7">
        <v>36995</v>
      </c>
      <c r="B77" s="258">
        <v>31.129375</v>
      </c>
      <c r="C77" s="258">
        <v>17.946249999999999</v>
      </c>
      <c r="D77" s="258">
        <v>26.734999999999999</v>
      </c>
      <c r="E77" s="258">
        <v>24.475625000000001</v>
      </c>
      <c r="F77" s="258">
        <v>20.88625</v>
      </c>
      <c r="G77" s="258">
        <v>23.279166666666669</v>
      </c>
      <c r="H77" s="313">
        <v>31</v>
      </c>
      <c r="I77" s="313">
        <v>23.5</v>
      </c>
      <c r="J77" s="313">
        <v>28.5</v>
      </c>
    </row>
    <row r="78" spans="1:10" x14ac:dyDescent="0.2">
      <c r="A78" s="7">
        <v>36996</v>
      </c>
      <c r="B78" s="258">
        <v>29.053750000000001</v>
      </c>
      <c r="C78" s="258">
        <v>17.344999999999999</v>
      </c>
      <c r="D78" s="258">
        <v>25.150833333333328</v>
      </c>
      <c r="E78" s="258">
        <v>19.462499999999999</v>
      </c>
      <c r="F78" s="258">
        <v>15.975</v>
      </c>
      <c r="G78" s="258">
        <v>18.3</v>
      </c>
      <c r="H78" s="313">
        <v>31</v>
      </c>
      <c r="I78" s="313">
        <v>23.5</v>
      </c>
      <c r="J78" s="313">
        <v>28.5</v>
      </c>
    </row>
    <row r="79" spans="1:10" x14ac:dyDescent="0.2">
      <c r="A79" s="7">
        <v>36997</v>
      </c>
      <c r="B79" s="258">
        <v>56.689374999999998</v>
      </c>
      <c r="C79" s="258">
        <v>21.237500000000001</v>
      </c>
      <c r="D79" s="258">
        <v>44.872083333333336</v>
      </c>
      <c r="E79" s="258">
        <v>42.316875000000003</v>
      </c>
      <c r="F79" s="258">
        <v>14.03</v>
      </c>
      <c r="G79" s="258">
        <v>32.887916666666662</v>
      </c>
      <c r="H79" s="313">
        <v>47.75</v>
      </c>
      <c r="I79" s="313">
        <v>23.5</v>
      </c>
      <c r="J79" s="313">
        <v>39.666666666666664</v>
      </c>
    </row>
    <row r="80" spans="1:10" x14ac:dyDescent="0.2">
      <c r="A80" s="7">
        <v>36998</v>
      </c>
      <c r="B80" s="258">
        <v>50.096249999999998</v>
      </c>
      <c r="C80" s="258">
        <v>21.643750000000001</v>
      </c>
      <c r="D80" s="258">
        <v>40.612083333333338</v>
      </c>
      <c r="E80" s="258">
        <v>55.066875000000003</v>
      </c>
      <c r="F80">
        <v>18.8</v>
      </c>
      <c r="G80" s="258">
        <v>42.977916666666665</v>
      </c>
      <c r="H80" s="313">
        <v>53.73</v>
      </c>
      <c r="I80" s="313">
        <v>23.5</v>
      </c>
      <c r="J80" s="313">
        <v>43.653333333333329</v>
      </c>
    </row>
    <row r="81" spans="1:10" x14ac:dyDescent="0.2">
      <c r="A81" s="7">
        <v>36999</v>
      </c>
      <c r="B81" s="258">
        <v>50.670625000000001</v>
      </c>
      <c r="C81" s="258">
        <v>24.07375</v>
      </c>
      <c r="D81" s="258">
        <v>41.805</v>
      </c>
      <c r="E81" s="258">
        <v>32.188124999999999</v>
      </c>
      <c r="F81" s="258">
        <v>38.392499999999998</v>
      </c>
      <c r="G81" s="258">
        <v>34.256250000000001</v>
      </c>
      <c r="H81" s="313">
        <v>53.73</v>
      </c>
      <c r="I81" s="313">
        <v>23.5</v>
      </c>
      <c r="J81" s="313">
        <v>43.653333333333329</v>
      </c>
    </row>
    <row r="82" spans="1:10" x14ac:dyDescent="0.2">
      <c r="A82" s="7">
        <v>37000</v>
      </c>
      <c r="B82" s="258">
        <v>41.8125</v>
      </c>
      <c r="C82" s="258">
        <v>33.453749999999999</v>
      </c>
      <c r="D82" s="258">
        <v>39.026249999999997</v>
      </c>
      <c r="E82" s="258">
        <v>42.575000000000003</v>
      </c>
      <c r="F82" s="258">
        <v>34.594999999999999</v>
      </c>
      <c r="G82" s="258">
        <v>39.914999999999999</v>
      </c>
      <c r="H82" s="313">
        <v>48.65</v>
      </c>
      <c r="I82" s="313">
        <v>23.5</v>
      </c>
      <c r="J82" s="313">
        <v>40.266666666666666</v>
      </c>
    </row>
    <row r="83" spans="1:10" x14ac:dyDescent="0.2">
      <c r="A83" s="7">
        <v>37001</v>
      </c>
      <c r="B83" s="258">
        <v>42.463749999999997</v>
      </c>
      <c r="C83" s="258">
        <v>23.713750000000001</v>
      </c>
      <c r="D83" s="258">
        <v>36.213749999999997</v>
      </c>
      <c r="H83" s="313">
        <v>42.4</v>
      </c>
      <c r="I83" s="313">
        <v>23.5</v>
      </c>
      <c r="J83" s="313">
        <v>36.1</v>
      </c>
    </row>
    <row r="84" spans="1:10" x14ac:dyDescent="0.2">
      <c r="A84" s="7">
        <v>37002</v>
      </c>
      <c r="B84" s="258">
        <v>33.856250000000003</v>
      </c>
      <c r="C84" s="258">
        <v>18.8675</v>
      </c>
      <c r="D84" s="258">
        <v>28.86</v>
      </c>
      <c r="H84" s="313">
        <v>32</v>
      </c>
      <c r="I84" s="313">
        <v>23.5</v>
      </c>
      <c r="J84" s="313">
        <v>29.166666666666668</v>
      </c>
    </row>
    <row r="85" spans="1:10" x14ac:dyDescent="0.2">
      <c r="A85" s="7">
        <v>37003</v>
      </c>
      <c r="B85" s="258">
        <v>26.811875000000001</v>
      </c>
      <c r="C85" s="258">
        <v>14.47</v>
      </c>
      <c r="D85" s="258">
        <v>22.697916666666661</v>
      </c>
      <c r="H85" s="313">
        <v>32</v>
      </c>
      <c r="I85" s="313">
        <v>23.5</v>
      </c>
      <c r="J85" s="313">
        <v>29.166666666666668</v>
      </c>
    </row>
    <row r="86" spans="1:10" x14ac:dyDescent="0.2">
      <c r="A86" s="7">
        <v>37004</v>
      </c>
      <c r="B86" s="258">
        <v>58.545625000000001</v>
      </c>
      <c r="C86" s="258">
        <v>19.591249999999999</v>
      </c>
      <c r="D86" s="258">
        <v>45.560833333333328</v>
      </c>
      <c r="H86" s="258">
        <f>VLOOKUP($A86,[6]Tregion!$A$7:$D$50,3,FALSE)</f>
        <v>54</v>
      </c>
      <c r="I86" s="258">
        <f>VLOOKUP($A86,[6]Tregion!$A$7:$G$50,7,FALSE)</f>
        <v>23.5</v>
      </c>
      <c r="J86" s="258">
        <f>((H86*16)+(I86*8))/24</f>
        <v>43.833333333333336</v>
      </c>
    </row>
    <row r="87" spans="1:10" x14ac:dyDescent="0.2">
      <c r="A87" s="7">
        <v>37005</v>
      </c>
      <c r="H87" s="258">
        <f>VLOOKUP($A87,[6]Tregion!$A$7:$D$50,3,FALSE)</f>
        <v>54.5</v>
      </c>
      <c r="I87" s="258">
        <f>VLOOKUP($A87,[6]Tregion!$A$7:$G$50,7,FALSE)</f>
        <v>23.5</v>
      </c>
      <c r="J87" s="258">
        <f t="shared" ref="J87:J101" si="0">((H87*16)+(I87*8))/24</f>
        <v>44.166666666666664</v>
      </c>
    </row>
    <row r="88" spans="1:10" x14ac:dyDescent="0.2">
      <c r="A88" s="7">
        <v>37006</v>
      </c>
      <c r="H88" s="258">
        <f>VLOOKUP($A88,[6]Tregion!$A$7:$D$50,3,FALSE)</f>
        <v>47.119998931884766</v>
      </c>
      <c r="I88" s="258">
        <f>VLOOKUP($A88,[6]Tregion!$A$7:$G$50,7,FALSE)</f>
        <v>23.5</v>
      </c>
      <c r="J88" s="258">
        <f t="shared" si="0"/>
        <v>39.246665954589844</v>
      </c>
    </row>
    <row r="89" spans="1:10" x14ac:dyDescent="0.2">
      <c r="A89" s="7">
        <v>37007</v>
      </c>
      <c r="H89" s="258">
        <f>VLOOKUP($A89,[6]Tregion!$A$7:$D$50,3,FALSE)</f>
        <v>46.119998931884766</v>
      </c>
      <c r="I89" s="258">
        <f>VLOOKUP($A89,[6]Tregion!$A$7:$G$50,7,FALSE)</f>
        <v>23.5</v>
      </c>
      <c r="J89" s="258">
        <f t="shared" si="0"/>
        <v>38.579999287923179</v>
      </c>
    </row>
    <row r="90" spans="1:10" x14ac:dyDescent="0.2">
      <c r="A90" s="7">
        <v>37008</v>
      </c>
      <c r="H90" s="258">
        <f>VLOOKUP($A90,[6]Tregion!$A$7:$D$50,3,FALSE)</f>
        <v>43.119998931884766</v>
      </c>
      <c r="I90" s="258">
        <f>VLOOKUP($A90,[6]Tregion!$A$7:$G$50,7,FALSE)</f>
        <v>23.5</v>
      </c>
      <c r="J90" s="258">
        <f t="shared" si="0"/>
        <v>36.579999287923179</v>
      </c>
    </row>
    <row r="91" spans="1:10" x14ac:dyDescent="0.2">
      <c r="A91" s="7">
        <v>37009</v>
      </c>
      <c r="H91" s="258">
        <f>VLOOKUP($A91,[6]Tregion!$A$7:$D$50,3,FALSE)</f>
        <v>32</v>
      </c>
      <c r="I91" s="258">
        <f>VLOOKUP($A91,[6]Tregion!$A$7:$G$50,7,FALSE)</f>
        <v>23.5</v>
      </c>
      <c r="J91" s="258">
        <f t="shared" si="0"/>
        <v>29.166666666666668</v>
      </c>
    </row>
    <row r="92" spans="1:10" x14ac:dyDescent="0.2">
      <c r="A92" s="7">
        <v>37010</v>
      </c>
      <c r="H92" s="258">
        <f>VLOOKUP($A92,[6]Tregion!$A$7:$D$50,3,FALSE)</f>
        <v>32</v>
      </c>
      <c r="I92" s="258">
        <f>VLOOKUP($A92,[6]Tregion!$A$7:$G$50,7,FALSE)</f>
        <v>23.5</v>
      </c>
      <c r="J92" s="258">
        <f t="shared" si="0"/>
        <v>29.166666666666668</v>
      </c>
    </row>
    <row r="93" spans="1:10" x14ac:dyDescent="0.2">
      <c r="A93" s="7">
        <v>37011</v>
      </c>
      <c r="H93" s="258">
        <f>VLOOKUP($A93,[6]Tregion!$A$7:$D$50,3,FALSE)</f>
        <v>48.119998931884766</v>
      </c>
      <c r="I93" s="258">
        <f>VLOOKUP($A93,[6]Tregion!$A$7:$G$50,7,FALSE)</f>
        <v>23.5</v>
      </c>
      <c r="J93" s="258">
        <f t="shared" si="0"/>
        <v>39.913332621256508</v>
      </c>
    </row>
    <row r="94" spans="1:10" x14ac:dyDescent="0.2">
      <c r="A94" s="7">
        <v>37012</v>
      </c>
      <c r="H94" s="258">
        <f>VLOOKUP($A94,[6]Tregion!$A$7:$D$50,3,FALSE)</f>
        <v>51.249996948242185</v>
      </c>
      <c r="I94" s="258">
        <f>VLOOKUP($A94,[6]Tregion!$A$7:$G$50,7,FALSE)</f>
        <v>22</v>
      </c>
      <c r="J94" s="258">
        <f t="shared" si="0"/>
        <v>41.499997965494792</v>
      </c>
    </row>
    <row r="95" spans="1:10" x14ac:dyDescent="0.2">
      <c r="A95" s="7">
        <v>37013</v>
      </c>
      <c r="H95" s="258">
        <f>VLOOKUP($A95,[6]Tregion!$A$7:$D$50,3,FALSE)</f>
        <v>51.249996948242185</v>
      </c>
      <c r="I95" s="258">
        <f>VLOOKUP($A95,[6]Tregion!$A$7:$G$50,7,FALSE)</f>
        <v>22</v>
      </c>
      <c r="J95" s="258">
        <f t="shared" si="0"/>
        <v>41.499997965494792</v>
      </c>
    </row>
    <row r="96" spans="1:10" x14ac:dyDescent="0.2">
      <c r="A96" s="7">
        <v>37014</v>
      </c>
      <c r="H96" s="258">
        <f>VLOOKUP($A96,[6]Tregion!$A$7:$D$50,3,FALSE)</f>
        <v>51.249996948242185</v>
      </c>
      <c r="I96" s="258">
        <f>VLOOKUP($A96,[6]Tregion!$A$7:$G$50,7,FALSE)</f>
        <v>22</v>
      </c>
      <c r="J96" s="258">
        <f t="shared" si="0"/>
        <v>41.499997965494792</v>
      </c>
    </row>
    <row r="97" spans="1:10" x14ac:dyDescent="0.2">
      <c r="A97" s="7">
        <v>37015</v>
      </c>
      <c r="H97" s="258">
        <f>VLOOKUP($A97,[6]Tregion!$A$7:$D$50,3,FALSE)</f>
        <v>51.249996948242185</v>
      </c>
      <c r="I97" s="258">
        <f>VLOOKUP($A97,[6]Tregion!$A$7:$G$50,7,FALSE)</f>
        <v>22</v>
      </c>
      <c r="J97" s="258">
        <f t="shared" si="0"/>
        <v>41.499997965494792</v>
      </c>
    </row>
    <row r="98" spans="1:10" x14ac:dyDescent="0.2">
      <c r="A98" s="7">
        <v>37016</v>
      </c>
      <c r="H98" s="258">
        <f>VLOOKUP($A98,[6]Tregion!$A$7:$D$50,3,FALSE)</f>
        <v>30</v>
      </c>
      <c r="I98" s="258">
        <f>VLOOKUP($A98,[6]Tregion!$A$7:$G$50,7,FALSE)</f>
        <v>22</v>
      </c>
      <c r="J98" s="258">
        <f t="shared" si="0"/>
        <v>27.333333333333332</v>
      </c>
    </row>
    <row r="99" spans="1:10" x14ac:dyDescent="0.2">
      <c r="A99" s="7">
        <v>37017</v>
      </c>
      <c r="H99" s="258">
        <f>VLOOKUP($A99,[6]Tregion!$A$7:$D$50,3,FALSE)</f>
        <v>30</v>
      </c>
      <c r="I99" s="258">
        <f>VLOOKUP($A99,[6]Tregion!$A$7:$G$50,7,FALSE)</f>
        <v>22</v>
      </c>
      <c r="J99" s="258">
        <f t="shared" si="0"/>
        <v>27.333333333333332</v>
      </c>
    </row>
    <row r="100" spans="1:10" x14ac:dyDescent="0.2">
      <c r="A100" s="7">
        <v>37018</v>
      </c>
      <c r="H100" s="258">
        <f>VLOOKUP($A100,[6]Tregion!$A$7:$D$50,3,FALSE)</f>
        <v>51.249996948242185</v>
      </c>
      <c r="I100" s="258">
        <f>VLOOKUP($A100,[6]Tregion!$A$7:$G$50,7,FALSE)</f>
        <v>22</v>
      </c>
      <c r="J100" s="258">
        <f t="shared" si="0"/>
        <v>41.499997965494792</v>
      </c>
    </row>
    <row r="101" spans="1:10" x14ac:dyDescent="0.2">
      <c r="A101" s="7">
        <v>37019</v>
      </c>
      <c r="H101" s="258">
        <f>VLOOKUP($A101,[6]Tregion!$A$7:$D$50,3,FALSE)</f>
        <v>51.249996948242185</v>
      </c>
      <c r="I101" s="258">
        <f>VLOOKUP($A101,[6]Tregion!$A$7:$G$50,7,FALSE)</f>
        <v>22</v>
      </c>
      <c r="J101" s="258">
        <f t="shared" si="0"/>
        <v>41.499997965494792</v>
      </c>
    </row>
    <row r="102" spans="1:10" x14ac:dyDescent="0.2">
      <c r="A102" s="7">
        <v>37020</v>
      </c>
    </row>
    <row r="103" spans="1:10" x14ac:dyDescent="0.2">
      <c r="A103" s="7">
        <v>37021</v>
      </c>
    </row>
    <row r="104" spans="1:10" x14ac:dyDescent="0.2">
      <c r="A104" s="7">
        <v>37022</v>
      </c>
    </row>
    <row r="105" spans="1:10" x14ac:dyDescent="0.2">
      <c r="A105" s="7">
        <v>37023</v>
      </c>
    </row>
    <row r="106" spans="1:10" x14ac:dyDescent="0.2">
      <c r="A106" s="7">
        <v>37024</v>
      </c>
    </row>
    <row r="107" spans="1:10" x14ac:dyDescent="0.2">
      <c r="A107" s="7">
        <v>37025</v>
      </c>
    </row>
    <row r="108" spans="1:10" x14ac:dyDescent="0.2">
      <c r="A108" s="7">
        <v>37026</v>
      </c>
    </row>
    <row r="109" spans="1:10" x14ac:dyDescent="0.2">
      <c r="A109" s="7">
        <v>37027</v>
      </c>
    </row>
    <row r="110" spans="1:10" x14ac:dyDescent="0.2">
      <c r="A110" s="7">
        <v>37028</v>
      </c>
    </row>
    <row r="111" spans="1:10" x14ac:dyDescent="0.2">
      <c r="A111" s="7">
        <v>37029</v>
      </c>
    </row>
    <row r="112" spans="1:10" x14ac:dyDescent="0.2">
      <c r="A112" s="7">
        <v>37030</v>
      </c>
    </row>
    <row r="113" spans="1:1" x14ac:dyDescent="0.2">
      <c r="A113" s="7">
        <v>37031</v>
      </c>
    </row>
    <row r="114" spans="1:1" x14ac:dyDescent="0.2">
      <c r="A114" s="7">
        <v>37032</v>
      </c>
    </row>
    <row r="115" spans="1:1" x14ac:dyDescent="0.2">
      <c r="A115" s="7">
        <v>37033</v>
      </c>
    </row>
    <row r="116" spans="1:1" x14ac:dyDescent="0.2">
      <c r="A116" s="7">
        <v>37034</v>
      </c>
    </row>
    <row r="117" spans="1:1" x14ac:dyDescent="0.2">
      <c r="A117" s="7">
        <v>37035</v>
      </c>
    </row>
    <row r="118" spans="1:1" x14ac:dyDescent="0.2">
      <c r="A118" s="7">
        <v>37036</v>
      </c>
    </row>
    <row r="119" spans="1:1" x14ac:dyDescent="0.2">
      <c r="A119" s="7">
        <v>37037</v>
      </c>
    </row>
    <row r="120" spans="1:1" x14ac:dyDescent="0.2">
      <c r="A120" s="7">
        <v>37038</v>
      </c>
    </row>
    <row r="121" spans="1:1" x14ac:dyDescent="0.2">
      <c r="A121" s="7">
        <v>37039</v>
      </c>
    </row>
    <row r="122" spans="1:1" x14ac:dyDescent="0.2">
      <c r="A122" s="7">
        <v>37040</v>
      </c>
    </row>
    <row r="123" spans="1:1" x14ac:dyDescent="0.2">
      <c r="A123" s="7">
        <v>37041</v>
      </c>
    </row>
    <row r="124" spans="1:1" x14ac:dyDescent="0.2">
      <c r="A124" s="7">
        <v>37042</v>
      </c>
    </row>
    <row r="125" spans="1:1" x14ac:dyDescent="0.2">
      <c r="A125" s="7">
        <v>37043</v>
      </c>
    </row>
    <row r="126" spans="1:1" x14ac:dyDescent="0.2">
      <c r="A126" s="7">
        <v>37044</v>
      </c>
    </row>
    <row r="127" spans="1:1" x14ac:dyDescent="0.2">
      <c r="A127" s="7">
        <v>37045</v>
      </c>
    </row>
    <row r="128" spans="1:1" x14ac:dyDescent="0.2">
      <c r="A128" s="7">
        <v>37046</v>
      </c>
    </row>
    <row r="129" spans="1:1" x14ac:dyDescent="0.2">
      <c r="A129" s="7">
        <v>37047</v>
      </c>
    </row>
    <row r="130" spans="1:1" x14ac:dyDescent="0.2">
      <c r="A130" s="7">
        <v>37048</v>
      </c>
    </row>
    <row r="131" spans="1:1" x14ac:dyDescent="0.2">
      <c r="A131" s="7">
        <v>37049</v>
      </c>
    </row>
    <row r="132" spans="1:1" x14ac:dyDescent="0.2">
      <c r="A132" s="7">
        <v>37050</v>
      </c>
    </row>
    <row r="133" spans="1:1" x14ac:dyDescent="0.2">
      <c r="A133" s="7">
        <v>37051</v>
      </c>
    </row>
    <row r="134" spans="1:1" x14ac:dyDescent="0.2">
      <c r="A134" s="7">
        <v>37052</v>
      </c>
    </row>
    <row r="135" spans="1:1" x14ac:dyDescent="0.2">
      <c r="A135" s="7">
        <v>37053</v>
      </c>
    </row>
    <row r="136" spans="1:1" x14ac:dyDescent="0.2">
      <c r="A136" s="7">
        <v>37054</v>
      </c>
    </row>
    <row r="137" spans="1:1" x14ac:dyDescent="0.2">
      <c r="A137" s="7">
        <v>37055</v>
      </c>
    </row>
    <row r="138" spans="1:1" x14ac:dyDescent="0.2">
      <c r="A138" s="7">
        <v>37056</v>
      </c>
    </row>
    <row r="139" spans="1:1" x14ac:dyDescent="0.2">
      <c r="A139" s="7">
        <v>37057</v>
      </c>
    </row>
    <row r="140" spans="1:1" x14ac:dyDescent="0.2">
      <c r="A140" s="7">
        <v>37058</v>
      </c>
    </row>
    <row r="141" spans="1:1" x14ac:dyDescent="0.2">
      <c r="A141" s="7">
        <v>37059</v>
      </c>
    </row>
    <row r="142" spans="1:1" x14ac:dyDescent="0.2">
      <c r="A142" s="7">
        <v>37060</v>
      </c>
    </row>
    <row r="143" spans="1:1" x14ac:dyDescent="0.2">
      <c r="A143" s="7">
        <v>37061</v>
      </c>
    </row>
    <row r="144" spans="1:1" x14ac:dyDescent="0.2">
      <c r="A144" s="7">
        <v>37062</v>
      </c>
    </row>
    <row r="145" spans="1:1" x14ac:dyDescent="0.2">
      <c r="A145" s="7">
        <v>37063</v>
      </c>
    </row>
    <row r="146" spans="1:1" x14ac:dyDescent="0.2">
      <c r="A146" s="7">
        <v>37064</v>
      </c>
    </row>
    <row r="147" spans="1:1" x14ac:dyDescent="0.2">
      <c r="A147" s="7">
        <v>37065</v>
      </c>
    </row>
    <row r="148" spans="1:1" x14ac:dyDescent="0.2">
      <c r="A148" s="7">
        <v>37066</v>
      </c>
    </row>
    <row r="149" spans="1:1" x14ac:dyDescent="0.2">
      <c r="A149" s="7">
        <v>37067</v>
      </c>
    </row>
    <row r="150" spans="1:1" x14ac:dyDescent="0.2">
      <c r="A150" s="7">
        <v>37068</v>
      </c>
    </row>
    <row r="151" spans="1:1" x14ac:dyDescent="0.2">
      <c r="A151" s="7">
        <v>37069</v>
      </c>
    </row>
    <row r="152" spans="1:1" x14ac:dyDescent="0.2">
      <c r="A152" s="7">
        <v>37070</v>
      </c>
    </row>
    <row r="153" spans="1:1" x14ac:dyDescent="0.2">
      <c r="A153" s="7">
        <v>37071</v>
      </c>
    </row>
    <row r="154" spans="1:1" x14ac:dyDescent="0.2">
      <c r="A154" s="7">
        <v>37072</v>
      </c>
    </row>
    <row r="155" spans="1:1" x14ac:dyDescent="0.2">
      <c r="A155" s="7">
        <v>37073</v>
      </c>
    </row>
  </sheetData>
  <mergeCells count="2">
    <mergeCell ref="B3:D3"/>
    <mergeCell ref="E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6"/>
  <sheetViews>
    <sheetView zoomScale="75" workbookViewId="0">
      <pane xSplit="1" ySplit="1" topLeftCell="BS2" activePane="bottomRight" state="frozen"/>
      <selection pane="topRight" activeCell="B1" sqref="B1"/>
      <selection pane="bottomLeft" activeCell="A2" sqref="A2"/>
      <selection pane="bottomRight" activeCell="CC26" sqref="CC26"/>
    </sheetView>
  </sheetViews>
  <sheetFormatPr defaultColWidth="6.7109375" defaultRowHeight="12.75" x14ac:dyDescent="0.2"/>
  <cols>
    <col min="1" max="1" width="9.140625" customWidth="1"/>
  </cols>
  <sheetData>
    <row r="1" spans="1:256" s="296" customFormat="1" x14ac:dyDescent="0.2">
      <c r="A1" s="55"/>
      <c r="B1" s="294">
        <v>36923</v>
      </c>
      <c r="C1" s="295">
        <v>36924</v>
      </c>
      <c r="D1" s="295">
        <v>36925</v>
      </c>
      <c r="E1" s="295">
        <v>36926</v>
      </c>
      <c r="F1" s="295">
        <v>36927</v>
      </c>
      <c r="G1" s="295">
        <v>36928</v>
      </c>
      <c r="H1" s="295">
        <v>36929</v>
      </c>
      <c r="I1" s="295">
        <v>36930</v>
      </c>
      <c r="J1" s="295">
        <v>36931</v>
      </c>
      <c r="K1" s="295">
        <v>36932</v>
      </c>
      <c r="L1" s="295">
        <v>36933</v>
      </c>
      <c r="M1" s="295">
        <v>36934</v>
      </c>
      <c r="N1" s="295">
        <v>36935</v>
      </c>
      <c r="O1" s="295">
        <v>36936</v>
      </c>
      <c r="P1" s="295">
        <v>36937</v>
      </c>
      <c r="Q1" s="295">
        <v>36938</v>
      </c>
      <c r="R1" s="295">
        <v>36939</v>
      </c>
      <c r="S1" s="295">
        <v>36940</v>
      </c>
      <c r="T1" s="295">
        <v>36941</v>
      </c>
      <c r="U1" s="295">
        <v>36942</v>
      </c>
      <c r="V1" s="295">
        <v>36943</v>
      </c>
      <c r="W1" s="295">
        <v>36944</v>
      </c>
      <c r="X1" s="295">
        <v>36945</v>
      </c>
      <c r="Y1" s="295">
        <v>36946</v>
      </c>
      <c r="Z1" s="295">
        <v>36947</v>
      </c>
      <c r="AA1" s="295">
        <v>36948</v>
      </c>
      <c r="AB1" s="295">
        <v>36949</v>
      </c>
      <c r="AC1" s="295">
        <v>36950</v>
      </c>
      <c r="AD1" s="295">
        <v>36951</v>
      </c>
      <c r="AE1" s="295">
        <v>36952</v>
      </c>
      <c r="AF1" s="295">
        <v>36953</v>
      </c>
      <c r="AG1" s="295">
        <v>36954</v>
      </c>
      <c r="AH1" s="295">
        <v>36955</v>
      </c>
      <c r="AI1" s="295">
        <v>36956</v>
      </c>
      <c r="AJ1" s="295">
        <v>36957</v>
      </c>
      <c r="AK1" s="295">
        <v>36958</v>
      </c>
      <c r="AL1" s="295">
        <v>36959</v>
      </c>
      <c r="AM1" s="295">
        <v>36960</v>
      </c>
      <c r="AN1" s="295">
        <v>36961</v>
      </c>
      <c r="AO1" s="339">
        <v>36962</v>
      </c>
      <c r="AP1" s="339">
        <v>36963</v>
      </c>
      <c r="AQ1" s="339">
        <v>36964</v>
      </c>
      <c r="AR1" s="339">
        <v>36965</v>
      </c>
      <c r="AS1" s="339">
        <v>36966</v>
      </c>
      <c r="AT1" s="339">
        <v>36967</v>
      </c>
      <c r="AU1" s="339">
        <v>36968</v>
      </c>
      <c r="AV1" s="339">
        <v>36969</v>
      </c>
      <c r="AW1" s="339">
        <v>36970</v>
      </c>
      <c r="AX1" s="339">
        <v>36971</v>
      </c>
      <c r="AY1" s="339">
        <v>36972</v>
      </c>
      <c r="AZ1" s="339">
        <v>36973</v>
      </c>
      <c r="BA1" s="339">
        <v>36974</v>
      </c>
      <c r="BB1" s="339">
        <v>36975</v>
      </c>
      <c r="BC1" s="339">
        <v>36976</v>
      </c>
      <c r="BD1" s="339">
        <v>36977</v>
      </c>
      <c r="BE1" s="339">
        <v>36978</v>
      </c>
      <c r="BF1" s="339">
        <v>36979</v>
      </c>
      <c r="BG1" s="339">
        <v>36980</v>
      </c>
      <c r="BH1" s="339">
        <v>36981</v>
      </c>
      <c r="BI1" s="339">
        <v>36982</v>
      </c>
      <c r="BJ1" s="339">
        <v>36983</v>
      </c>
      <c r="BK1" s="339">
        <v>36984</v>
      </c>
      <c r="BL1" s="339">
        <v>36985</v>
      </c>
      <c r="BM1" s="339">
        <v>36986</v>
      </c>
      <c r="BN1" s="339">
        <v>36987</v>
      </c>
      <c r="BO1" s="339">
        <v>36988</v>
      </c>
      <c r="BP1" s="339">
        <v>36989</v>
      </c>
      <c r="BQ1" s="339">
        <v>36990</v>
      </c>
      <c r="BR1" s="339">
        <v>36991</v>
      </c>
      <c r="BS1" s="339">
        <v>36992</v>
      </c>
      <c r="BT1" s="339">
        <v>36993</v>
      </c>
      <c r="BU1" s="295">
        <v>36994</v>
      </c>
      <c r="BV1" s="295">
        <v>36995</v>
      </c>
      <c r="BW1" s="295">
        <v>36996</v>
      </c>
      <c r="BX1" s="295">
        <v>36997</v>
      </c>
      <c r="BY1" s="295">
        <v>36998</v>
      </c>
      <c r="BZ1" s="295">
        <v>36999</v>
      </c>
      <c r="CA1" s="295">
        <v>37000</v>
      </c>
      <c r="CB1" s="295">
        <v>37001</v>
      </c>
      <c r="CC1" s="295">
        <v>37002</v>
      </c>
      <c r="CD1" s="295">
        <v>37003</v>
      </c>
      <c r="CE1" s="295">
        <v>37004</v>
      </c>
      <c r="CF1" s="295">
        <v>37005</v>
      </c>
      <c r="CG1" s="295">
        <v>37006</v>
      </c>
      <c r="CH1" s="295">
        <v>37007</v>
      </c>
      <c r="CI1" s="295">
        <v>37008</v>
      </c>
      <c r="CJ1" s="295">
        <v>37009</v>
      </c>
      <c r="CK1" s="295">
        <v>37010</v>
      </c>
      <c r="CL1" s="295">
        <v>37011</v>
      </c>
      <c r="CM1" s="295">
        <v>37012</v>
      </c>
      <c r="CN1" s="295">
        <v>37013</v>
      </c>
      <c r="CO1" s="295">
        <v>37014</v>
      </c>
      <c r="CP1" s="295">
        <v>37015</v>
      </c>
      <c r="CQ1" s="295">
        <v>37016</v>
      </c>
      <c r="CR1" s="295">
        <v>37017</v>
      </c>
      <c r="CS1" s="295">
        <v>37018</v>
      </c>
      <c r="CT1" s="295">
        <v>37019</v>
      </c>
      <c r="CU1" s="295">
        <v>37020</v>
      </c>
      <c r="CV1" s="295">
        <v>37021</v>
      </c>
      <c r="CW1" s="295">
        <v>37022</v>
      </c>
      <c r="CX1" s="295">
        <v>37023</v>
      </c>
      <c r="CY1" s="295">
        <v>37024</v>
      </c>
      <c r="CZ1" s="295">
        <v>37025</v>
      </c>
      <c r="DA1" s="295">
        <v>37026</v>
      </c>
      <c r="DB1" s="295">
        <v>37027</v>
      </c>
      <c r="DC1" s="295">
        <v>37028</v>
      </c>
      <c r="DD1" s="295">
        <v>37029</v>
      </c>
      <c r="DE1" s="295">
        <v>37030</v>
      </c>
      <c r="DF1" s="295">
        <v>37031</v>
      </c>
      <c r="DG1" s="295">
        <v>37032</v>
      </c>
      <c r="DH1" s="295">
        <v>37033</v>
      </c>
      <c r="DI1" s="295">
        <v>37034</v>
      </c>
      <c r="DJ1" s="295">
        <v>37035</v>
      </c>
      <c r="DK1" s="295">
        <v>37036</v>
      </c>
      <c r="DL1" s="295">
        <v>37037</v>
      </c>
      <c r="DM1" s="295">
        <v>37038</v>
      </c>
      <c r="DN1" s="295">
        <v>37039</v>
      </c>
      <c r="DO1" s="295">
        <v>37040</v>
      </c>
      <c r="DP1" s="295">
        <v>37041</v>
      </c>
      <c r="DQ1" s="295">
        <v>37042</v>
      </c>
      <c r="DR1" s="295">
        <v>37043</v>
      </c>
      <c r="DS1" s="295">
        <v>37044</v>
      </c>
      <c r="DT1" s="295">
        <v>37045</v>
      </c>
      <c r="DU1" s="295">
        <v>37046</v>
      </c>
      <c r="DV1" s="295">
        <v>37047</v>
      </c>
      <c r="DW1" s="295">
        <v>37048</v>
      </c>
      <c r="DX1" s="295">
        <v>37049</v>
      </c>
      <c r="DY1" s="295">
        <v>37050</v>
      </c>
      <c r="DZ1" s="295">
        <v>37051</v>
      </c>
      <c r="EA1" s="295">
        <v>37052</v>
      </c>
      <c r="EB1" s="295">
        <v>37053</v>
      </c>
      <c r="EC1" s="295">
        <v>37054</v>
      </c>
      <c r="ED1" s="295">
        <v>37055</v>
      </c>
      <c r="EE1" s="295">
        <v>37056</v>
      </c>
      <c r="EF1" s="295">
        <v>37057</v>
      </c>
      <c r="EG1" s="295">
        <v>37058</v>
      </c>
      <c r="EH1" s="295">
        <v>37059</v>
      </c>
      <c r="EI1" s="295">
        <v>37060</v>
      </c>
      <c r="EJ1" s="295">
        <v>37061</v>
      </c>
      <c r="EK1" s="295">
        <v>37062</v>
      </c>
      <c r="EL1" s="295">
        <v>37063</v>
      </c>
      <c r="EM1" s="295">
        <v>37064</v>
      </c>
      <c r="EN1" s="295">
        <v>37065</v>
      </c>
      <c r="EO1" s="295">
        <v>37066</v>
      </c>
      <c r="EP1" s="295">
        <v>37067</v>
      </c>
      <c r="EQ1" s="295">
        <v>37068</v>
      </c>
      <c r="ER1" s="295">
        <v>37069</v>
      </c>
      <c r="ES1" s="295">
        <v>37070</v>
      </c>
      <c r="ET1" s="295">
        <v>37071</v>
      </c>
      <c r="EU1" s="295">
        <v>37072</v>
      </c>
      <c r="EV1" s="295">
        <v>37073</v>
      </c>
      <c r="EW1" s="295">
        <v>37074</v>
      </c>
      <c r="EX1" s="295">
        <v>37075</v>
      </c>
      <c r="EY1" s="295">
        <v>37076</v>
      </c>
      <c r="EZ1" s="295">
        <v>37077</v>
      </c>
      <c r="FA1" s="295">
        <v>37078</v>
      </c>
      <c r="FB1" s="295">
        <v>37079</v>
      </c>
      <c r="FC1" s="295">
        <v>37080</v>
      </c>
      <c r="FD1" s="295">
        <v>37081</v>
      </c>
      <c r="FE1" s="295">
        <v>37082</v>
      </c>
      <c r="FF1" s="295">
        <v>37083</v>
      </c>
      <c r="FG1" s="295">
        <v>37084</v>
      </c>
      <c r="FH1" s="295">
        <v>37085</v>
      </c>
      <c r="FI1" s="295">
        <v>37086</v>
      </c>
      <c r="FJ1" s="295">
        <v>37087</v>
      </c>
      <c r="FK1" s="295">
        <v>37088</v>
      </c>
      <c r="FL1" s="295">
        <v>37089</v>
      </c>
      <c r="FM1" s="295">
        <v>37090</v>
      </c>
      <c r="FN1" s="295">
        <v>37091</v>
      </c>
      <c r="FO1" s="295">
        <v>37092</v>
      </c>
      <c r="FP1" s="295">
        <v>37093</v>
      </c>
      <c r="FQ1" s="295">
        <v>37094</v>
      </c>
      <c r="FR1" s="295">
        <v>37095</v>
      </c>
      <c r="FS1" s="295">
        <v>37096</v>
      </c>
      <c r="FT1" s="295">
        <v>37097</v>
      </c>
      <c r="FU1" s="295">
        <v>37098</v>
      </c>
      <c r="FV1" s="295">
        <v>37099</v>
      </c>
      <c r="FW1" s="295">
        <v>37100</v>
      </c>
      <c r="FX1" s="295">
        <v>37101</v>
      </c>
      <c r="FY1" s="295">
        <v>37102</v>
      </c>
      <c r="FZ1" s="295">
        <v>37103</v>
      </c>
      <c r="GA1" s="295">
        <v>37104</v>
      </c>
      <c r="GB1" s="295">
        <v>37105</v>
      </c>
      <c r="GC1" s="295">
        <v>37106</v>
      </c>
      <c r="GD1" s="295">
        <v>37107</v>
      </c>
      <c r="GE1" s="295">
        <v>37108</v>
      </c>
      <c r="GF1" s="295">
        <v>37109</v>
      </c>
      <c r="GG1" s="295">
        <v>37110</v>
      </c>
      <c r="GH1" s="295">
        <v>37111</v>
      </c>
      <c r="GI1" s="295">
        <v>37112</v>
      </c>
      <c r="GJ1" s="295">
        <v>37113</v>
      </c>
      <c r="GK1" s="295">
        <v>37114</v>
      </c>
      <c r="GL1" s="295">
        <v>37115</v>
      </c>
      <c r="GM1" s="295">
        <v>37116</v>
      </c>
      <c r="GN1" s="295">
        <v>37117</v>
      </c>
      <c r="GO1" s="295">
        <v>37118</v>
      </c>
      <c r="GP1" s="295">
        <v>37119</v>
      </c>
      <c r="GQ1" s="295">
        <v>37120</v>
      </c>
      <c r="GR1" s="295">
        <v>37121</v>
      </c>
      <c r="GS1" s="295">
        <v>37122</v>
      </c>
      <c r="GT1" s="295">
        <v>37123</v>
      </c>
      <c r="GU1" s="295">
        <v>37124</v>
      </c>
      <c r="GV1" s="295">
        <v>37125</v>
      </c>
      <c r="GW1" s="295">
        <v>37126</v>
      </c>
      <c r="GX1" s="295">
        <v>37127</v>
      </c>
      <c r="GY1" s="295">
        <v>37128</v>
      </c>
      <c r="GZ1" s="295">
        <v>37129</v>
      </c>
      <c r="HA1" s="295">
        <v>37130</v>
      </c>
      <c r="HB1" s="295">
        <v>37131</v>
      </c>
      <c r="HC1" s="295">
        <v>37132</v>
      </c>
      <c r="HD1" s="295">
        <v>37133</v>
      </c>
      <c r="HE1" s="295">
        <v>37134</v>
      </c>
      <c r="HF1" s="295">
        <v>37135</v>
      </c>
      <c r="HG1" s="295">
        <v>37136</v>
      </c>
      <c r="HH1" s="295">
        <v>37137</v>
      </c>
      <c r="HI1" s="295">
        <v>37138</v>
      </c>
      <c r="HJ1" s="295">
        <v>37139</v>
      </c>
      <c r="HK1" s="295">
        <v>37140</v>
      </c>
      <c r="HL1" s="295">
        <v>37141</v>
      </c>
      <c r="HM1" s="295">
        <v>37142</v>
      </c>
      <c r="HN1" s="295">
        <v>37143</v>
      </c>
      <c r="HO1" s="295">
        <v>37144</v>
      </c>
      <c r="HP1" s="295">
        <v>37145</v>
      </c>
      <c r="HQ1" s="295">
        <v>37146</v>
      </c>
      <c r="HR1" s="295">
        <v>37147</v>
      </c>
      <c r="HS1" s="295">
        <v>37148</v>
      </c>
      <c r="HT1" s="295">
        <v>37149</v>
      </c>
      <c r="HU1" s="295">
        <v>37150</v>
      </c>
      <c r="HV1" s="295">
        <v>37151</v>
      </c>
      <c r="HW1" s="295">
        <v>37152</v>
      </c>
      <c r="HX1" s="295">
        <v>37153</v>
      </c>
      <c r="HY1" s="295">
        <v>37154</v>
      </c>
      <c r="HZ1" s="295">
        <v>37155</v>
      </c>
      <c r="IA1" s="295">
        <v>37156</v>
      </c>
      <c r="IB1" s="295">
        <v>37157</v>
      </c>
      <c r="IC1" s="295">
        <v>37158</v>
      </c>
      <c r="ID1" s="295">
        <v>37159</v>
      </c>
      <c r="IE1" s="295">
        <v>37160</v>
      </c>
      <c r="IF1" s="295">
        <v>37161</v>
      </c>
      <c r="IG1" s="295">
        <v>37162</v>
      </c>
      <c r="IH1" s="295">
        <v>37163</v>
      </c>
      <c r="II1" s="295">
        <v>37164</v>
      </c>
      <c r="IJ1" s="295">
        <v>37165</v>
      </c>
      <c r="IK1" s="295">
        <v>37166</v>
      </c>
      <c r="IL1" s="295">
        <v>37167</v>
      </c>
      <c r="IM1" s="295">
        <v>37168</v>
      </c>
      <c r="IN1" s="295">
        <v>37169</v>
      </c>
      <c r="IO1" s="295">
        <v>37170</v>
      </c>
      <c r="IP1" s="295">
        <v>37171</v>
      </c>
      <c r="IQ1" s="295">
        <v>37172</v>
      </c>
      <c r="IR1" s="295">
        <v>37173</v>
      </c>
      <c r="IS1" s="295">
        <v>37174</v>
      </c>
      <c r="IT1" s="295">
        <v>37175</v>
      </c>
      <c r="IU1" s="295">
        <v>37176</v>
      </c>
      <c r="IV1" s="295">
        <v>37177</v>
      </c>
    </row>
    <row r="2" spans="1:256" s="292" customFormat="1" x14ac:dyDescent="0.2">
      <c r="A2" s="297" t="s">
        <v>26</v>
      </c>
      <c r="B2" s="291">
        <v>0</v>
      </c>
      <c r="C2" s="291">
        <v>0</v>
      </c>
      <c r="D2" s="291">
        <v>0</v>
      </c>
      <c r="E2" s="291">
        <v>850.02001953125</v>
      </c>
      <c r="F2" s="291">
        <v>850.02001953125</v>
      </c>
      <c r="G2" s="291">
        <v>850.02001953125</v>
      </c>
      <c r="H2" s="291">
        <v>850.02001953125</v>
      </c>
      <c r="I2" s="291">
        <v>1700.0400390625</v>
      </c>
      <c r="J2" s="291">
        <v>850.02001953125</v>
      </c>
      <c r="K2" s="291">
        <v>850.02001953125</v>
      </c>
      <c r="L2" s="291">
        <v>850.02001953125</v>
      </c>
      <c r="M2" s="291">
        <v>850.02001953125</v>
      </c>
      <c r="N2" s="291">
        <v>850.02001953125</v>
      </c>
      <c r="O2" s="291">
        <v>850.02001953125</v>
      </c>
      <c r="P2" s="291">
        <v>850.02001953125</v>
      </c>
      <c r="Q2" s="291">
        <v>850.02001953125</v>
      </c>
      <c r="R2" s="291">
        <v>850.02001953125</v>
      </c>
      <c r="S2" s="291">
        <v>850.02001953125</v>
      </c>
      <c r="T2" s="291">
        <v>850.02001953125</v>
      </c>
      <c r="U2" s="291">
        <v>850.02001953125</v>
      </c>
      <c r="V2" s="291">
        <v>850.02001953125</v>
      </c>
      <c r="W2" s="291">
        <v>850.02001953125</v>
      </c>
      <c r="X2" s="291">
        <v>850.02001953125</v>
      </c>
      <c r="Y2" s="291">
        <v>850.02001953125</v>
      </c>
      <c r="Z2" s="291">
        <v>850.02001953125</v>
      </c>
      <c r="AA2" s="291">
        <v>850.02001953125</v>
      </c>
      <c r="AB2" s="291">
        <v>850.02001953125</v>
      </c>
      <c r="AC2" s="291">
        <v>850.02001953125</v>
      </c>
      <c r="AD2" s="291">
        <v>850.02001953125</v>
      </c>
      <c r="AE2" s="291">
        <v>1174.02001953125</v>
      </c>
      <c r="AF2" s="291">
        <v>1174.02001953125</v>
      </c>
      <c r="AG2" s="291">
        <v>1174.02001953125</v>
      </c>
      <c r="AH2" s="292">
        <v>1244.02001953125</v>
      </c>
      <c r="AI2" s="292">
        <v>1244.02001953125</v>
      </c>
      <c r="AJ2" s="292">
        <v>1894.02001953125</v>
      </c>
      <c r="AK2" s="292">
        <v>3305.02001953125</v>
      </c>
      <c r="AL2" s="292">
        <v>3072.02001953125</v>
      </c>
      <c r="AM2" s="292">
        <v>3382.02001953125</v>
      </c>
      <c r="AN2" s="292">
        <v>3382.02001953125</v>
      </c>
      <c r="AO2" s="340">
        <v>4032.02001953125</v>
      </c>
      <c r="AP2" s="340">
        <v>4032.02001953125</v>
      </c>
      <c r="AQ2" s="340">
        <v>4032.02001953125</v>
      </c>
      <c r="AR2" s="340">
        <v>4190.02001953125</v>
      </c>
      <c r="AS2" s="340">
        <v>5250.0400390625</v>
      </c>
      <c r="AT2" s="340">
        <v>5832.0400390625</v>
      </c>
      <c r="AU2" s="340">
        <v>5832.0400390625</v>
      </c>
      <c r="AV2" s="340">
        <v>4982.02001953125</v>
      </c>
      <c r="AW2" s="340">
        <v>4982.02001953125</v>
      </c>
      <c r="AX2" s="340">
        <v>5288.02001953125</v>
      </c>
      <c r="AY2" s="340">
        <v>5266.02001953125</v>
      </c>
      <c r="AZ2" s="340">
        <v>5266.02001953125</v>
      </c>
      <c r="BA2" s="340">
        <v>5266.02001953125</v>
      </c>
      <c r="BB2" s="340">
        <v>5346.02001953125</v>
      </c>
      <c r="BC2" s="340">
        <v>5142</v>
      </c>
      <c r="BD2" s="340">
        <v>5887</v>
      </c>
      <c r="BE2" s="340">
        <v>5241</v>
      </c>
      <c r="BF2" s="340">
        <v>5264</v>
      </c>
      <c r="BG2" s="340">
        <v>5264</v>
      </c>
      <c r="BH2" s="340">
        <v>5264</v>
      </c>
      <c r="BI2" s="340">
        <v>6178.02001953125</v>
      </c>
      <c r="BJ2" s="340">
        <v>6913.02001953125</v>
      </c>
      <c r="BK2" s="340">
        <v>6913.02001953125</v>
      </c>
      <c r="BL2" s="340">
        <v>6063</v>
      </c>
      <c r="BM2" s="340">
        <v>6063</v>
      </c>
      <c r="BN2" s="340">
        <v>6143</v>
      </c>
      <c r="BO2" s="340">
        <v>6143</v>
      </c>
      <c r="BP2" s="340">
        <v>5999</v>
      </c>
      <c r="BQ2" s="340">
        <v>5999</v>
      </c>
      <c r="BR2" s="340">
        <v>6127</v>
      </c>
      <c r="BS2" s="340">
        <v>6036</v>
      </c>
      <c r="BT2" s="340">
        <v>6036</v>
      </c>
      <c r="BU2" s="344">
        <v>6036</v>
      </c>
      <c r="BV2" s="344">
        <v>5734</v>
      </c>
      <c r="BW2" s="344">
        <v>5925</v>
      </c>
      <c r="BX2" s="344">
        <v>5151</v>
      </c>
      <c r="BY2" s="344">
        <v>5151</v>
      </c>
      <c r="BZ2" s="344">
        <v>5151</v>
      </c>
      <c r="CA2" s="344">
        <v>5151</v>
      </c>
      <c r="CB2" s="344">
        <v>4990</v>
      </c>
      <c r="CC2" s="344">
        <v>4811</v>
      </c>
      <c r="CD2" s="344">
        <v>4811</v>
      </c>
      <c r="CE2" s="344">
        <v>4076</v>
      </c>
      <c r="CF2" s="344">
        <v>3770</v>
      </c>
      <c r="CG2" s="344">
        <v>4148</v>
      </c>
      <c r="CH2" s="344">
        <v>4148</v>
      </c>
      <c r="CI2" s="344">
        <v>4148</v>
      </c>
      <c r="CJ2" s="344">
        <v>4148</v>
      </c>
      <c r="CK2" s="344">
        <v>3869</v>
      </c>
      <c r="CL2" s="344">
        <v>3869</v>
      </c>
      <c r="CM2" s="344">
        <v>3741</v>
      </c>
      <c r="CN2" s="344">
        <v>3741</v>
      </c>
      <c r="CO2" s="344">
        <v>3693</v>
      </c>
      <c r="CP2" s="344">
        <v>3848</v>
      </c>
      <c r="CQ2" s="344">
        <v>3656</v>
      </c>
      <c r="CR2" s="344">
        <v>3656</v>
      </c>
    </row>
    <row r="3" spans="1:256" s="13" customFormat="1" x14ac:dyDescent="0.2">
      <c r="A3" s="298" t="s">
        <v>27</v>
      </c>
      <c r="B3" s="293">
        <v>0</v>
      </c>
      <c r="C3" s="293">
        <v>0</v>
      </c>
      <c r="D3" s="293">
        <v>0</v>
      </c>
      <c r="E3" s="293">
        <v>0</v>
      </c>
      <c r="F3" s="293">
        <v>0</v>
      </c>
      <c r="G3" s="293">
        <v>0</v>
      </c>
      <c r="H3" s="293">
        <v>0</v>
      </c>
      <c r="I3" s="293">
        <v>0</v>
      </c>
      <c r="J3" s="293">
        <v>0</v>
      </c>
      <c r="K3" s="293">
        <v>59</v>
      </c>
      <c r="L3" s="293">
        <v>59</v>
      </c>
      <c r="M3" s="293">
        <v>299</v>
      </c>
      <c r="N3" s="293">
        <v>299</v>
      </c>
      <c r="O3" s="293">
        <v>299</v>
      </c>
      <c r="P3" s="293">
        <v>299</v>
      </c>
      <c r="Q3" s="293">
        <v>299</v>
      </c>
      <c r="R3" s="293">
        <v>299</v>
      </c>
      <c r="S3" s="293">
        <v>299</v>
      </c>
      <c r="T3" s="293">
        <v>299</v>
      </c>
      <c r="U3" s="293">
        <v>299</v>
      </c>
      <c r="V3" s="293">
        <v>299</v>
      </c>
      <c r="W3" s="293">
        <v>299</v>
      </c>
      <c r="X3" s="293">
        <v>299</v>
      </c>
      <c r="Y3" s="293">
        <v>299</v>
      </c>
      <c r="Z3" s="293">
        <v>299</v>
      </c>
      <c r="AA3" s="293">
        <v>59</v>
      </c>
      <c r="AB3" s="293">
        <v>143</v>
      </c>
      <c r="AC3" s="293">
        <v>143</v>
      </c>
      <c r="AD3" s="293">
        <v>143</v>
      </c>
      <c r="AE3" s="293">
        <v>59</v>
      </c>
      <c r="AF3" s="293">
        <v>59</v>
      </c>
      <c r="AG3" s="293">
        <v>59</v>
      </c>
      <c r="AH3" s="13">
        <v>59</v>
      </c>
      <c r="AI3" s="13">
        <v>59</v>
      </c>
      <c r="AJ3" s="13">
        <v>59</v>
      </c>
      <c r="AK3" s="13">
        <v>59</v>
      </c>
      <c r="AL3" s="13">
        <v>59</v>
      </c>
      <c r="AM3" s="13">
        <v>59</v>
      </c>
      <c r="AN3" s="13">
        <v>59</v>
      </c>
      <c r="AO3" s="340">
        <v>59</v>
      </c>
      <c r="AP3" s="340">
        <v>59</v>
      </c>
      <c r="AQ3" s="340">
        <v>59</v>
      </c>
      <c r="AR3" s="340">
        <v>59</v>
      </c>
      <c r="AS3" s="340">
        <v>59</v>
      </c>
      <c r="AT3" s="340">
        <v>59</v>
      </c>
      <c r="AU3" s="340">
        <v>59</v>
      </c>
      <c r="AV3" s="340">
        <v>59</v>
      </c>
      <c r="AW3" s="340">
        <v>59</v>
      </c>
      <c r="AX3" s="340">
        <v>59</v>
      </c>
      <c r="AY3" s="340">
        <v>59</v>
      </c>
      <c r="AZ3" s="340">
        <v>59</v>
      </c>
      <c r="BA3" s="340">
        <v>59</v>
      </c>
      <c r="BB3" s="340">
        <v>59</v>
      </c>
      <c r="BC3" s="340">
        <v>163</v>
      </c>
      <c r="BD3" s="340">
        <v>163</v>
      </c>
      <c r="BE3" s="340">
        <v>163</v>
      </c>
      <c r="BF3" s="340">
        <v>163</v>
      </c>
      <c r="BG3" s="340">
        <v>247</v>
      </c>
      <c r="BH3" s="340">
        <v>247</v>
      </c>
      <c r="BI3" s="340">
        <v>247</v>
      </c>
      <c r="BJ3" s="340">
        <v>163</v>
      </c>
      <c r="BK3" s="340">
        <v>163</v>
      </c>
      <c r="BL3" s="340">
        <v>163</v>
      </c>
      <c r="BM3" s="340">
        <v>163</v>
      </c>
      <c r="BN3" s="340">
        <v>163</v>
      </c>
      <c r="BO3" s="340">
        <v>163</v>
      </c>
      <c r="BP3" s="340">
        <v>364</v>
      </c>
      <c r="BQ3" s="340">
        <v>364</v>
      </c>
      <c r="BR3" s="340">
        <v>364</v>
      </c>
      <c r="BS3" s="340">
        <v>364</v>
      </c>
      <c r="BT3" s="340">
        <v>364</v>
      </c>
      <c r="BU3" s="261">
        <v>364</v>
      </c>
      <c r="BV3" s="261">
        <v>364</v>
      </c>
      <c r="BW3" s="261">
        <v>364</v>
      </c>
      <c r="BX3" s="261">
        <v>364</v>
      </c>
      <c r="BY3" s="261">
        <v>364</v>
      </c>
      <c r="BZ3" s="261">
        <v>364</v>
      </c>
      <c r="CA3" s="261">
        <v>364</v>
      </c>
      <c r="CB3" s="261">
        <v>383</v>
      </c>
      <c r="CC3" s="261">
        <v>383</v>
      </c>
      <c r="CD3" s="261">
        <v>182</v>
      </c>
      <c r="CE3" s="261">
        <v>182</v>
      </c>
      <c r="CF3" s="261">
        <v>182</v>
      </c>
      <c r="CG3" s="261">
        <v>182</v>
      </c>
      <c r="CH3" s="261">
        <v>182</v>
      </c>
      <c r="CI3" s="261">
        <v>163</v>
      </c>
      <c r="CJ3" s="261">
        <v>163</v>
      </c>
      <c r="CK3" s="261">
        <v>163</v>
      </c>
      <c r="CL3" s="261">
        <v>59</v>
      </c>
      <c r="CM3" s="261">
        <v>59</v>
      </c>
      <c r="CN3" s="261">
        <v>59</v>
      </c>
      <c r="CO3" s="261">
        <v>59</v>
      </c>
      <c r="CP3" s="261">
        <v>59</v>
      </c>
      <c r="CQ3" s="261">
        <v>59</v>
      </c>
      <c r="CR3" s="261">
        <v>59</v>
      </c>
      <c r="CS3" s="261"/>
    </row>
    <row r="4" spans="1:256" s="261" customFormat="1" x14ac:dyDescent="0.2">
      <c r="A4" s="298" t="s">
        <v>29</v>
      </c>
      <c r="K4" s="261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61">
        <v>0</v>
      </c>
      <c r="R4" s="261">
        <v>0</v>
      </c>
      <c r="S4" s="261">
        <v>0</v>
      </c>
      <c r="T4" s="261">
        <v>0</v>
      </c>
      <c r="U4" s="261">
        <v>0</v>
      </c>
      <c r="V4" s="261">
        <v>0</v>
      </c>
      <c r="W4" s="261">
        <v>0</v>
      </c>
      <c r="X4" s="261">
        <v>1115</v>
      </c>
      <c r="Y4" s="261">
        <v>1115</v>
      </c>
      <c r="Z4" s="261">
        <v>1115</v>
      </c>
      <c r="AA4" s="261">
        <v>1115</v>
      </c>
      <c r="AB4" s="261">
        <v>1115</v>
      </c>
      <c r="AC4" s="261">
        <v>0</v>
      </c>
      <c r="AD4" s="261">
        <v>0</v>
      </c>
      <c r="AE4" s="261">
        <v>0</v>
      </c>
      <c r="AF4" s="261">
        <v>0</v>
      </c>
      <c r="AG4" s="261">
        <v>0</v>
      </c>
      <c r="AH4" s="261">
        <v>0</v>
      </c>
      <c r="AI4" s="261">
        <v>0</v>
      </c>
      <c r="AJ4" s="261">
        <v>0</v>
      </c>
      <c r="AK4" s="261">
        <v>1105</v>
      </c>
      <c r="AL4" s="261">
        <v>2199.43994140625</v>
      </c>
      <c r="AM4" s="261">
        <v>2199.43994140625</v>
      </c>
      <c r="AN4" s="261">
        <v>2199.43994140625</v>
      </c>
      <c r="AO4" s="340">
        <v>1094.43994140625</v>
      </c>
      <c r="AP4" s="340">
        <v>1094.43994140625</v>
      </c>
      <c r="AQ4" s="340">
        <v>1094.43994140625</v>
      </c>
      <c r="AR4" s="340">
        <v>1094.43994140625</v>
      </c>
      <c r="AS4" s="340">
        <v>1934.43994140625</v>
      </c>
      <c r="AT4" s="340">
        <v>1934.43994140625</v>
      </c>
      <c r="AU4" s="340">
        <v>1934.43994140625</v>
      </c>
      <c r="AV4" s="340">
        <v>1934.43994140625</v>
      </c>
      <c r="AW4" s="340">
        <v>1934.43994140625</v>
      </c>
      <c r="AX4" s="340">
        <v>1934.43994140625</v>
      </c>
      <c r="AY4" s="340">
        <v>1934.43994140625</v>
      </c>
      <c r="AZ4" s="340">
        <v>1934.43994140625</v>
      </c>
      <c r="BA4" s="340">
        <v>1934.43994140625</v>
      </c>
      <c r="BB4" s="340">
        <v>1934.43994140625</v>
      </c>
      <c r="BC4" s="340">
        <v>1934.43994140625</v>
      </c>
      <c r="BD4" s="340">
        <v>1934.43994140625</v>
      </c>
      <c r="BE4" s="340">
        <v>1934.43994140625</v>
      </c>
      <c r="BF4" s="340">
        <v>1934.43994140625</v>
      </c>
      <c r="BG4" s="340">
        <v>1934.43994140625</v>
      </c>
      <c r="BH4" s="340">
        <v>1934.43994140625</v>
      </c>
      <c r="BI4" s="340">
        <v>1934.43994140625</v>
      </c>
      <c r="BJ4" s="340">
        <v>1934.43994140625</v>
      </c>
      <c r="BK4" s="340">
        <v>1934.43994140625</v>
      </c>
      <c r="BL4" s="340">
        <v>3049.43994140625</v>
      </c>
      <c r="BM4" s="340">
        <v>3049.43994140625</v>
      </c>
      <c r="BN4" s="340">
        <v>4155.43994140625</v>
      </c>
      <c r="BO4" s="340">
        <v>4155.43994140625</v>
      </c>
      <c r="BP4" s="340">
        <v>4155.43994140625</v>
      </c>
      <c r="BQ4" s="340">
        <v>4155.43994140625</v>
      </c>
      <c r="BR4" s="340">
        <v>4155.43994140625</v>
      </c>
      <c r="BS4" s="340">
        <v>4155.43994140625</v>
      </c>
      <c r="BT4" s="340">
        <v>4155.43994140625</v>
      </c>
      <c r="BU4" s="293">
        <v>4155.43994140625</v>
      </c>
      <c r="BV4" s="293">
        <v>4155.43994140625</v>
      </c>
      <c r="BW4" s="293">
        <v>4155.43994140625</v>
      </c>
      <c r="BX4" s="293">
        <v>4155.43994140625</v>
      </c>
      <c r="BY4" s="293">
        <v>4155.43994140625</v>
      </c>
      <c r="BZ4" s="293">
        <v>4155.43994140625</v>
      </c>
      <c r="CA4" s="293">
        <v>4155.43994140625</v>
      </c>
      <c r="CB4" s="293">
        <v>4155.43994140625</v>
      </c>
      <c r="CC4" s="293">
        <v>4155.43994140625</v>
      </c>
      <c r="CD4" s="293">
        <v>3061</v>
      </c>
      <c r="CE4" s="293">
        <v>1946</v>
      </c>
      <c r="CF4" s="293">
        <v>1946</v>
      </c>
      <c r="CG4" s="261">
        <v>1946</v>
      </c>
      <c r="CH4" s="261">
        <v>1946</v>
      </c>
      <c r="CI4" s="261">
        <v>1946</v>
      </c>
      <c r="CJ4" s="261">
        <v>1946</v>
      </c>
      <c r="CK4" s="261">
        <v>1946</v>
      </c>
      <c r="CL4" s="261">
        <v>1106</v>
      </c>
      <c r="CM4" s="261">
        <v>1106</v>
      </c>
      <c r="CN4" s="261">
        <v>1106</v>
      </c>
      <c r="CO4" s="261">
        <v>1106</v>
      </c>
      <c r="CP4" s="261">
        <v>1106</v>
      </c>
      <c r="CQ4" s="261">
        <v>1106</v>
      </c>
      <c r="CR4" s="261">
        <v>1106</v>
      </c>
    </row>
    <row r="5" spans="1:256" s="261" customFormat="1" x14ac:dyDescent="0.2">
      <c r="A5" s="298" t="s">
        <v>30</v>
      </c>
      <c r="K5" s="261">
        <v>0</v>
      </c>
      <c r="L5" s="261">
        <v>0</v>
      </c>
      <c r="M5" s="261">
        <v>0</v>
      </c>
      <c r="N5" s="261">
        <v>0</v>
      </c>
      <c r="O5" s="261">
        <v>0</v>
      </c>
      <c r="P5" s="261">
        <v>0</v>
      </c>
      <c r="Q5" s="261">
        <v>0</v>
      </c>
      <c r="R5" s="261">
        <v>0</v>
      </c>
      <c r="S5" s="261">
        <v>0</v>
      </c>
      <c r="T5" s="261">
        <v>0</v>
      </c>
      <c r="U5" s="261">
        <v>0</v>
      </c>
      <c r="V5" s="261">
        <v>0</v>
      </c>
      <c r="W5" s="261">
        <v>0</v>
      </c>
      <c r="X5" s="261">
        <v>0</v>
      </c>
      <c r="Y5" s="261">
        <v>0</v>
      </c>
      <c r="Z5" s="261">
        <v>0</v>
      </c>
      <c r="AA5" s="261">
        <v>0</v>
      </c>
      <c r="AB5" s="261">
        <v>0</v>
      </c>
      <c r="AC5" s="261">
        <v>0</v>
      </c>
      <c r="AD5" s="261">
        <v>0</v>
      </c>
      <c r="AE5" s="261">
        <v>0</v>
      </c>
      <c r="AF5" s="261">
        <v>0</v>
      </c>
      <c r="AG5" s="261">
        <v>0</v>
      </c>
      <c r="AH5" s="261">
        <v>18</v>
      </c>
      <c r="AI5" s="261">
        <v>18</v>
      </c>
      <c r="AJ5" s="261">
        <v>18</v>
      </c>
      <c r="AK5" s="261">
        <v>18</v>
      </c>
      <c r="AL5" s="261">
        <v>18</v>
      </c>
      <c r="AM5" s="261">
        <v>18</v>
      </c>
      <c r="AN5" s="261">
        <v>18</v>
      </c>
      <c r="AO5" s="340">
        <v>18</v>
      </c>
      <c r="AP5" s="340">
        <v>18</v>
      </c>
      <c r="AQ5" s="340">
        <v>18</v>
      </c>
      <c r="AR5" s="340">
        <v>173</v>
      </c>
      <c r="AS5" s="340">
        <v>173</v>
      </c>
      <c r="AT5" s="340">
        <v>173</v>
      </c>
      <c r="AU5" s="340">
        <v>173</v>
      </c>
      <c r="AV5" s="340">
        <v>173</v>
      </c>
      <c r="AW5" s="340">
        <v>173</v>
      </c>
      <c r="AX5" s="340">
        <v>173</v>
      </c>
      <c r="AY5" s="340">
        <v>155</v>
      </c>
      <c r="AZ5" s="340">
        <v>194</v>
      </c>
      <c r="BA5" s="340">
        <v>194</v>
      </c>
      <c r="BB5" s="340">
        <v>194</v>
      </c>
      <c r="BC5" s="340">
        <v>194</v>
      </c>
      <c r="BD5" s="340">
        <v>194</v>
      </c>
      <c r="BE5" s="340">
        <v>194</v>
      </c>
      <c r="BF5" s="340">
        <v>194</v>
      </c>
      <c r="BG5" s="340">
        <v>155</v>
      </c>
      <c r="BH5" s="340">
        <v>155</v>
      </c>
      <c r="BI5" s="340">
        <v>155</v>
      </c>
      <c r="BJ5" s="340">
        <v>308</v>
      </c>
      <c r="BK5" s="340">
        <v>308</v>
      </c>
      <c r="BL5" s="340">
        <v>308</v>
      </c>
      <c r="BM5" s="340">
        <v>308</v>
      </c>
      <c r="BN5" s="340">
        <v>308</v>
      </c>
      <c r="BO5" s="340">
        <v>308</v>
      </c>
      <c r="BP5" s="340">
        <v>308</v>
      </c>
      <c r="BQ5" s="340">
        <v>308</v>
      </c>
      <c r="BR5" s="340">
        <v>308</v>
      </c>
      <c r="BS5" s="340">
        <v>308</v>
      </c>
      <c r="BT5" s="340">
        <v>308</v>
      </c>
      <c r="BU5" s="261">
        <v>308</v>
      </c>
      <c r="BV5" s="261">
        <v>308</v>
      </c>
      <c r="BW5" s="261">
        <v>308</v>
      </c>
      <c r="BX5" s="261">
        <v>308</v>
      </c>
      <c r="BY5" s="261">
        <v>308</v>
      </c>
      <c r="BZ5" s="261">
        <v>308</v>
      </c>
      <c r="CA5" s="261">
        <v>308</v>
      </c>
      <c r="CB5" s="261">
        <v>308</v>
      </c>
      <c r="CC5" s="261">
        <v>308</v>
      </c>
      <c r="CD5" s="261">
        <v>308</v>
      </c>
      <c r="CE5" s="261">
        <v>308</v>
      </c>
      <c r="CF5" s="261">
        <v>308</v>
      </c>
      <c r="CG5" s="261">
        <v>308</v>
      </c>
      <c r="CH5" s="261">
        <v>308</v>
      </c>
      <c r="CI5" s="261">
        <v>308</v>
      </c>
      <c r="CJ5" s="261">
        <v>308</v>
      </c>
      <c r="CK5" s="261">
        <v>308</v>
      </c>
      <c r="CL5" s="261">
        <v>308</v>
      </c>
      <c r="CM5" s="261">
        <v>153</v>
      </c>
      <c r="CN5" s="261">
        <v>153</v>
      </c>
      <c r="CO5" s="261">
        <v>153</v>
      </c>
      <c r="CP5" s="261">
        <v>153</v>
      </c>
      <c r="CQ5" s="261">
        <v>153</v>
      </c>
      <c r="CR5" s="261">
        <v>153</v>
      </c>
    </row>
    <row r="6" spans="1:256" s="261" customFormat="1" x14ac:dyDescent="0.2">
      <c r="A6" s="299" t="s">
        <v>28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X6" s="261">
        <v>0</v>
      </c>
      <c r="Y6" s="261">
        <v>0</v>
      </c>
      <c r="Z6" s="261">
        <v>0</v>
      </c>
      <c r="AA6" s="261">
        <v>0</v>
      </c>
      <c r="AB6" s="261">
        <v>0</v>
      </c>
      <c r="AC6" s="261">
        <v>0</v>
      </c>
      <c r="AD6" s="261">
        <v>0</v>
      </c>
      <c r="AE6" s="261">
        <v>0</v>
      </c>
      <c r="AF6" s="261">
        <v>0</v>
      </c>
      <c r="AG6" s="261">
        <v>0</v>
      </c>
      <c r="AH6" s="261">
        <v>0</v>
      </c>
      <c r="AI6" s="261">
        <v>0</v>
      </c>
      <c r="AJ6" s="261">
        <v>0</v>
      </c>
      <c r="AK6" s="261">
        <v>0</v>
      </c>
      <c r="AL6" s="261">
        <v>0</v>
      </c>
      <c r="AM6" s="261">
        <v>0</v>
      </c>
      <c r="AN6" s="261">
        <v>0</v>
      </c>
      <c r="AO6" s="261">
        <v>0</v>
      </c>
      <c r="AP6" s="261">
        <v>0</v>
      </c>
      <c r="AQ6" s="261">
        <v>0</v>
      </c>
      <c r="AR6" s="261">
        <v>110</v>
      </c>
      <c r="AS6" s="261">
        <v>110</v>
      </c>
      <c r="AT6" s="261">
        <v>110</v>
      </c>
      <c r="AU6" s="261">
        <v>110</v>
      </c>
      <c r="AV6" s="261">
        <v>110</v>
      </c>
      <c r="AW6" s="261">
        <v>110</v>
      </c>
      <c r="AX6" s="261">
        <v>110</v>
      </c>
      <c r="AY6" s="261">
        <v>0</v>
      </c>
      <c r="AZ6" s="261">
        <v>0</v>
      </c>
      <c r="BA6" s="261">
        <v>0</v>
      </c>
      <c r="BB6" s="261">
        <v>0</v>
      </c>
      <c r="BC6" s="261">
        <v>0</v>
      </c>
      <c r="BD6" s="261">
        <v>0</v>
      </c>
      <c r="BE6" s="261">
        <v>0</v>
      </c>
      <c r="BF6" s="261">
        <v>0</v>
      </c>
      <c r="BG6" s="261">
        <v>0</v>
      </c>
      <c r="BH6" s="261">
        <v>0</v>
      </c>
      <c r="BI6" s="261">
        <v>0</v>
      </c>
      <c r="BJ6" s="261">
        <v>0</v>
      </c>
      <c r="BK6" s="261">
        <v>0</v>
      </c>
      <c r="BL6" s="261">
        <v>0</v>
      </c>
      <c r="BM6" s="261">
        <v>0</v>
      </c>
      <c r="BN6" s="261">
        <v>0</v>
      </c>
      <c r="BO6" s="261">
        <v>0</v>
      </c>
      <c r="BP6" s="261">
        <v>0</v>
      </c>
      <c r="BQ6" s="261">
        <v>0</v>
      </c>
      <c r="BR6" s="261">
        <v>0</v>
      </c>
      <c r="BS6" s="261">
        <v>0</v>
      </c>
      <c r="BT6" s="261">
        <v>0</v>
      </c>
      <c r="BU6" s="261">
        <v>0</v>
      </c>
      <c r="BV6" s="261">
        <v>0</v>
      </c>
      <c r="BW6" s="261">
        <v>0</v>
      </c>
      <c r="BX6" s="261">
        <v>0</v>
      </c>
      <c r="BY6" s="261">
        <v>0</v>
      </c>
      <c r="BZ6" s="261">
        <v>0</v>
      </c>
      <c r="CA6" s="261">
        <v>0</v>
      </c>
      <c r="CB6" s="261">
        <v>0</v>
      </c>
      <c r="CC6" s="261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368"/>
  <sheetViews>
    <sheetView topLeftCell="A88" zoomScale="75" workbookViewId="0">
      <selection activeCell="A73" sqref="A73"/>
    </sheetView>
  </sheetViews>
  <sheetFormatPr defaultRowHeight="12.75" x14ac:dyDescent="0.2"/>
  <cols>
    <col min="1" max="1" width="10.140625" style="229" bestFit="1" customWidth="1"/>
    <col min="2" max="2" width="3.140625" style="261" bestFit="1" customWidth="1"/>
    <col min="3" max="3" width="3.5703125" style="90" bestFit="1" customWidth="1"/>
    <col min="10" max="21" width="9.140625" style="90"/>
  </cols>
  <sheetData>
    <row r="1" spans="1:21" ht="13.5" thickBot="1" x14ac:dyDescent="0.25">
      <c r="A1" s="287" t="s">
        <v>178</v>
      </c>
      <c r="B1" s="288"/>
      <c r="C1" s="289"/>
      <c r="D1" s="358" t="s">
        <v>179</v>
      </c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60"/>
    </row>
    <row r="2" spans="1:21" x14ac:dyDescent="0.2">
      <c r="A2" s="283"/>
      <c r="B2" s="356" t="s">
        <v>182</v>
      </c>
      <c r="C2" s="357"/>
      <c r="D2" s="355" t="s">
        <v>182</v>
      </c>
      <c r="E2" s="356"/>
      <c r="F2" s="356"/>
      <c r="G2" s="356"/>
      <c r="H2" s="356"/>
      <c r="I2" s="357"/>
      <c r="J2" s="355" t="s">
        <v>186</v>
      </c>
      <c r="K2" s="356"/>
      <c r="L2" s="356"/>
      <c r="M2" s="356"/>
      <c r="N2" s="356"/>
      <c r="O2" s="357"/>
      <c r="P2" s="355" t="s">
        <v>187</v>
      </c>
      <c r="Q2" s="356"/>
      <c r="R2" s="356"/>
      <c r="S2" s="356"/>
      <c r="T2" s="356"/>
      <c r="U2" s="357"/>
    </row>
    <row r="3" spans="1:21" x14ac:dyDescent="0.2">
      <c r="A3" s="284" t="s">
        <v>0</v>
      </c>
      <c r="B3" s="261" t="s">
        <v>180</v>
      </c>
      <c r="C3" s="280" t="s">
        <v>181</v>
      </c>
      <c r="D3" s="279" t="s">
        <v>183</v>
      </c>
      <c r="E3" s="261" t="s">
        <v>184</v>
      </c>
      <c r="F3" s="261" t="s">
        <v>185</v>
      </c>
      <c r="G3" s="261" t="s">
        <v>89</v>
      </c>
      <c r="H3" s="261" t="s">
        <v>180</v>
      </c>
      <c r="I3" s="280" t="s">
        <v>181</v>
      </c>
      <c r="J3" s="279" t="s">
        <v>183</v>
      </c>
      <c r="K3" s="261" t="s">
        <v>184</v>
      </c>
      <c r="L3" s="261" t="s">
        <v>185</v>
      </c>
      <c r="M3" s="261" t="s">
        <v>89</v>
      </c>
      <c r="N3" s="261" t="s">
        <v>180</v>
      </c>
      <c r="O3" s="280" t="s">
        <v>181</v>
      </c>
      <c r="P3" s="279" t="s">
        <v>183</v>
      </c>
      <c r="Q3" s="261" t="s">
        <v>184</v>
      </c>
      <c r="R3" s="261" t="s">
        <v>185</v>
      </c>
      <c r="S3" s="261" t="s">
        <v>89</v>
      </c>
      <c r="T3" s="261" t="s">
        <v>180</v>
      </c>
      <c r="U3" s="280" t="s">
        <v>181</v>
      </c>
    </row>
    <row r="4" spans="1:21" x14ac:dyDescent="0.2">
      <c r="A4" s="285">
        <v>36892</v>
      </c>
      <c r="B4" s="261">
        <v>39</v>
      </c>
      <c r="C4" s="280">
        <v>24</v>
      </c>
      <c r="D4" s="279">
        <f>[2]PhiladelphiaPA!A1463</f>
        <v>2001</v>
      </c>
      <c r="E4" s="261">
        <f>[2]PhiladelphiaPA!B1463</f>
        <v>1</v>
      </c>
      <c r="F4" s="261">
        <f>[2]PhiladelphiaPA!C1463</f>
        <v>1</v>
      </c>
      <c r="G4" s="281">
        <f>DATE(D4,E4,F4)</f>
        <v>36892</v>
      </c>
      <c r="H4" s="261">
        <f>[2]PhiladelphiaPA!E1463</f>
        <v>35</v>
      </c>
      <c r="I4" s="280">
        <f>[2]PhiladelphiaPA!F1463</f>
        <v>19</v>
      </c>
      <c r="J4" s="279">
        <f>[2]WashingtonD.C.!A1463</f>
        <v>2001</v>
      </c>
      <c r="K4" s="261">
        <f>[2]WashingtonD.C.!B1463</f>
        <v>1</v>
      </c>
      <c r="L4" s="261">
        <f>[2]WashingtonD.C.!C1463</f>
        <v>1</v>
      </c>
      <c r="M4" s="281">
        <f>DATE(J4,K4,L4)</f>
        <v>36892</v>
      </c>
      <c r="N4" s="261">
        <f>[2]WashingtonD.C.!E1463</f>
        <v>37</v>
      </c>
      <c r="O4" s="280">
        <f>[2]WashingtonD.C.!F1463</f>
        <v>23</v>
      </c>
      <c r="P4" s="279">
        <f>[3]LaGuardia!A1465</f>
        <v>2001</v>
      </c>
      <c r="Q4" s="261">
        <f>[3]LaGuardia!B1465</f>
        <v>1</v>
      </c>
      <c r="R4" s="293">
        <f>[3]LaGuardia!C1465</f>
        <v>1</v>
      </c>
      <c r="S4" s="281">
        <f>DATE(P4,Q4,R4)</f>
        <v>36892</v>
      </c>
      <c r="T4" s="293">
        <f>[3]LaGuardia!E1465</f>
        <v>35</v>
      </c>
      <c r="U4" s="308">
        <f>[3]LaGuardia!F1465</f>
        <v>24</v>
      </c>
    </row>
    <row r="5" spans="1:21" x14ac:dyDescent="0.2">
      <c r="A5" s="285">
        <v>36893</v>
      </c>
      <c r="B5" s="261">
        <v>39</v>
      </c>
      <c r="C5" s="280">
        <v>24</v>
      </c>
      <c r="D5" s="279">
        <f>[2]PhiladelphiaPA!A1464</f>
        <v>2001</v>
      </c>
      <c r="E5" s="261">
        <f>[2]PhiladelphiaPA!B1464</f>
        <v>1</v>
      </c>
      <c r="F5" s="261">
        <f>[2]PhiladelphiaPA!C1464</f>
        <v>2</v>
      </c>
      <c r="G5" s="281">
        <f t="shared" ref="G5:G68" si="0">DATE(D5,E5,F5)</f>
        <v>36893</v>
      </c>
      <c r="H5" s="261">
        <f>[2]PhiladelphiaPA!E1464</f>
        <v>29</v>
      </c>
      <c r="I5" s="280">
        <f>[2]PhiladelphiaPA!F1464</f>
        <v>18</v>
      </c>
      <c r="J5" s="279">
        <f>[2]WashingtonD.C.!A1464</f>
        <v>2001</v>
      </c>
      <c r="K5" s="261">
        <f>[2]WashingtonD.C.!B1464</f>
        <v>1</v>
      </c>
      <c r="L5" s="261">
        <f>[2]WashingtonD.C.!C1464</f>
        <v>2</v>
      </c>
      <c r="M5" s="281">
        <f t="shared" ref="M5:M68" si="1">DATE(J5,K5,L5)</f>
        <v>36893</v>
      </c>
      <c r="N5" s="261">
        <f>[2]WashingtonD.C.!E1464</f>
        <v>33</v>
      </c>
      <c r="O5" s="280">
        <f>[2]WashingtonD.C.!F1464</f>
        <v>23</v>
      </c>
      <c r="P5" s="279">
        <f>[3]LaGuardia!A1466</f>
        <v>2001</v>
      </c>
      <c r="Q5" s="261">
        <f>[3]LaGuardia!B1466</f>
        <v>1</v>
      </c>
      <c r="R5" s="293">
        <f>[3]LaGuardia!C1466</f>
        <v>2</v>
      </c>
      <c r="S5" s="281">
        <f t="shared" ref="S5:S68" si="2">DATE(P5,Q5,R5)</f>
        <v>36893</v>
      </c>
      <c r="T5" s="293">
        <f>[3]LaGuardia!E1466</f>
        <v>28</v>
      </c>
      <c r="U5" s="308">
        <f>[3]LaGuardia!F1466</f>
        <v>21</v>
      </c>
    </row>
    <row r="6" spans="1:21" x14ac:dyDescent="0.2">
      <c r="A6" s="285">
        <v>36894</v>
      </c>
      <c r="B6" s="261">
        <v>39</v>
      </c>
      <c r="C6" s="280">
        <v>24</v>
      </c>
      <c r="D6" s="279">
        <f>[2]PhiladelphiaPA!A1465</f>
        <v>2001</v>
      </c>
      <c r="E6" s="261">
        <f>[2]PhiladelphiaPA!B1465</f>
        <v>1</v>
      </c>
      <c r="F6" s="261">
        <f>[2]PhiladelphiaPA!C1465</f>
        <v>3</v>
      </c>
      <c r="G6" s="281">
        <f t="shared" si="0"/>
        <v>36894</v>
      </c>
      <c r="H6" s="261">
        <f>[2]PhiladelphiaPA!E1465</f>
        <v>31</v>
      </c>
      <c r="I6" s="280">
        <f>[2]PhiladelphiaPA!F1465</f>
        <v>15</v>
      </c>
      <c r="J6" s="279">
        <f>[2]WashingtonD.C.!A1465</f>
        <v>2001</v>
      </c>
      <c r="K6" s="261">
        <f>[2]WashingtonD.C.!B1465</f>
        <v>1</v>
      </c>
      <c r="L6" s="261">
        <f>[2]WashingtonD.C.!C1465</f>
        <v>3</v>
      </c>
      <c r="M6" s="281">
        <f t="shared" si="1"/>
        <v>36894</v>
      </c>
      <c r="N6" s="261">
        <f>[2]WashingtonD.C.!E1465</f>
        <v>35</v>
      </c>
      <c r="O6" s="280">
        <f>[2]WashingtonD.C.!F1465</f>
        <v>20</v>
      </c>
      <c r="P6" s="279">
        <f>[3]LaGuardia!A1467</f>
        <v>2001</v>
      </c>
      <c r="Q6" s="261">
        <f>[3]LaGuardia!B1467</f>
        <v>1</v>
      </c>
      <c r="R6" s="293">
        <f>[3]LaGuardia!C1467</f>
        <v>3</v>
      </c>
      <c r="S6" s="281">
        <f t="shared" si="2"/>
        <v>36894</v>
      </c>
      <c r="T6" s="293">
        <f>[3]LaGuardia!E1467</f>
        <v>32</v>
      </c>
      <c r="U6" s="308">
        <f>[3]LaGuardia!F1467</f>
        <v>20</v>
      </c>
    </row>
    <row r="7" spans="1:21" x14ac:dyDescent="0.2">
      <c r="A7" s="285">
        <v>36895</v>
      </c>
      <c r="B7" s="261">
        <v>39</v>
      </c>
      <c r="C7" s="280">
        <v>24</v>
      </c>
      <c r="D7" s="279">
        <f>[2]PhiladelphiaPA!A1466</f>
        <v>2001</v>
      </c>
      <c r="E7" s="261">
        <f>[2]PhiladelphiaPA!B1466</f>
        <v>1</v>
      </c>
      <c r="F7" s="261">
        <f>[2]PhiladelphiaPA!C1466</f>
        <v>4</v>
      </c>
      <c r="G7" s="281">
        <f t="shared" si="0"/>
        <v>36895</v>
      </c>
      <c r="H7" s="261">
        <f>[2]PhiladelphiaPA!E1466</f>
        <v>35</v>
      </c>
      <c r="I7" s="280">
        <f>[2]PhiladelphiaPA!F1466</f>
        <v>22</v>
      </c>
      <c r="J7" s="279">
        <f>[2]WashingtonD.C.!A1466</f>
        <v>2001</v>
      </c>
      <c r="K7" s="261">
        <f>[2]WashingtonD.C.!B1466</f>
        <v>1</v>
      </c>
      <c r="L7" s="261">
        <f>[2]WashingtonD.C.!C1466</f>
        <v>4</v>
      </c>
      <c r="M7" s="281">
        <f t="shared" si="1"/>
        <v>36895</v>
      </c>
      <c r="N7" s="261">
        <f>[2]WashingtonD.C.!E1466</f>
        <v>38</v>
      </c>
      <c r="O7" s="280">
        <f>[2]WashingtonD.C.!F1466</f>
        <v>23</v>
      </c>
      <c r="P7" s="279">
        <f>[3]LaGuardia!A1468</f>
        <v>2001</v>
      </c>
      <c r="Q7" s="261">
        <f>[3]LaGuardia!B1468</f>
        <v>1</v>
      </c>
      <c r="R7" s="293">
        <f>[3]LaGuardia!C1468</f>
        <v>4</v>
      </c>
      <c r="S7" s="281">
        <f t="shared" si="2"/>
        <v>36895</v>
      </c>
      <c r="T7" s="293">
        <f>[3]LaGuardia!E1468</f>
        <v>34</v>
      </c>
      <c r="U7" s="308">
        <f>[3]LaGuardia!F1468</f>
        <v>27</v>
      </c>
    </row>
    <row r="8" spans="1:21" x14ac:dyDescent="0.2">
      <c r="A8" s="285">
        <v>36896</v>
      </c>
      <c r="B8" s="261">
        <v>38</v>
      </c>
      <c r="C8" s="280">
        <v>24</v>
      </c>
      <c r="D8" s="279">
        <f>[2]PhiladelphiaPA!A1467</f>
        <v>2001</v>
      </c>
      <c r="E8" s="261">
        <f>[2]PhiladelphiaPA!B1467</f>
        <v>1</v>
      </c>
      <c r="F8" s="261">
        <f>[2]PhiladelphiaPA!C1467</f>
        <v>5</v>
      </c>
      <c r="G8" s="281">
        <f t="shared" si="0"/>
        <v>36896</v>
      </c>
      <c r="H8" s="261">
        <f>[2]PhiladelphiaPA!E1467</f>
        <v>32</v>
      </c>
      <c r="I8" s="280">
        <f>[2]PhiladelphiaPA!F1467</f>
        <v>19</v>
      </c>
      <c r="J8" s="279">
        <f>[2]WashingtonD.C.!A1467</f>
        <v>2001</v>
      </c>
      <c r="K8" s="261">
        <f>[2]WashingtonD.C.!B1467</f>
        <v>1</v>
      </c>
      <c r="L8" s="261">
        <f>[2]WashingtonD.C.!C1467</f>
        <v>5</v>
      </c>
      <c r="M8" s="281">
        <f t="shared" si="1"/>
        <v>36896</v>
      </c>
      <c r="N8" s="261">
        <f>[2]WashingtonD.C.!E1467</f>
        <v>33</v>
      </c>
      <c r="O8" s="280">
        <f>[2]WashingtonD.C.!F1467</f>
        <v>22</v>
      </c>
      <c r="P8" s="279">
        <f>[3]LaGuardia!A1469</f>
        <v>2001</v>
      </c>
      <c r="Q8" s="261">
        <f>[3]LaGuardia!B1469</f>
        <v>1</v>
      </c>
      <c r="R8" s="293">
        <f>[3]LaGuardia!C1469</f>
        <v>5</v>
      </c>
      <c r="S8" s="281">
        <f t="shared" si="2"/>
        <v>36896</v>
      </c>
      <c r="T8" s="293">
        <f>[3]LaGuardia!E1469</f>
        <v>33</v>
      </c>
      <c r="U8" s="308">
        <f>[3]LaGuardia!F1469</f>
        <v>26</v>
      </c>
    </row>
    <row r="9" spans="1:21" x14ac:dyDescent="0.2">
      <c r="A9" s="285">
        <v>36897</v>
      </c>
      <c r="B9" s="261">
        <v>38</v>
      </c>
      <c r="C9" s="280">
        <v>24</v>
      </c>
      <c r="D9" s="279">
        <f>[2]PhiladelphiaPA!A1468</f>
        <v>2001</v>
      </c>
      <c r="E9" s="261">
        <f>[2]PhiladelphiaPA!B1468</f>
        <v>1</v>
      </c>
      <c r="F9" s="261">
        <f>[2]PhiladelphiaPA!C1468</f>
        <v>6</v>
      </c>
      <c r="G9" s="281">
        <f t="shared" si="0"/>
        <v>36897</v>
      </c>
      <c r="H9" s="261">
        <f>[2]PhiladelphiaPA!E1468</f>
        <v>38</v>
      </c>
      <c r="I9" s="280">
        <f>[2]PhiladelphiaPA!F1468</f>
        <v>23</v>
      </c>
      <c r="J9" s="279">
        <f>[2]WashingtonD.C.!A1468</f>
        <v>2001</v>
      </c>
      <c r="K9" s="261">
        <f>[2]WashingtonD.C.!B1468</f>
        <v>1</v>
      </c>
      <c r="L9" s="261">
        <f>[2]WashingtonD.C.!C1468</f>
        <v>6</v>
      </c>
      <c r="M9" s="281">
        <f t="shared" si="1"/>
        <v>36897</v>
      </c>
      <c r="N9" s="261">
        <f>[2]WashingtonD.C.!E1468</f>
        <v>42</v>
      </c>
      <c r="O9" s="280">
        <f>[2]WashingtonD.C.!F1468</f>
        <v>28</v>
      </c>
      <c r="P9" s="279">
        <f>[3]LaGuardia!A1470</f>
        <v>2001</v>
      </c>
      <c r="Q9" s="261">
        <f>[3]LaGuardia!B1470</f>
        <v>1</v>
      </c>
      <c r="R9" s="293">
        <f>[3]LaGuardia!C1470</f>
        <v>6</v>
      </c>
      <c r="S9" s="281">
        <f t="shared" si="2"/>
        <v>36897</v>
      </c>
      <c r="T9" s="293">
        <f>[3]LaGuardia!E1470</f>
        <v>39</v>
      </c>
      <c r="U9" s="308">
        <f>[3]LaGuardia!F1470</f>
        <v>31</v>
      </c>
    </row>
    <row r="10" spans="1:21" x14ac:dyDescent="0.2">
      <c r="A10" s="285">
        <v>36898</v>
      </c>
      <c r="B10" s="261">
        <v>38</v>
      </c>
      <c r="C10" s="280">
        <v>23</v>
      </c>
      <c r="D10" s="279">
        <f>[2]PhiladelphiaPA!A1469</f>
        <v>2001</v>
      </c>
      <c r="E10" s="261">
        <f>[2]PhiladelphiaPA!B1469</f>
        <v>1</v>
      </c>
      <c r="F10" s="261">
        <f>[2]PhiladelphiaPA!C1469</f>
        <v>7</v>
      </c>
      <c r="G10" s="281">
        <f t="shared" si="0"/>
        <v>36898</v>
      </c>
      <c r="H10" s="261">
        <f>[2]PhiladelphiaPA!E1469</f>
        <v>42</v>
      </c>
      <c r="I10" s="280">
        <f>[2]PhiladelphiaPA!F1469</f>
        <v>23</v>
      </c>
      <c r="J10" s="279">
        <f>[2]WashingtonD.C.!A1469</f>
        <v>2001</v>
      </c>
      <c r="K10" s="261">
        <f>[2]WashingtonD.C.!B1469</f>
        <v>1</v>
      </c>
      <c r="L10" s="261">
        <f>[2]WashingtonD.C.!C1469</f>
        <v>7</v>
      </c>
      <c r="M10" s="281">
        <f t="shared" si="1"/>
        <v>36898</v>
      </c>
      <c r="N10" s="261">
        <f>[2]WashingtonD.C.!E1469</f>
        <v>42</v>
      </c>
      <c r="O10" s="280">
        <f>[2]WashingtonD.C.!F1469</f>
        <v>26</v>
      </c>
      <c r="P10" s="279">
        <f>[3]LaGuardia!A1471</f>
        <v>2001</v>
      </c>
      <c r="Q10" s="261">
        <f>[3]LaGuardia!B1471</f>
        <v>1</v>
      </c>
      <c r="R10" s="293">
        <f>[3]LaGuardia!C1471</f>
        <v>7</v>
      </c>
      <c r="S10" s="281">
        <f t="shared" si="2"/>
        <v>36898</v>
      </c>
      <c r="T10" s="293">
        <f>[3]LaGuardia!E1471</f>
        <v>42</v>
      </c>
      <c r="U10" s="308">
        <f>[3]LaGuardia!F1471</f>
        <v>30</v>
      </c>
    </row>
    <row r="11" spans="1:21" x14ac:dyDescent="0.2">
      <c r="A11" s="285">
        <v>36899</v>
      </c>
      <c r="B11" s="261">
        <v>38</v>
      </c>
      <c r="C11" s="280">
        <v>23</v>
      </c>
      <c r="D11" s="279">
        <f>[2]PhiladelphiaPA!A1470</f>
        <v>2001</v>
      </c>
      <c r="E11" s="261">
        <f>[2]PhiladelphiaPA!B1470</f>
        <v>1</v>
      </c>
      <c r="F11" s="261">
        <f>[2]PhiladelphiaPA!C1470</f>
        <v>8</v>
      </c>
      <c r="G11" s="281">
        <f t="shared" si="0"/>
        <v>36899</v>
      </c>
      <c r="H11" s="261">
        <f>[2]PhiladelphiaPA!E1470</f>
        <v>40</v>
      </c>
      <c r="I11" s="280">
        <f>[2]PhiladelphiaPA!F1470</f>
        <v>32</v>
      </c>
      <c r="J11" s="279">
        <f>[2]WashingtonD.C.!A1470</f>
        <v>2001</v>
      </c>
      <c r="K11" s="261">
        <f>[2]WashingtonD.C.!B1470</f>
        <v>1</v>
      </c>
      <c r="L11" s="261">
        <f>[2]WashingtonD.C.!C1470</f>
        <v>8</v>
      </c>
      <c r="M11" s="281">
        <f t="shared" si="1"/>
        <v>36899</v>
      </c>
      <c r="N11" s="261">
        <f>[2]WashingtonD.C.!E1470</f>
        <v>37</v>
      </c>
      <c r="O11" s="280">
        <f>[2]WashingtonD.C.!F1470</f>
        <v>30</v>
      </c>
      <c r="P11" s="279">
        <f>[3]LaGuardia!A1472</f>
        <v>2001</v>
      </c>
      <c r="Q11" s="261">
        <f>[3]LaGuardia!B1472</f>
        <v>1</v>
      </c>
      <c r="R11" s="293">
        <f>[3]LaGuardia!C1472</f>
        <v>8</v>
      </c>
      <c r="S11" s="281">
        <f t="shared" si="2"/>
        <v>36899</v>
      </c>
      <c r="T11" s="293">
        <f>[3]LaGuardia!E1472</f>
        <v>38</v>
      </c>
      <c r="U11" s="308">
        <f>[3]LaGuardia!F1472</f>
        <v>32</v>
      </c>
    </row>
    <row r="12" spans="1:21" x14ac:dyDescent="0.2">
      <c r="A12" s="285">
        <v>36900</v>
      </c>
      <c r="B12" s="261">
        <v>38</v>
      </c>
      <c r="C12" s="280">
        <v>23</v>
      </c>
      <c r="D12" s="279">
        <f>[2]PhiladelphiaPA!A1471</f>
        <v>2001</v>
      </c>
      <c r="E12" s="261">
        <f>[2]PhiladelphiaPA!B1471</f>
        <v>1</v>
      </c>
      <c r="F12" s="261">
        <f>[2]PhiladelphiaPA!C1471</f>
        <v>9</v>
      </c>
      <c r="G12" s="281">
        <f t="shared" si="0"/>
        <v>36900</v>
      </c>
      <c r="H12" s="261">
        <f>[2]PhiladelphiaPA!E1471</f>
        <v>32</v>
      </c>
      <c r="I12" s="280">
        <f>[2]PhiladelphiaPA!F1471</f>
        <v>25</v>
      </c>
      <c r="J12" s="279">
        <f>[2]WashingtonD.C.!A1471</f>
        <v>2001</v>
      </c>
      <c r="K12" s="261">
        <f>[2]WashingtonD.C.!B1471</f>
        <v>1</v>
      </c>
      <c r="L12" s="261">
        <f>[2]WashingtonD.C.!C1471</f>
        <v>9</v>
      </c>
      <c r="M12" s="281">
        <f t="shared" si="1"/>
        <v>36900</v>
      </c>
      <c r="N12" s="261">
        <f>[2]WashingtonD.C.!E1471</f>
        <v>33</v>
      </c>
      <c r="O12" s="280">
        <f>[2]WashingtonD.C.!F1471</f>
        <v>28</v>
      </c>
      <c r="P12" s="279">
        <f>[3]LaGuardia!A1473</f>
        <v>2001</v>
      </c>
      <c r="Q12" s="261">
        <f>[3]LaGuardia!B1473</f>
        <v>1</v>
      </c>
      <c r="R12" s="293">
        <f>[3]LaGuardia!C1473</f>
        <v>9</v>
      </c>
      <c r="S12" s="281">
        <f t="shared" si="2"/>
        <v>36900</v>
      </c>
      <c r="T12" s="293">
        <f>[3]LaGuardia!E1473</f>
        <v>32</v>
      </c>
      <c r="U12" s="308">
        <f>[3]LaGuardia!F1473</f>
        <v>27</v>
      </c>
    </row>
    <row r="13" spans="1:21" x14ac:dyDescent="0.2">
      <c r="A13" s="285">
        <v>36901</v>
      </c>
      <c r="B13" s="261">
        <v>38</v>
      </c>
      <c r="C13" s="280">
        <v>23</v>
      </c>
      <c r="D13" s="279">
        <f>[2]PhiladelphiaPA!A1472</f>
        <v>2001</v>
      </c>
      <c r="E13" s="261">
        <f>[2]PhiladelphiaPA!B1472</f>
        <v>1</v>
      </c>
      <c r="F13" s="261">
        <f>[2]PhiladelphiaPA!C1472</f>
        <v>10</v>
      </c>
      <c r="G13" s="281">
        <f t="shared" si="0"/>
        <v>36901</v>
      </c>
      <c r="H13" s="261">
        <f>[2]PhiladelphiaPA!E1472</f>
        <v>36</v>
      </c>
      <c r="I13" s="280">
        <f>[2]PhiladelphiaPA!F1472</f>
        <v>25</v>
      </c>
      <c r="J13" s="279">
        <f>[2]WashingtonD.C.!A1472</f>
        <v>2001</v>
      </c>
      <c r="K13" s="261">
        <f>[2]WashingtonD.C.!B1472</f>
        <v>1</v>
      </c>
      <c r="L13" s="261">
        <f>[2]WashingtonD.C.!C1472</f>
        <v>10</v>
      </c>
      <c r="M13" s="281">
        <f t="shared" si="1"/>
        <v>36901</v>
      </c>
      <c r="N13" s="261">
        <f>[2]WashingtonD.C.!E1472</f>
        <v>49</v>
      </c>
      <c r="O13" s="280">
        <f>[2]WashingtonD.C.!F1472</f>
        <v>29</v>
      </c>
      <c r="P13" s="279">
        <f>[3]LaGuardia!A1474</f>
        <v>2001</v>
      </c>
      <c r="Q13" s="261">
        <f>[3]LaGuardia!B1474</f>
        <v>1</v>
      </c>
      <c r="R13" s="293">
        <f>[3]LaGuardia!C1474</f>
        <v>10</v>
      </c>
      <c r="S13" s="281">
        <f t="shared" si="2"/>
        <v>36901</v>
      </c>
      <c r="T13" s="293">
        <f>[3]LaGuardia!E1474</f>
        <v>34</v>
      </c>
      <c r="U13" s="308">
        <f>[3]LaGuardia!F1474</f>
        <v>23</v>
      </c>
    </row>
    <row r="14" spans="1:21" x14ac:dyDescent="0.2">
      <c r="A14" s="285">
        <v>36902</v>
      </c>
      <c r="B14" s="261">
        <v>38</v>
      </c>
      <c r="C14" s="280">
        <v>23</v>
      </c>
      <c r="D14" s="279">
        <f>[2]PhiladelphiaPA!A1473</f>
        <v>2001</v>
      </c>
      <c r="E14" s="261">
        <f>[2]PhiladelphiaPA!B1473</f>
        <v>1</v>
      </c>
      <c r="F14" s="261">
        <f>[2]PhiladelphiaPA!C1473</f>
        <v>11</v>
      </c>
      <c r="G14" s="281">
        <f t="shared" si="0"/>
        <v>36902</v>
      </c>
      <c r="H14" s="261">
        <f>[2]PhiladelphiaPA!E1473</f>
        <v>50</v>
      </c>
      <c r="I14" s="280">
        <f>[2]PhiladelphiaPA!F1473</f>
        <v>26</v>
      </c>
      <c r="J14" s="279">
        <f>[2]WashingtonD.C.!A1473</f>
        <v>2001</v>
      </c>
      <c r="K14" s="261">
        <f>[2]WashingtonD.C.!B1473</f>
        <v>1</v>
      </c>
      <c r="L14" s="261">
        <f>[2]WashingtonD.C.!C1473</f>
        <v>11</v>
      </c>
      <c r="M14" s="281">
        <f t="shared" si="1"/>
        <v>36902</v>
      </c>
      <c r="N14" s="261">
        <f>[2]WashingtonD.C.!E1473</f>
        <v>59</v>
      </c>
      <c r="O14" s="280">
        <f>[2]WashingtonD.C.!F1473</f>
        <v>25</v>
      </c>
      <c r="P14" s="279">
        <f>[3]LaGuardia!A1475</f>
        <v>2001</v>
      </c>
      <c r="Q14" s="261">
        <f>[3]LaGuardia!B1475</f>
        <v>1</v>
      </c>
      <c r="R14" s="293">
        <f>[3]LaGuardia!C1475</f>
        <v>11</v>
      </c>
      <c r="S14" s="281">
        <f t="shared" si="2"/>
        <v>36902</v>
      </c>
      <c r="T14" s="293">
        <f>[3]LaGuardia!E1475</f>
        <v>46</v>
      </c>
      <c r="U14" s="308">
        <f>[3]LaGuardia!F1475</f>
        <v>31</v>
      </c>
    </row>
    <row r="15" spans="1:21" x14ac:dyDescent="0.2">
      <c r="A15" s="285">
        <v>36903</v>
      </c>
      <c r="B15" s="261">
        <v>38</v>
      </c>
      <c r="C15" s="280">
        <v>23</v>
      </c>
      <c r="D15" s="279">
        <f>[2]PhiladelphiaPA!A1474</f>
        <v>2001</v>
      </c>
      <c r="E15" s="261">
        <f>[2]PhiladelphiaPA!B1474</f>
        <v>1</v>
      </c>
      <c r="F15" s="261">
        <f>[2]PhiladelphiaPA!C1474</f>
        <v>12</v>
      </c>
      <c r="G15" s="281">
        <f t="shared" si="0"/>
        <v>36903</v>
      </c>
      <c r="H15" s="261">
        <f>[2]PhiladelphiaPA!E1474</f>
        <v>41</v>
      </c>
      <c r="I15" s="280">
        <f>[2]PhiladelphiaPA!F1474</f>
        <v>28</v>
      </c>
      <c r="J15" s="279">
        <f>[2]WashingtonD.C.!A1474</f>
        <v>2001</v>
      </c>
      <c r="K15" s="261">
        <f>[2]WashingtonD.C.!B1474</f>
        <v>1</v>
      </c>
      <c r="L15" s="261">
        <f>[2]WashingtonD.C.!C1474</f>
        <v>12</v>
      </c>
      <c r="M15" s="281">
        <f t="shared" si="1"/>
        <v>36903</v>
      </c>
      <c r="N15" s="261">
        <f>[2]WashingtonD.C.!E1474</f>
        <v>45</v>
      </c>
      <c r="O15" s="280">
        <f>[2]WashingtonD.C.!F1474</f>
        <v>32</v>
      </c>
      <c r="P15" s="279">
        <f>[3]LaGuardia!A1476</f>
        <v>2001</v>
      </c>
      <c r="Q15" s="261">
        <f>[3]LaGuardia!B1476</f>
        <v>1</v>
      </c>
      <c r="R15" s="293">
        <f>[3]LaGuardia!C1476</f>
        <v>12</v>
      </c>
      <c r="S15" s="281">
        <f t="shared" si="2"/>
        <v>36903</v>
      </c>
      <c r="T15" s="293">
        <f>[3]LaGuardia!E1476</f>
        <v>42</v>
      </c>
      <c r="U15" s="308">
        <f>[3]LaGuardia!F1476</f>
        <v>32</v>
      </c>
    </row>
    <row r="16" spans="1:21" x14ac:dyDescent="0.2">
      <c r="A16" s="285">
        <v>36904</v>
      </c>
      <c r="B16" s="261">
        <v>38</v>
      </c>
      <c r="C16" s="280">
        <v>23</v>
      </c>
      <c r="D16" s="279">
        <f>[2]PhiladelphiaPA!A1475</f>
        <v>2001</v>
      </c>
      <c r="E16" s="261">
        <f>[2]PhiladelphiaPA!B1475</f>
        <v>1</v>
      </c>
      <c r="F16" s="261">
        <f>[2]PhiladelphiaPA!C1475</f>
        <v>13</v>
      </c>
      <c r="G16" s="281">
        <f t="shared" si="0"/>
        <v>36904</v>
      </c>
      <c r="H16" s="261">
        <f>[2]PhiladelphiaPA!E1475</f>
        <v>41</v>
      </c>
      <c r="I16" s="280">
        <f>[2]PhiladelphiaPA!F1475</f>
        <v>22</v>
      </c>
      <c r="J16" s="279">
        <f>[2]WashingtonD.C.!A1475</f>
        <v>2001</v>
      </c>
      <c r="K16" s="261">
        <f>[2]WashingtonD.C.!B1475</f>
        <v>1</v>
      </c>
      <c r="L16" s="261">
        <f>[2]WashingtonD.C.!C1475</f>
        <v>13</v>
      </c>
      <c r="M16" s="281">
        <f t="shared" si="1"/>
        <v>36904</v>
      </c>
      <c r="N16" s="261">
        <f>[2]WashingtonD.C.!E1475</f>
        <v>44</v>
      </c>
      <c r="O16" s="280">
        <f>[2]WashingtonD.C.!F1475</f>
        <v>27</v>
      </c>
      <c r="P16" s="279">
        <f>[3]LaGuardia!A1477</f>
        <v>2001</v>
      </c>
      <c r="Q16" s="261">
        <f>[3]LaGuardia!B1477</f>
        <v>1</v>
      </c>
      <c r="R16" s="293">
        <f>[3]LaGuardia!C1477</f>
        <v>13</v>
      </c>
      <c r="S16" s="281">
        <f t="shared" si="2"/>
        <v>36904</v>
      </c>
      <c r="T16" s="293">
        <f>[3]LaGuardia!E1477</f>
        <v>40</v>
      </c>
      <c r="U16" s="308">
        <f>[3]LaGuardia!F1477</f>
        <v>29</v>
      </c>
    </row>
    <row r="17" spans="1:21" x14ac:dyDescent="0.2">
      <c r="A17" s="285">
        <v>36905</v>
      </c>
      <c r="B17" s="261">
        <v>38</v>
      </c>
      <c r="C17" s="280">
        <v>23</v>
      </c>
      <c r="D17" s="279">
        <f>[2]PhiladelphiaPA!A1476</f>
        <v>2001</v>
      </c>
      <c r="E17" s="261">
        <f>[2]PhiladelphiaPA!B1476</f>
        <v>1</v>
      </c>
      <c r="F17" s="261">
        <f>[2]PhiladelphiaPA!C1476</f>
        <v>14</v>
      </c>
      <c r="G17" s="281">
        <f t="shared" si="0"/>
        <v>36905</v>
      </c>
      <c r="H17" s="261">
        <f>[2]PhiladelphiaPA!E1476</f>
        <v>44</v>
      </c>
      <c r="I17" s="280">
        <f>[2]PhiladelphiaPA!F1476</f>
        <v>27</v>
      </c>
      <c r="J17" s="279">
        <f>[2]WashingtonD.C.!A1476</f>
        <v>2001</v>
      </c>
      <c r="K17" s="261">
        <f>[2]WashingtonD.C.!B1476</f>
        <v>1</v>
      </c>
      <c r="L17" s="261">
        <f>[2]WashingtonD.C.!C1476</f>
        <v>14</v>
      </c>
      <c r="M17" s="281">
        <f t="shared" si="1"/>
        <v>36905</v>
      </c>
      <c r="N17" s="261">
        <f>[2]WashingtonD.C.!E1476</f>
        <v>48</v>
      </c>
      <c r="O17" s="280">
        <f>[2]WashingtonD.C.!F1476</f>
        <v>32</v>
      </c>
      <c r="P17" s="279">
        <f>[3]LaGuardia!A1478</f>
        <v>2001</v>
      </c>
      <c r="Q17" s="261">
        <f>[3]LaGuardia!B1478</f>
        <v>1</v>
      </c>
      <c r="R17" s="293">
        <f>[3]LaGuardia!C1478</f>
        <v>14</v>
      </c>
      <c r="S17" s="281">
        <f t="shared" si="2"/>
        <v>36905</v>
      </c>
      <c r="T17" s="293">
        <f>[3]LaGuardia!E1478</f>
        <v>43</v>
      </c>
      <c r="U17" s="308">
        <f>[3]LaGuardia!F1478</f>
        <v>32</v>
      </c>
    </row>
    <row r="18" spans="1:21" x14ac:dyDescent="0.2">
      <c r="A18" s="285">
        <v>36906</v>
      </c>
      <c r="B18" s="261">
        <v>38</v>
      </c>
      <c r="C18" s="280">
        <v>23</v>
      </c>
      <c r="D18" s="279">
        <f>[2]PhiladelphiaPA!A1477</f>
        <v>2001</v>
      </c>
      <c r="E18" s="261">
        <f>[2]PhiladelphiaPA!B1477</f>
        <v>1</v>
      </c>
      <c r="F18" s="261">
        <f>[2]PhiladelphiaPA!C1477</f>
        <v>15</v>
      </c>
      <c r="G18" s="281">
        <f t="shared" si="0"/>
        <v>36906</v>
      </c>
      <c r="H18" s="261">
        <f>[2]PhiladelphiaPA!E1477</f>
        <v>39</v>
      </c>
      <c r="I18" s="280">
        <f>[2]PhiladelphiaPA!F1477</f>
        <v>36</v>
      </c>
      <c r="J18" s="279">
        <f>[2]WashingtonD.C.!A1477</f>
        <v>2001</v>
      </c>
      <c r="K18" s="261">
        <f>[2]WashingtonD.C.!B1477</f>
        <v>1</v>
      </c>
      <c r="L18" s="261">
        <f>[2]WashingtonD.C.!C1477</f>
        <v>15</v>
      </c>
      <c r="M18" s="281">
        <f t="shared" si="1"/>
        <v>36906</v>
      </c>
      <c r="N18" s="261">
        <f>[2]WashingtonD.C.!E1477</f>
        <v>43</v>
      </c>
      <c r="O18" s="280">
        <f>[2]WashingtonD.C.!F1477</f>
        <v>37</v>
      </c>
      <c r="P18" s="279">
        <f>[3]LaGuardia!A1479</f>
        <v>2001</v>
      </c>
      <c r="Q18" s="261">
        <f>[3]LaGuardia!B1479</f>
        <v>1</v>
      </c>
      <c r="R18" s="293">
        <f>[3]LaGuardia!C1479</f>
        <v>15</v>
      </c>
      <c r="S18" s="281">
        <f t="shared" si="2"/>
        <v>36906</v>
      </c>
      <c r="T18" s="293">
        <f>[3]LaGuardia!E1479</f>
        <v>39</v>
      </c>
      <c r="U18" s="308">
        <f>[3]LaGuardia!F1479</f>
        <v>35</v>
      </c>
    </row>
    <row r="19" spans="1:21" x14ac:dyDescent="0.2">
      <c r="A19" s="285">
        <v>36907</v>
      </c>
      <c r="B19" s="261">
        <v>38</v>
      </c>
      <c r="C19" s="280">
        <v>23</v>
      </c>
      <c r="D19" s="279">
        <f>[2]PhiladelphiaPA!A1478</f>
        <v>2001</v>
      </c>
      <c r="E19" s="261">
        <f>[2]PhiladelphiaPA!B1478</f>
        <v>1</v>
      </c>
      <c r="F19" s="261">
        <f>[2]PhiladelphiaPA!C1478</f>
        <v>16</v>
      </c>
      <c r="G19" s="281">
        <f t="shared" si="0"/>
        <v>36907</v>
      </c>
      <c r="H19" s="261">
        <f>[2]PhiladelphiaPA!E1478</f>
        <v>45</v>
      </c>
      <c r="I19" s="280">
        <f>[2]PhiladelphiaPA!F1478</f>
        <v>33</v>
      </c>
      <c r="J19" s="279">
        <f>[2]WashingtonD.C.!A1478</f>
        <v>2001</v>
      </c>
      <c r="K19" s="261">
        <f>[2]WashingtonD.C.!B1478</f>
        <v>1</v>
      </c>
      <c r="L19" s="261">
        <f>[2]WashingtonD.C.!C1478</f>
        <v>16</v>
      </c>
      <c r="M19" s="281">
        <f t="shared" si="1"/>
        <v>36907</v>
      </c>
      <c r="N19" s="261">
        <f>[2]WashingtonD.C.!E1478</f>
        <v>49</v>
      </c>
      <c r="O19" s="280">
        <f>[2]WashingtonD.C.!F1478</f>
        <v>34</v>
      </c>
      <c r="P19" s="279">
        <f>[3]LaGuardia!A1480</f>
        <v>2001</v>
      </c>
      <c r="Q19" s="261">
        <f>[3]LaGuardia!B1480</f>
        <v>1</v>
      </c>
      <c r="R19" s="293">
        <f>[3]LaGuardia!C1480</f>
        <v>16</v>
      </c>
      <c r="S19" s="281">
        <f t="shared" si="2"/>
        <v>36907</v>
      </c>
      <c r="T19" s="293">
        <f>[3]LaGuardia!E1480</f>
        <v>45</v>
      </c>
      <c r="U19" s="308">
        <f>[3]LaGuardia!F1480</f>
        <v>37</v>
      </c>
    </row>
    <row r="20" spans="1:21" x14ac:dyDescent="0.2">
      <c r="A20" s="285">
        <v>36908</v>
      </c>
      <c r="B20" s="261">
        <v>37</v>
      </c>
      <c r="C20" s="280">
        <v>23</v>
      </c>
      <c r="D20" s="279">
        <f>[2]PhiladelphiaPA!A1479</f>
        <v>2001</v>
      </c>
      <c r="E20" s="261">
        <f>[2]PhiladelphiaPA!B1479</f>
        <v>1</v>
      </c>
      <c r="F20" s="261">
        <f>[2]PhiladelphiaPA!C1479</f>
        <v>17</v>
      </c>
      <c r="G20" s="281">
        <f t="shared" si="0"/>
        <v>36908</v>
      </c>
      <c r="H20" s="261">
        <f>[2]PhiladelphiaPA!E1479</f>
        <v>43</v>
      </c>
      <c r="I20" s="280">
        <f>[2]PhiladelphiaPA!F1479</f>
        <v>30</v>
      </c>
      <c r="J20" s="279">
        <f>[2]WashingtonD.C.!A1479</f>
        <v>2001</v>
      </c>
      <c r="K20" s="261">
        <f>[2]WashingtonD.C.!B1479</f>
        <v>1</v>
      </c>
      <c r="L20" s="261">
        <f>[2]WashingtonD.C.!C1479</f>
        <v>17</v>
      </c>
      <c r="M20" s="281">
        <f t="shared" si="1"/>
        <v>36908</v>
      </c>
      <c r="N20" s="261">
        <f>[2]WashingtonD.C.!E1479</f>
        <v>45</v>
      </c>
      <c r="O20" s="280">
        <f>[2]WashingtonD.C.!F1479</f>
        <v>33</v>
      </c>
      <c r="P20" s="279">
        <f>[3]LaGuardia!A1481</f>
        <v>2001</v>
      </c>
      <c r="Q20" s="261">
        <f>[3]LaGuardia!B1481</f>
        <v>1</v>
      </c>
      <c r="R20" s="293">
        <f>[3]LaGuardia!C1481</f>
        <v>17</v>
      </c>
      <c r="S20" s="281">
        <f t="shared" si="2"/>
        <v>36908</v>
      </c>
      <c r="T20" s="293">
        <f>[3]LaGuardia!E1481</f>
        <v>42</v>
      </c>
      <c r="U20" s="308">
        <f>[3]LaGuardia!F1481</f>
        <v>36</v>
      </c>
    </row>
    <row r="21" spans="1:21" x14ac:dyDescent="0.2">
      <c r="A21" s="285">
        <v>36909</v>
      </c>
      <c r="B21" s="261">
        <v>37</v>
      </c>
      <c r="C21" s="280">
        <v>22</v>
      </c>
      <c r="D21" s="279">
        <f>[2]PhiladelphiaPA!A1480</f>
        <v>2001</v>
      </c>
      <c r="E21" s="261">
        <f>[2]PhiladelphiaPA!B1480</f>
        <v>1</v>
      </c>
      <c r="F21" s="261">
        <f>[2]PhiladelphiaPA!C1480</f>
        <v>18</v>
      </c>
      <c r="G21" s="281">
        <f t="shared" si="0"/>
        <v>36909</v>
      </c>
      <c r="H21" s="261">
        <f>[2]PhiladelphiaPA!E1480</f>
        <v>36</v>
      </c>
      <c r="I21" s="280">
        <f>[2]PhiladelphiaPA!F1480</f>
        <v>30</v>
      </c>
      <c r="J21" s="279">
        <f>[2]WashingtonD.C.!A1480</f>
        <v>2001</v>
      </c>
      <c r="K21" s="261">
        <f>[2]WashingtonD.C.!B1480</f>
        <v>1</v>
      </c>
      <c r="L21" s="261">
        <f>[2]WashingtonD.C.!C1480</f>
        <v>18</v>
      </c>
      <c r="M21" s="281">
        <f t="shared" si="1"/>
        <v>36909</v>
      </c>
      <c r="N21" s="261">
        <f>[2]WashingtonD.C.!E1480</f>
        <v>40</v>
      </c>
      <c r="O21" s="280">
        <f>[2]WashingtonD.C.!F1480</f>
        <v>34</v>
      </c>
      <c r="P21" s="279">
        <f>[3]LaGuardia!A1482</f>
        <v>2001</v>
      </c>
      <c r="Q21" s="261">
        <f>[3]LaGuardia!B1482</f>
        <v>1</v>
      </c>
      <c r="R21" s="293">
        <f>[3]LaGuardia!C1482</f>
        <v>18</v>
      </c>
      <c r="S21" s="281">
        <f t="shared" si="2"/>
        <v>36909</v>
      </c>
      <c r="T21" s="293">
        <f>[3]LaGuardia!E1482</f>
        <v>38</v>
      </c>
      <c r="U21" s="308">
        <f>[3]LaGuardia!F1482</f>
        <v>32</v>
      </c>
    </row>
    <row r="22" spans="1:21" x14ac:dyDescent="0.2">
      <c r="A22" s="285">
        <v>36910</v>
      </c>
      <c r="B22" s="261">
        <v>37</v>
      </c>
      <c r="C22" s="280">
        <v>22</v>
      </c>
      <c r="D22" s="279">
        <f>[2]PhiladelphiaPA!A1481</f>
        <v>2001</v>
      </c>
      <c r="E22" s="261">
        <f>[2]PhiladelphiaPA!B1481</f>
        <v>1</v>
      </c>
      <c r="F22" s="261">
        <f>[2]PhiladelphiaPA!C1481</f>
        <v>19</v>
      </c>
      <c r="G22" s="281">
        <f t="shared" si="0"/>
        <v>36910</v>
      </c>
      <c r="H22" s="261">
        <f>[2]PhiladelphiaPA!E1481</f>
        <v>42</v>
      </c>
      <c r="I22" s="280">
        <f>[2]PhiladelphiaPA!F1481</f>
        <v>35</v>
      </c>
      <c r="J22" s="279">
        <f>[2]WashingtonD.C.!A1481</f>
        <v>2001</v>
      </c>
      <c r="K22" s="261">
        <f>[2]WashingtonD.C.!B1481</f>
        <v>1</v>
      </c>
      <c r="L22" s="261">
        <f>[2]WashingtonD.C.!C1481</f>
        <v>19</v>
      </c>
      <c r="M22" s="281">
        <f t="shared" si="1"/>
        <v>36910</v>
      </c>
      <c r="N22" s="261">
        <f>[2]WashingtonD.C.!E1481</f>
        <v>41</v>
      </c>
      <c r="O22" s="280">
        <f>[2]WashingtonD.C.!F1481</f>
        <v>36</v>
      </c>
      <c r="P22" s="279">
        <f>[3]LaGuardia!A1483</f>
        <v>2001</v>
      </c>
      <c r="Q22" s="261">
        <f>[3]LaGuardia!B1483</f>
        <v>1</v>
      </c>
      <c r="R22" s="293">
        <f>[3]LaGuardia!C1483</f>
        <v>19</v>
      </c>
      <c r="S22" s="281">
        <f t="shared" si="2"/>
        <v>36910</v>
      </c>
      <c r="T22" s="293">
        <f>[3]LaGuardia!E1483</f>
        <v>41</v>
      </c>
      <c r="U22" s="308">
        <f>[3]LaGuardia!F1483</f>
        <v>34</v>
      </c>
    </row>
    <row r="23" spans="1:21" x14ac:dyDescent="0.2">
      <c r="A23" s="285">
        <v>36911</v>
      </c>
      <c r="B23" s="261">
        <v>37</v>
      </c>
      <c r="C23" s="280">
        <v>22</v>
      </c>
      <c r="D23" s="279">
        <f>[2]PhiladelphiaPA!A1482</f>
        <v>2001</v>
      </c>
      <c r="E23" s="261">
        <f>[2]PhiladelphiaPA!B1482</f>
        <v>1</v>
      </c>
      <c r="F23" s="261">
        <f>[2]PhiladelphiaPA!C1482</f>
        <v>20</v>
      </c>
      <c r="G23" s="281">
        <f t="shared" si="0"/>
        <v>36911</v>
      </c>
      <c r="H23" s="261">
        <f>[2]PhiladelphiaPA!E1482</f>
        <v>39</v>
      </c>
      <c r="I23" s="280">
        <f>[2]PhiladelphiaPA!F1482</f>
        <v>31</v>
      </c>
      <c r="J23" s="279">
        <f>[2]WashingtonD.C.!A1482</f>
        <v>2001</v>
      </c>
      <c r="K23" s="261">
        <f>[2]WashingtonD.C.!B1482</f>
        <v>1</v>
      </c>
      <c r="L23" s="261">
        <f>[2]WashingtonD.C.!C1482</f>
        <v>20</v>
      </c>
      <c r="M23" s="281">
        <f t="shared" si="1"/>
        <v>36911</v>
      </c>
      <c r="N23" s="261">
        <f>[2]WashingtonD.C.!E1482</f>
        <v>39</v>
      </c>
      <c r="O23" s="280">
        <f>[2]WashingtonD.C.!F1482</f>
        <v>33</v>
      </c>
      <c r="P23" s="279">
        <f>[3]LaGuardia!A1484</f>
        <v>2001</v>
      </c>
      <c r="Q23" s="261">
        <f>[3]LaGuardia!B1484</f>
        <v>1</v>
      </c>
      <c r="R23" s="293">
        <f>[3]LaGuardia!C1484</f>
        <v>20</v>
      </c>
      <c r="S23" s="281">
        <f t="shared" si="2"/>
        <v>36911</v>
      </c>
      <c r="T23" s="293">
        <f>[3]LaGuardia!E1484</f>
        <v>37</v>
      </c>
      <c r="U23" s="308">
        <f>[3]LaGuardia!F1484</f>
        <v>30</v>
      </c>
    </row>
    <row r="24" spans="1:21" x14ac:dyDescent="0.2">
      <c r="A24" s="285">
        <v>36912</v>
      </c>
      <c r="B24" s="261">
        <v>37</v>
      </c>
      <c r="C24" s="280">
        <v>22</v>
      </c>
      <c r="D24" s="279">
        <f>[2]PhiladelphiaPA!A1483</f>
        <v>2001</v>
      </c>
      <c r="E24" s="261">
        <f>[2]PhiladelphiaPA!B1483</f>
        <v>1</v>
      </c>
      <c r="F24" s="261">
        <f>[2]PhiladelphiaPA!C1483</f>
        <v>21</v>
      </c>
      <c r="G24" s="281">
        <f t="shared" si="0"/>
        <v>36912</v>
      </c>
      <c r="H24" s="261">
        <f>[2]PhiladelphiaPA!E1483</f>
        <v>31</v>
      </c>
      <c r="I24" s="280">
        <f>[2]PhiladelphiaPA!F1483</f>
        <v>21</v>
      </c>
      <c r="J24" s="279">
        <f>[2]WashingtonD.C.!A1483</f>
        <v>2001</v>
      </c>
      <c r="K24" s="261">
        <f>[2]WashingtonD.C.!B1483</f>
        <v>1</v>
      </c>
      <c r="L24" s="261">
        <f>[2]WashingtonD.C.!C1483</f>
        <v>21</v>
      </c>
      <c r="M24" s="281">
        <f t="shared" si="1"/>
        <v>36912</v>
      </c>
      <c r="N24" s="261">
        <f>[2]WashingtonD.C.!E1483</f>
        <v>33</v>
      </c>
      <c r="O24" s="280">
        <f>[2]WashingtonD.C.!F1483</f>
        <v>24</v>
      </c>
      <c r="P24" s="279">
        <f>[3]LaGuardia!A1485</f>
        <v>2001</v>
      </c>
      <c r="Q24" s="261">
        <f>[3]LaGuardia!B1485</f>
        <v>1</v>
      </c>
      <c r="R24" s="293">
        <f>[3]LaGuardia!C1485</f>
        <v>21</v>
      </c>
      <c r="S24" s="281">
        <f t="shared" si="2"/>
        <v>36912</v>
      </c>
      <c r="T24" s="293">
        <f>[3]LaGuardia!E1485</f>
        <v>35</v>
      </c>
      <c r="U24" s="308">
        <f>[3]LaGuardia!F1485</f>
        <v>23</v>
      </c>
    </row>
    <row r="25" spans="1:21" x14ac:dyDescent="0.2">
      <c r="A25" s="285">
        <v>36913</v>
      </c>
      <c r="B25" s="261">
        <v>37</v>
      </c>
      <c r="C25" s="280">
        <v>22</v>
      </c>
      <c r="D25" s="279">
        <f>[2]PhiladelphiaPA!A1484</f>
        <v>2001</v>
      </c>
      <c r="E25" s="261">
        <f>[2]PhiladelphiaPA!B1484</f>
        <v>1</v>
      </c>
      <c r="F25" s="261">
        <f>[2]PhiladelphiaPA!C1484</f>
        <v>22</v>
      </c>
      <c r="G25" s="281">
        <f t="shared" si="0"/>
        <v>36913</v>
      </c>
      <c r="H25" s="261">
        <f>[2]PhiladelphiaPA!E1484</f>
        <v>34</v>
      </c>
      <c r="I25" s="280">
        <f>[2]PhiladelphiaPA!F1484</f>
        <v>18</v>
      </c>
      <c r="J25" s="279">
        <f>[2]WashingtonD.C.!A1484</f>
        <v>2001</v>
      </c>
      <c r="K25" s="261">
        <f>[2]WashingtonD.C.!B1484</f>
        <v>1</v>
      </c>
      <c r="L25" s="261">
        <f>[2]WashingtonD.C.!C1484</f>
        <v>22</v>
      </c>
      <c r="M25" s="281">
        <f t="shared" si="1"/>
        <v>36913</v>
      </c>
      <c r="N25" s="261">
        <f>[2]WashingtonD.C.!E1484</f>
        <v>36</v>
      </c>
      <c r="O25" s="280">
        <f>[2]WashingtonD.C.!F1484</f>
        <v>21</v>
      </c>
      <c r="P25" s="279">
        <f>[3]LaGuardia!A1486</f>
        <v>2001</v>
      </c>
      <c r="Q25" s="261">
        <f>[3]LaGuardia!B1486</f>
        <v>1</v>
      </c>
      <c r="R25" s="293">
        <f>[3]LaGuardia!C1486</f>
        <v>22</v>
      </c>
      <c r="S25" s="281">
        <f t="shared" si="2"/>
        <v>36913</v>
      </c>
      <c r="T25" s="293">
        <f>[3]LaGuardia!E1486</f>
        <v>36</v>
      </c>
      <c r="U25" s="308">
        <f>[3]LaGuardia!F1486</f>
        <v>24</v>
      </c>
    </row>
    <row r="26" spans="1:21" x14ac:dyDescent="0.2">
      <c r="A26" s="285">
        <v>36914</v>
      </c>
      <c r="B26" s="261">
        <v>37</v>
      </c>
      <c r="C26" s="280">
        <v>22</v>
      </c>
      <c r="D26" s="279">
        <f>[2]PhiladelphiaPA!A1485</f>
        <v>2001</v>
      </c>
      <c r="E26" s="261">
        <f>[2]PhiladelphiaPA!B1485</f>
        <v>1</v>
      </c>
      <c r="F26" s="261">
        <f>[2]PhiladelphiaPA!C1485</f>
        <v>23</v>
      </c>
      <c r="G26" s="281">
        <f t="shared" si="0"/>
        <v>36914</v>
      </c>
      <c r="H26" s="261">
        <f>[2]PhiladelphiaPA!E1485</f>
        <v>37</v>
      </c>
      <c r="I26" s="280">
        <f>[2]PhiladelphiaPA!F1485</f>
        <v>17</v>
      </c>
      <c r="J26" s="279">
        <f>[2]WashingtonD.C.!A1485</f>
        <v>2001</v>
      </c>
      <c r="K26" s="261">
        <f>[2]WashingtonD.C.!B1485</f>
        <v>1</v>
      </c>
      <c r="L26" s="261">
        <f>[2]WashingtonD.C.!C1485</f>
        <v>23</v>
      </c>
      <c r="M26" s="281">
        <f t="shared" si="1"/>
        <v>36914</v>
      </c>
      <c r="N26" s="261">
        <f>[2]WashingtonD.C.!E1485</f>
        <v>43</v>
      </c>
      <c r="O26" s="280">
        <f>[2]WashingtonD.C.!F1485</f>
        <v>21</v>
      </c>
      <c r="P26" s="279">
        <f>[3]LaGuardia!A1487</f>
        <v>2001</v>
      </c>
      <c r="Q26" s="261">
        <f>[3]LaGuardia!B1487</f>
        <v>1</v>
      </c>
      <c r="R26" s="293">
        <f>[3]LaGuardia!C1487</f>
        <v>23</v>
      </c>
      <c r="S26" s="281">
        <f t="shared" si="2"/>
        <v>36914</v>
      </c>
      <c r="T26" s="293">
        <f>[3]LaGuardia!E1487</f>
        <v>37</v>
      </c>
      <c r="U26" s="308">
        <f>[3]LaGuardia!F1487</f>
        <v>25</v>
      </c>
    </row>
    <row r="27" spans="1:21" x14ac:dyDescent="0.2">
      <c r="A27" s="285">
        <v>36915</v>
      </c>
      <c r="B27" s="261">
        <v>38</v>
      </c>
      <c r="C27" s="280">
        <v>22</v>
      </c>
      <c r="D27" s="279">
        <f>[2]PhiladelphiaPA!A1486</f>
        <v>2001</v>
      </c>
      <c r="E27" s="261">
        <f>[2]PhiladelphiaPA!B1486</f>
        <v>1</v>
      </c>
      <c r="F27" s="261">
        <f>[2]PhiladelphiaPA!C1486</f>
        <v>24</v>
      </c>
      <c r="G27" s="281">
        <f t="shared" si="0"/>
        <v>36915</v>
      </c>
      <c r="H27" s="261">
        <f>[2]PhiladelphiaPA!E1486</f>
        <v>41</v>
      </c>
      <c r="I27" s="280">
        <f>[2]PhiladelphiaPA!F1486</f>
        <v>24</v>
      </c>
      <c r="J27" s="279">
        <f>[2]WashingtonD.C.!A1486</f>
        <v>2001</v>
      </c>
      <c r="K27" s="261">
        <f>[2]WashingtonD.C.!B1486</f>
        <v>1</v>
      </c>
      <c r="L27" s="261">
        <f>[2]WashingtonD.C.!C1486</f>
        <v>24</v>
      </c>
      <c r="M27" s="281">
        <f t="shared" si="1"/>
        <v>36915</v>
      </c>
      <c r="N27" s="261">
        <f>[2]WashingtonD.C.!E1486</f>
        <v>47</v>
      </c>
      <c r="O27" s="280">
        <f>[2]WashingtonD.C.!F1486</f>
        <v>27</v>
      </c>
      <c r="P27" s="279">
        <f>[3]LaGuardia!A1488</f>
        <v>2001</v>
      </c>
      <c r="Q27" s="261">
        <f>[3]LaGuardia!B1488</f>
        <v>1</v>
      </c>
      <c r="R27" s="293">
        <f>[3]LaGuardia!C1488</f>
        <v>24</v>
      </c>
      <c r="S27" s="281">
        <f t="shared" si="2"/>
        <v>36915</v>
      </c>
      <c r="T27" s="293">
        <f>[3]LaGuardia!E1488</f>
        <v>44</v>
      </c>
      <c r="U27" s="308">
        <f>[3]LaGuardia!F1488</f>
        <v>32</v>
      </c>
    </row>
    <row r="28" spans="1:21" x14ac:dyDescent="0.2">
      <c r="A28" s="285">
        <v>36916</v>
      </c>
      <c r="B28" s="261">
        <v>38</v>
      </c>
      <c r="C28" s="280">
        <v>22</v>
      </c>
      <c r="D28" s="279">
        <f>[2]PhiladelphiaPA!A1487</f>
        <v>2001</v>
      </c>
      <c r="E28" s="261">
        <f>[2]PhiladelphiaPA!B1487</f>
        <v>1</v>
      </c>
      <c r="F28" s="261">
        <f>[2]PhiladelphiaPA!C1487</f>
        <v>25</v>
      </c>
      <c r="G28" s="281">
        <f t="shared" si="0"/>
        <v>36916</v>
      </c>
      <c r="H28" s="261">
        <f>[2]PhiladelphiaPA!E1487</f>
        <v>39</v>
      </c>
      <c r="I28" s="280">
        <f>[2]PhiladelphiaPA!F1487</f>
        <v>26</v>
      </c>
      <c r="J28" s="279">
        <f>[2]WashingtonD.C.!A1487</f>
        <v>2001</v>
      </c>
      <c r="K28" s="261">
        <f>[2]WashingtonD.C.!B1487</f>
        <v>1</v>
      </c>
      <c r="L28" s="261">
        <f>[2]WashingtonD.C.!C1487</f>
        <v>25</v>
      </c>
      <c r="M28" s="281">
        <f t="shared" si="1"/>
        <v>36916</v>
      </c>
      <c r="N28" s="261">
        <f>[2]WashingtonD.C.!E1487</f>
        <v>42</v>
      </c>
      <c r="O28" s="280">
        <f>[2]WashingtonD.C.!F1487</f>
        <v>28</v>
      </c>
      <c r="P28" s="279">
        <f>[3]LaGuardia!A1489</f>
        <v>2001</v>
      </c>
      <c r="Q28" s="261">
        <f>[3]LaGuardia!B1489</f>
        <v>1</v>
      </c>
      <c r="R28" s="293">
        <f>[3]LaGuardia!C1489</f>
        <v>25</v>
      </c>
      <c r="S28" s="281">
        <f t="shared" si="2"/>
        <v>36916</v>
      </c>
      <c r="T28" s="293">
        <f>[3]LaGuardia!E1489</f>
        <v>39</v>
      </c>
      <c r="U28" s="308">
        <f>[3]LaGuardia!F1489</f>
        <v>26</v>
      </c>
    </row>
    <row r="29" spans="1:21" x14ac:dyDescent="0.2">
      <c r="A29" s="285">
        <v>36917</v>
      </c>
      <c r="B29" s="261">
        <v>38</v>
      </c>
      <c r="C29" s="280">
        <v>22</v>
      </c>
      <c r="D29" s="279">
        <f>[2]PhiladelphiaPA!A1488</f>
        <v>2001</v>
      </c>
      <c r="E29" s="261">
        <f>[2]PhiladelphiaPA!B1488</f>
        <v>1</v>
      </c>
      <c r="F29" s="261">
        <f>[2]PhiladelphiaPA!C1488</f>
        <v>26</v>
      </c>
      <c r="G29" s="281">
        <f t="shared" si="0"/>
        <v>36917</v>
      </c>
      <c r="H29" s="261">
        <f>[2]PhiladelphiaPA!E1488</f>
        <v>34</v>
      </c>
      <c r="I29" s="280">
        <f>[2]PhiladelphiaPA!F1488</f>
        <v>23</v>
      </c>
      <c r="J29" s="279">
        <f>[2]WashingtonD.C.!A1488</f>
        <v>2001</v>
      </c>
      <c r="K29" s="261">
        <f>[2]WashingtonD.C.!B1488</f>
        <v>1</v>
      </c>
      <c r="L29" s="261">
        <f>[2]WashingtonD.C.!C1488</f>
        <v>26</v>
      </c>
      <c r="M29" s="281">
        <f t="shared" si="1"/>
        <v>36917</v>
      </c>
      <c r="N29" s="261">
        <f>[2]WashingtonD.C.!E1488</f>
        <v>39</v>
      </c>
      <c r="O29" s="280">
        <f>[2]WashingtonD.C.!F1488</f>
        <v>23</v>
      </c>
      <c r="P29" s="279">
        <f>[3]LaGuardia!A1490</f>
        <v>2001</v>
      </c>
      <c r="Q29" s="261">
        <f>[3]LaGuardia!B1490</f>
        <v>1</v>
      </c>
      <c r="R29" s="293">
        <f>[3]LaGuardia!C1490</f>
        <v>26</v>
      </c>
      <c r="S29" s="281">
        <f t="shared" si="2"/>
        <v>36917</v>
      </c>
      <c r="T29" s="293">
        <f>[3]LaGuardia!E1490</f>
        <v>37</v>
      </c>
      <c r="U29" s="308">
        <f>[3]LaGuardia!F1490</f>
        <v>22</v>
      </c>
    </row>
    <row r="30" spans="1:21" x14ac:dyDescent="0.2">
      <c r="A30" s="285">
        <v>36918</v>
      </c>
      <c r="B30" s="261">
        <v>38</v>
      </c>
      <c r="C30" s="280">
        <v>22</v>
      </c>
      <c r="D30" s="279">
        <f>[2]PhiladelphiaPA!A1489</f>
        <v>2001</v>
      </c>
      <c r="E30" s="261">
        <f>[2]PhiladelphiaPA!B1489</f>
        <v>1</v>
      </c>
      <c r="F30" s="261">
        <f>[2]PhiladelphiaPA!C1489</f>
        <v>27</v>
      </c>
      <c r="G30" s="281">
        <f t="shared" si="0"/>
        <v>36918</v>
      </c>
      <c r="H30" s="261">
        <f>[2]PhiladelphiaPA!E1489</f>
        <v>42</v>
      </c>
      <c r="I30" s="280">
        <f>[2]PhiladelphiaPA!F1489</f>
        <v>29</v>
      </c>
      <c r="J30" s="279">
        <f>[2]WashingtonD.C.!A1489</f>
        <v>2001</v>
      </c>
      <c r="K30" s="261">
        <f>[2]WashingtonD.C.!B1489</f>
        <v>1</v>
      </c>
      <c r="L30" s="261">
        <f>[2]WashingtonD.C.!C1489</f>
        <v>27</v>
      </c>
      <c r="M30" s="281">
        <f t="shared" si="1"/>
        <v>36918</v>
      </c>
      <c r="N30" s="261">
        <f>[2]WashingtonD.C.!E1489</f>
        <v>48</v>
      </c>
      <c r="O30" s="280">
        <f>[2]WashingtonD.C.!F1489</f>
        <v>35</v>
      </c>
      <c r="P30" s="279">
        <f>[3]LaGuardia!A1491</f>
        <v>2001</v>
      </c>
      <c r="Q30" s="261">
        <f>[3]LaGuardia!B1491</f>
        <v>1</v>
      </c>
      <c r="R30" s="293">
        <f>[3]LaGuardia!C1491</f>
        <v>27</v>
      </c>
      <c r="S30" s="281">
        <f t="shared" si="2"/>
        <v>36918</v>
      </c>
      <c r="T30" s="293">
        <f>[3]LaGuardia!E1491</f>
        <v>41</v>
      </c>
      <c r="U30" s="308">
        <f>[3]LaGuardia!F1491</f>
        <v>30</v>
      </c>
    </row>
    <row r="31" spans="1:21" x14ac:dyDescent="0.2">
      <c r="A31" s="285">
        <v>36919</v>
      </c>
      <c r="B31" s="261">
        <v>38</v>
      </c>
      <c r="C31" s="280">
        <v>22</v>
      </c>
      <c r="D31" s="279">
        <f>[2]PhiladelphiaPA!A1490</f>
        <v>2001</v>
      </c>
      <c r="E31" s="261">
        <f>[2]PhiladelphiaPA!B1490</f>
        <v>1</v>
      </c>
      <c r="F31" s="261">
        <f>[2]PhiladelphiaPA!C1490</f>
        <v>28</v>
      </c>
      <c r="G31" s="281">
        <f t="shared" si="0"/>
        <v>36919</v>
      </c>
      <c r="H31" s="261">
        <f>[2]PhiladelphiaPA!E1490</f>
        <v>38</v>
      </c>
      <c r="I31" s="280">
        <f>[2]PhiladelphiaPA!F1490</f>
        <v>29</v>
      </c>
      <c r="J31" s="279">
        <f>[2]WashingtonD.C.!A1490</f>
        <v>2001</v>
      </c>
      <c r="K31" s="261">
        <f>[2]WashingtonD.C.!B1490</f>
        <v>1</v>
      </c>
      <c r="L31" s="261">
        <f>[2]WashingtonD.C.!C1490</f>
        <v>28</v>
      </c>
      <c r="M31" s="281">
        <f t="shared" si="1"/>
        <v>36919</v>
      </c>
      <c r="N31" s="261">
        <f>[2]WashingtonD.C.!E1490</f>
        <v>46</v>
      </c>
      <c r="O31" s="280">
        <f>[2]WashingtonD.C.!F1490</f>
        <v>28</v>
      </c>
      <c r="P31" s="279">
        <f>[3]LaGuardia!A1492</f>
        <v>2001</v>
      </c>
      <c r="Q31" s="261">
        <f>[3]LaGuardia!B1492</f>
        <v>1</v>
      </c>
      <c r="R31" s="293">
        <f>[3]LaGuardia!C1492</f>
        <v>28</v>
      </c>
      <c r="S31" s="281">
        <f t="shared" si="2"/>
        <v>36919</v>
      </c>
      <c r="T31" s="293">
        <f>[3]LaGuardia!E1492</f>
        <v>38</v>
      </c>
      <c r="U31" s="308">
        <f>[3]LaGuardia!F1492</f>
        <v>30</v>
      </c>
    </row>
    <row r="32" spans="1:21" x14ac:dyDescent="0.2">
      <c r="A32" s="285">
        <v>36920</v>
      </c>
      <c r="B32" s="261">
        <v>38</v>
      </c>
      <c r="C32" s="280">
        <v>22</v>
      </c>
      <c r="D32" s="279">
        <f>[2]PhiladelphiaPA!A1491</f>
        <v>2001</v>
      </c>
      <c r="E32" s="261">
        <f>[2]PhiladelphiaPA!B1491</f>
        <v>1</v>
      </c>
      <c r="F32" s="261">
        <f>[2]PhiladelphiaPA!C1491</f>
        <v>29</v>
      </c>
      <c r="G32" s="281">
        <f t="shared" si="0"/>
        <v>36920</v>
      </c>
      <c r="H32" s="261">
        <f>[2]PhiladelphiaPA!E1491</f>
        <v>38</v>
      </c>
      <c r="I32" s="280">
        <f>[2]PhiladelphiaPA!F1491</f>
        <v>24</v>
      </c>
      <c r="J32" s="279">
        <f>[2]WashingtonD.C.!A1491</f>
        <v>2001</v>
      </c>
      <c r="K32" s="261">
        <f>[2]WashingtonD.C.!B1491</f>
        <v>1</v>
      </c>
      <c r="L32" s="261">
        <f>[2]WashingtonD.C.!C1491</f>
        <v>29</v>
      </c>
      <c r="M32" s="281">
        <f t="shared" si="1"/>
        <v>36920</v>
      </c>
      <c r="N32" s="261">
        <f>[2]WashingtonD.C.!E1491</f>
        <v>47</v>
      </c>
      <c r="O32" s="280">
        <f>[2]WashingtonD.C.!F1491</f>
        <v>30</v>
      </c>
      <c r="P32" s="279">
        <f>[3]LaGuardia!A1493</f>
        <v>2001</v>
      </c>
      <c r="Q32" s="261">
        <f>[3]LaGuardia!B1493</f>
        <v>1</v>
      </c>
      <c r="R32" s="293">
        <f>[3]LaGuardia!C1493</f>
        <v>29</v>
      </c>
      <c r="S32" s="281">
        <f t="shared" si="2"/>
        <v>36920</v>
      </c>
      <c r="T32" s="293">
        <f>[3]LaGuardia!E1493</f>
        <v>38</v>
      </c>
      <c r="U32" s="308">
        <f>[3]LaGuardia!F1493</f>
        <v>28</v>
      </c>
    </row>
    <row r="33" spans="1:21" x14ac:dyDescent="0.2">
      <c r="A33" s="285">
        <v>36921</v>
      </c>
      <c r="B33" s="261">
        <v>38</v>
      </c>
      <c r="C33" s="280">
        <v>23</v>
      </c>
      <c r="D33" s="279">
        <f>[2]PhiladelphiaPA!A1492</f>
        <v>2001</v>
      </c>
      <c r="E33" s="261">
        <f>[2]PhiladelphiaPA!B1492</f>
        <v>1</v>
      </c>
      <c r="F33" s="261">
        <f>[2]PhiladelphiaPA!C1492</f>
        <v>30</v>
      </c>
      <c r="G33" s="281">
        <f t="shared" si="0"/>
        <v>36921</v>
      </c>
      <c r="H33" s="261">
        <f>[2]PhiladelphiaPA!E1492</f>
        <v>58</v>
      </c>
      <c r="I33" s="280">
        <f>[2]PhiladelphiaPA!F1492</f>
        <v>33</v>
      </c>
      <c r="J33" s="279">
        <f>[2]WashingtonD.C.!A1492</f>
        <v>2001</v>
      </c>
      <c r="K33" s="261">
        <f>[2]WashingtonD.C.!B1492</f>
        <v>1</v>
      </c>
      <c r="L33" s="261">
        <f>[2]WashingtonD.C.!C1492</f>
        <v>30</v>
      </c>
      <c r="M33" s="281">
        <f t="shared" si="1"/>
        <v>36921</v>
      </c>
      <c r="N33" s="261">
        <f>[2]WashingtonD.C.!E1492</f>
        <v>53</v>
      </c>
      <c r="O33" s="280">
        <f>[2]WashingtonD.C.!F1492</f>
        <v>36</v>
      </c>
      <c r="P33" s="279">
        <f>[3]LaGuardia!A1494</f>
        <v>2001</v>
      </c>
      <c r="Q33" s="261">
        <f>[3]LaGuardia!B1494</f>
        <v>1</v>
      </c>
      <c r="R33" s="293">
        <f>[3]LaGuardia!C1494</f>
        <v>30</v>
      </c>
      <c r="S33" s="281">
        <f t="shared" si="2"/>
        <v>36921</v>
      </c>
      <c r="T33" s="293">
        <f>[3]LaGuardia!E1494</f>
        <v>55</v>
      </c>
      <c r="U33" s="308">
        <f>[3]LaGuardia!F1494</f>
        <v>35</v>
      </c>
    </row>
    <row r="34" spans="1:21" x14ac:dyDescent="0.2">
      <c r="A34" s="285">
        <v>36922</v>
      </c>
      <c r="B34" s="261">
        <v>38</v>
      </c>
      <c r="C34" s="280">
        <v>23</v>
      </c>
      <c r="D34" s="279">
        <f>[2]PhiladelphiaPA!A1493</f>
        <v>2001</v>
      </c>
      <c r="E34" s="261">
        <f>[2]PhiladelphiaPA!B1493</f>
        <v>1</v>
      </c>
      <c r="F34" s="261">
        <f>[2]PhiladelphiaPA!C1493</f>
        <v>31</v>
      </c>
      <c r="G34" s="281">
        <f t="shared" si="0"/>
        <v>36922</v>
      </c>
      <c r="H34" s="261">
        <f>[2]PhiladelphiaPA!E1493</f>
        <v>52</v>
      </c>
      <c r="I34" s="280">
        <f>[2]PhiladelphiaPA!F1493</f>
        <v>31</v>
      </c>
      <c r="J34" s="279">
        <f>[2]WashingtonD.C.!A1493</f>
        <v>2001</v>
      </c>
      <c r="K34" s="261">
        <f>[2]WashingtonD.C.!B1493</f>
        <v>1</v>
      </c>
      <c r="L34" s="261">
        <f>[2]WashingtonD.C.!C1493</f>
        <v>31</v>
      </c>
      <c r="M34" s="281">
        <f t="shared" si="1"/>
        <v>36922</v>
      </c>
      <c r="N34" s="261">
        <f>[2]WashingtonD.C.!E1493</f>
        <v>57</v>
      </c>
      <c r="O34" s="280">
        <f>[2]WashingtonD.C.!F1493</f>
        <v>39</v>
      </c>
      <c r="P34" s="279">
        <f>[3]LaGuardia!A1495</f>
        <v>2001</v>
      </c>
      <c r="Q34" s="261">
        <f>[3]LaGuardia!B1495</f>
        <v>1</v>
      </c>
      <c r="R34" s="293">
        <f>[3]LaGuardia!C1495</f>
        <v>31</v>
      </c>
      <c r="S34" s="281">
        <f t="shared" si="2"/>
        <v>36922</v>
      </c>
      <c r="T34" s="293">
        <f>[3]LaGuardia!E1495</f>
        <v>49</v>
      </c>
      <c r="U34" s="308">
        <f>[3]LaGuardia!F1495</f>
        <v>38</v>
      </c>
    </row>
    <row r="35" spans="1:21" x14ac:dyDescent="0.2">
      <c r="A35" s="285">
        <v>36923</v>
      </c>
      <c r="B35" s="261">
        <v>38</v>
      </c>
      <c r="C35" s="280">
        <v>23</v>
      </c>
      <c r="D35" s="279">
        <f>[2]PhiladelphiaPA!A1494</f>
        <v>2001</v>
      </c>
      <c r="E35" s="261">
        <f>[2]PhiladelphiaPA!B1494</f>
        <v>2</v>
      </c>
      <c r="F35" s="261">
        <f>[2]PhiladelphiaPA!C1494</f>
        <v>1</v>
      </c>
      <c r="G35" s="281">
        <f t="shared" si="0"/>
        <v>36923</v>
      </c>
      <c r="H35" s="261">
        <f>[2]PhiladelphiaPA!E1494</f>
        <v>49</v>
      </c>
      <c r="I35" s="280">
        <f>[2]PhiladelphiaPA!F1494</f>
        <v>34</v>
      </c>
      <c r="J35" s="279">
        <f>[2]WashingtonD.C.!A1494</f>
        <v>2001</v>
      </c>
      <c r="K35" s="261">
        <f>[2]WashingtonD.C.!B1494</f>
        <v>2</v>
      </c>
      <c r="L35" s="261">
        <f>[2]WashingtonD.C.!C1494</f>
        <v>1</v>
      </c>
      <c r="M35" s="281">
        <f t="shared" si="1"/>
        <v>36923</v>
      </c>
      <c r="N35" s="261">
        <f>[2]WashingtonD.C.!E1494</f>
        <v>51</v>
      </c>
      <c r="O35" s="280">
        <f>[2]WashingtonD.C.!F1494</f>
        <v>35</v>
      </c>
      <c r="P35" s="279">
        <f>[3]LaGuardia!A1496</f>
        <v>2001</v>
      </c>
      <c r="Q35" s="261">
        <f>[3]LaGuardia!B1496</f>
        <v>2</v>
      </c>
      <c r="R35" s="293">
        <f>[3]LaGuardia!C1496</f>
        <v>1</v>
      </c>
      <c r="S35" s="281">
        <f t="shared" si="2"/>
        <v>36923</v>
      </c>
      <c r="T35" s="293">
        <f>[3]LaGuardia!E1496</f>
        <v>49</v>
      </c>
      <c r="U35" s="308">
        <f>[3]LaGuardia!F1496</f>
        <v>39</v>
      </c>
    </row>
    <row r="36" spans="1:21" x14ac:dyDescent="0.2">
      <c r="A36" s="285">
        <v>36924</v>
      </c>
      <c r="B36" s="261">
        <v>38</v>
      </c>
      <c r="C36" s="280">
        <v>23</v>
      </c>
      <c r="D36" s="279">
        <f>[2]PhiladelphiaPA!A1495</f>
        <v>2001</v>
      </c>
      <c r="E36" s="261">
        <f>[2]PhiladelphiaPA!B1495</f>
        <v>2</v>
      </c>
      <c r="F36" s="261">
        <f>[2]PhiladelphiaPA!C1495</f>
        <v>2</v>
      </c>
      <c r="G36" s="281">
        <f t="shared" si="0"/>
        <v>36924</v>
      </c>
      <c r="H36" s="261">
        <f>[2]PhiladelphiaPA!E1495</f>
        <v>48</v>
      </c>
      <c r="I36" s="280">
        <f>[2]PhiladelphiaPA!F1495</f>
        <v>29</v>
      </c>
      <c r="J36" s="279">
        <f>[2]WashingtonD.C.!A1495</f>
        <v>2001</v>
      </c>
      <c r="K36" s="261">
        <f>[2]WashingtonD.C.!B1495</f>
        <v>2</v>
      </c>
      <c r="L36" s="261">
        <f>[2]WashingtonD.C.!C1495</f>
        <v>2</v>
      </c>
      <c r="M36" s="281">
        <f t="shared" si="1"/>
        <v>36924</v>
      </c>
      <c r="N36" s="261">
        <f>[2]WashingtonD.C.!E1495</f>
        <v>52</v>
      </c>
      <c r="O36" s="280">
        <f>[2]WashingtonD.C.!F1495</f>
        <v>28</v>
      </c>
      <c r="P36" s="279">
        <f>[3]LaGuardia!A1497</f>
        <v>2001</v>
      </c>
      <c r="Q36" s="261">
        <f>[3]LaGuardia!B1497</f>
        <v>2</v>
      </c>
      <c r="R36" s="293">
        <f>[3]LaGuardia!C1497</f>
        <v>2</v>
      </c>
      <c r="S36" s="281">
        <f t="shared" si="2"/>
        <v>36924</v>
      </c>
      <c r="T36" s="293">
        <f>[3]LaGuardia!E1497</f>
        <v>45</v>
      </c>
      <c r="U36" s="308">
        <f>[3]LaGuardia!F1497</f>
        <v>28</v>
      </c>
    </row>
    <row r="37" spans="1:21" x14ac:dyDescent="0.2">
      <c r="A37" s="285">
        <v>36925</v>
      </c>
      <c r="B37" s="261">
        <v>38</v>
      </c>
      <c r="C37" s="280">
        <v>23</v>
      </c>
      <c r="D37" s="279">
        <f>[2]PhiladelphiaPA!A1496</f>
        <v>2001</v>
      </c>
      <c r="E37" s="261">
        <f>[2]PhiladelphiaPA!B1496</f>
        <v>2</v>
      </c>
      <c r="F37" s="261">
        <f>[2]PhiladelphiaPA!C1496</f>
        <v>3</v>
      </c>
      <c r="G37" s="281">
        <f t="shared" si="0"/>
        <v>36925</v>
      </c>
      <c r="H37" s="261">
        <f>[2]PhiladelphiaPA!E1496</f>
        <v>33</v>
      </c>
      <c r="I37" s="280">
        <f>[2]PhiladelphiaPA!F1496</f>
        <v>26</v>
      </c>
      <c r="J37" s="279">
        <f>[2]WashingtonD.C.!A1496</f>
        <v>2001</v>
      </c>
      <c r="K37" s="261">
        <f>[2]WashingtonD.C.!B1496</f>
        <v>2</v>
      </c>
      <c r="L37" s="261">
        <f>[2]WashingtonD.C.!C1496</f>
        <v>3</v>
      </c>
      <c r="M37" s="281">
        <f t="shared" si="1"/>
        <v>36925</v>
      </c>
      <c r="N37" s="261">
        <f>[2]WashingtonD.C.!E1496</f>
        <v>38</v>
      </c>
      <c r="O37" s="280">
        <f>[2]WashingtonD.C.!F1496</f>
        <v>25</v>
      </c>
      <c r="P37" s="279">
        <f>[3]LaGuardia!A1498</f>
        <v>2001</v>
      </c>
      <c r="Q37" s="261">
        <f>[3]LaGuardia!B1498</f>
        <v>2</v>
      </c>
      <c r="R37" s="293">
        <f>[3]LaGuardia!C1498</f>
        <v>3</v>
      </c>
      <c r="S37" s="281">
        <f t="shared" si="2"/>
        <v>36925</v>
      </c>
      <c r="T37" s="293">
        <f>[3]LaGuardia!E1498</f>
        <v>33</v>
      </c>
      <c r="U37" s="308">
        <f>[3]LaGuardia!F1498</f>
        <v>26</v>
      </c>
    </row>
    <row r="38" spans="1:21" x14ac:dyDescent="0.2">
      <c r="A38" s="285">
        <v>36926</v>
      </c>
      <c r="B38" s="261">
        <v>38</v>
      </c>
      <c r="C38" s="280">
        <v>23</v>
      </c>
      <c r="D38" s="279">
        <f>[2]PhiladelphiaPA!A1497</f>
        <v>2001</v>
      </c>
      <c r="E38" s="261">
        <f>[2]PhiladelphiaPA!B1497</f>
        <v>2</v>
      </c>
      <c r="F38" s="261">
        <f>[2]PhiladelphiaPA!C1497</f>
        <v>4</v>
      </c>
      <c r="G38" s="281">
        <f t="shared" si="0"/>
        <v>36926</v>
      </c>
      <c r="H38" s="261">
        <f>[2]PhiladelphiaPA!E1497</f>
        <v>43</v>
      </c>
      <c r="I38" s="280">
        <f>[2]PhiladelphiaPA!F1497</f>
        <v>25</v>
      </c>
      <c r="J38" s="279">
        <f>[2]WashingtonD.C.!A1497</f>
        <v>2001</v>
      </c>
      <c r="K38" s="261">
        <f>[2]WashingtonD.C.!B1497</f>
        <v>2</v>
      </c>
      <c r="L38" s="261">
        <f>[2]WashingtonD.C.!C1497</f>
        <v>4</v>
      </c>
      <c r="M38" s="281">
        <f t="shared" si="1"/>
        <v>36926</v>
      </c>
      <c r="N38" s="261">
        <f>[2]WashingtonD.C.!E1497</f>
        <v>45</v>
      </c>
      <c r="O38" s="280">
        <f>[2]WashingtonD.C.!F1497</f>
        <v>26</v>
      </c>
      <c r="P38" s="279">
        <f>[3]LaGuardia!A1499</f>
        <v>2001</v>
      </c>
      <c r="Q38" s="261">
        <f>[3]LaGuardia!B1499</f>
        <v>2</v>
      </c>
      <c r="R38" s="293">
        <f>[3]LaGuardia!C1499</f>
        <v>4</v>
      </c>
      <c r="S38" s="281">
        <f t="shared" si="2"/>
        <v>36926</v>
      </c>
      <c r="T38" s="293">
        <f>[3]LaGuardia!E1499</f>
        <v>39</v>
      </c>
      <c r="U38" s="308">
        <f>[3]LaGuardia!F1499</f>
        <v>24</v>
      </c>
    </row>
    <row r="39" spans="1:21" x14ac:dyDescent="0.2">
      <c r="A39" s="285">
        <v>36927</v>
      </c>
      <c r="B39" s="261">
        <v>39</v>
      </c>
      <c r="C39" s="280">
        <v>23</v>
      </c>
      <c r="D39" s="279">
        <f>[2]PhiladelphiaPA!A1498</f>
        <v>2001</v>
      </c>
      <c r="E39" s="261">
        <f>[2]PhiladelphiaPA!B1498</f>
        <v>2</v>
      </c>
      <c r="F39" s="261">
        <f>[2]PhiladelphiaPA!C1498</f>
        <v>5</v>
      </c>
      <c r="G39" s="281">
        <f t="shared" si="0"/>
        <v>36927</v>
      </c>
      <c r="H39" s="261">
        <f>[2]PhiladelphiaPA!E1498</f>
        <v>37</v>
      </c>
      <c r="I39" s="280">
        <f>[2]PhiladelphiaPA!F1498</f>
        <v>33</v>
      </c>
      <c r="J39" s="279">
        <f>[2]WashingtonD.C.!A1498</f>
        <v>2001</v>
      </c>
      <c r="K39" s="261">
        <f>[2]WashingtonD.C.!B1498</f>
        <v>2</v>
      </c>
      <c r="L39" s="261">
        <f>[2]WashingtonD.C.!C1498</f>
        <v>5</v>
      </c>
      <c r="M39" s="281">
        <f t="shared" si="1"/>
        <v>36927</v>
      </c>
      <c r="N39" s="261">
        <f>[2]WashingtonD.C.!E1498</f>
        <v>42</v>
      </c>
      <c r="O39" s="280">
        <f>[2]WashingtonD.C.!F1498</f>
        <v>34</v>
      </c>
      <c r="P39" s="279">
        <f>[3]LaGuardia!A1500</f>
        <v>2001</v>
      </c>
      <c r="Q39" s="261">
        <f>[3]LaGuardia!B1500</f>
        <v>2</v>
      </c>
      <c r="R39" s="293">
        <f>[3]LaGuardia!C1500</f>
        <v>5</v>
      </c>
      <c r="S39" s="281">
        <f t="shared" si="2"/>
        <v>36927</v>
      </c>
      <c r="T39" s="293">
        <f>[3]LaGuardia!E1500</f>
        <v>37</v>
      </c>
      <c r="U39" s="308">
        <f>[3]LaGuardia!F1500</f>
        <v>32</v>
      </c>
    </row>
    <row r="40" spans="1:21" x14ac:dyDescent="0.2">
      <c r="A40" s="285">
        <v>36928</v>
      </c>
      <c r="B40" s="261">
        <v>39</v>
      </c>
      <c r="C40" s="280">
        <v>23</v>
      </c>
      <c r="D40" s="279">
        <f>[2]PhiladelphiaPA!A1499</f>
        <v>2001</v>
      </c>
      <c r="E40" s="261">
        <f>[2]PhiladelphiaPA!B1499</f>
        <v>2</v>
      </c>
      <c r="F40" s="261">
        <f>[2]PhiladelphiaPA!C1499</f>
        <v>6</v>
      </c>
      <c r="G40" s="281">
        <f t="shared" si="0"/>
        <v>36928</v>
      </c>
      <c r="H40" s="261">
        <f>[2]PhiladelphiaPA!E1499</f>
        <v>42</v>
      </c>
      <c r="I40" s="280">
        <f>[2]PhiladelphiaPA!F1499</f>
        <v>33</v>
      </c>
      <c r="J40" s="279">
        <f>[2]WashingtonD.C.!A1499</f>
        <v>2001</v>
      </c>
      <c r="K40" s="261">
        <f>[2]WashingtonD.C.!B1499</f>
        <v>2</v>
      </c>
      <c r="L40" s="261">
        <f>[2]WashingtonD.C.!C1499</f>
        <v>6</v>
      </c>
      <c r="M40" s="281">
        <f t="shared" si="1"/>
        <v>36928</v>
      </c>
      <c r="N40" s="261">
        <f>[2]WashingtonD.C.!E1499</f>
        <v>50</v>
      </c>
      <c r="O40" s="280">
        <f>[2]WashingtonD.C.!F1499</f>
        <v>33</v>
      </c>
      <c r="P40" s="279">
        <f>[3]LaGuardia!A1501</f>
        <v>2001</v>
      </c>
      <c r="Q40" s="261">
        <f>[3]LaGuardia!B1501</f>
        <v>2</v>
      </c>
      <c r="R40" s="293">
        <f>[3]LaGuardia!C1501</f>
        <v>6</v>
      </c>
      <c r="S40" s="281">
        <f t="shared" si="2"/>
        <v>36928</v>
      </c>
      <c r="T40" s="293">
        <f>[3]LaGuardia!E1501</f>
        <v>45</v>
      </c>
      <c r="U40" s="308">
        <f>[3]LaGuardia!F1501</f>
        <v>37</v>
      </c>
    </row>
    <row r="41" spans="1:21" x14ac:dyDescent="0.2">
      <c r="A41" s="285">
        <v>36929</v>
      </c>
      <c r="B41" s="261">
        <v>39</v>
      </c>
      <c r="C41" s="280">
        <v>23</v>
      </c>
      <c r="D41" s="279">
        <f>[2]PhiladelphiaPA!A1500</f>
        <v>2001</v>
      </c>
      <c r="E41" s="261">
        <f>[2]PhiladelphiaPA!B1500</f>
        <v>2</v>
      </c>
      <c r="F41" s="261">
        <f>[2]PhiladelphiaPA!C1500</f>
        <v>7</v>
      </c>
      <c r="G41" s="281">
        <f t="shared" si="0"/>
        <v>36929</v>
      </c>
      <c r="H41" s="261">
        <f>[2]PhiladelphiaPA!E1500</f>
        <v>46</v>
      </c>
      <c r="I41" s="280">
        <f>[2]PhiladelphiaPA!F1500</f>
        <v>32</v>
      </c>
      <c r="J41" s="279">
        <f>[2]WashingtonD.C.!A1500</f>
        <v>2001</v>
      </c>
      <c r="K41" s="261">
        <f>[2]WashingtonD.C.!B1500</f>
        <v>2</v>
      </c>
      <c r="L41" s="261">
        <f>[2]WashingtonD.C.!C1500</f>
        <v>7</v>
      </c>
      <c r="M41" s="281">
        <f t="shared" si="1"/>
        <v>36929</v>
      </c>
      <c r="N41" s="261">
        <f>[2]WashingtonD.C.!E1500</f>
        <v>54</v>
      </c>
      <c r="O41" s="280">
        <f>[2]WashingtonD.C.!F1500</f>
        <v>31</v>
      </c>
      <c r="P41" s="279">
        <f>[3]LaGuardia!A1502</f>
        <v>2001</v>
      </c>
      <c r="Q41" s="261">
        <f>[3]LaGuardia!B1502</f>
        <v>2</v>
      </c>
      <c r="R41" s="293">
        <f>[3]LaGuardia!C1502</f>
        <v>7</v>
      </c>
      <c r="S41" s="281">
        <f t="shared" si="2"/>
        <v>36929</v>
      </c>
      <c r="T41" s="293">
        <f>[3]LaGuardia!E1502</f>
        <v>44</v>
      </c>
      <c r="U41" s="308">
        <f>[3]LaGuardia!F1502</f>
        <v>36</v>
      </c>
    </row>
    <row r="42" spans="1:21" x14ac:dyDescent="0.2">
      <c r="A42" s="285">
        <v>36930</v>
      </c>
      <c r="B42" s="261">
        <v>39</v>
      </c>
      <c r="C42" s="280">
        <v>23</v>
      </c>
      <c r="D42" s="279">
        <f>[2]PhiladelphiaPA!A1501</f>
        <v>2001</v>
      </c>
      <c r="E42" s="261">
        <f>[2]PhiladelphiaPA!B1501</f>
        <v>2</v>
      </c>
      <c r="F42" s="261">
        <f>[2]PhiladelphiaPA!C1501</f>
        <v>8</v>
      </c>
      <c r="G42" s="281">
        <f t="shared" si="0"/>
        <v>36930</v>
      </c>
      <c r="H42" s="261">
        <f>[2]PhiladelphiaPA!E1501</f>
        <v>47</v>
      </c>
      <c r="I42" s="280">
        <f>[2]PhiladelphiaPA!F1501</f>
        <v>29</v>
      </c>
      <c r="J42" s="279">
        <f>[2]WashingtonD.C.!A1501</f>
        <v>2001</v>
      </c>
      <c r="K42" s="261">
        <f>[2]WashingtonD.C.!B1501</f>
        <v>2</v>
      </c>
      <c r="L42" s="261">
        <f>[2]WashingtonD.C.!C1501</f>
        <v>8</v>
      </c>
      <c r="M42" s="281">
        <f t="shared" si="1"/>
        <v>36930</v>
      </c>
      <c r="N42" s="261">
        <f>[2]WashingtonD.C.!E1501</f>
        <v>56</v>
      </c>
      <c r="O42" s="280">
        <f>[2]WashingtonD.C.!F1501</f>
        <v>33</v>
      </c>
      <c r="P42" s="279">
        <f>[3]LaGuardia!A1503</f>
        <v>2001</v>
      </c>
      <c r="Q42" s="261">
        <f>[3]LaGuardia!B1503</f>
        <v>2</v>
      </c>
      <c r="R42" s="293">
        <f>[3]LaGuardia!C1503</f>
        <v>8</v>
      </c>
      <c r="S42" s="281">
        <f t="shared" si="2"/>
        <v>36930</v>
      </c>
      <c r="T42" s="293">
        <f>[3]LaGuardia!E1503</f>
        <v>41</v>
      </c>
      <c r="U42" s="308">
        <f>[3]LaGuardia!F1503</f>
        <v>33</v>
      </c>
    </row>
    <row r="43" spans="1:21" x14ac:dyDescent="0.2">
      <c r="A43" s="285">
        <v>36931</v>
      </c>
      <c r="B43" s="261">
        <v>40</v>
      </c>
      <c r="C43" s="280">
        <v>24</v>
      </c>
      <c r="D43" s="279">
        <f>[2]PhiladelphiaPA!A1502</f>
        <v>2001</v>
      </c>
      <c r="E43" s="261">
        <f>[2]PhiladelphiaPA!B1502</f>
        <v>2</v>
      </c>
      <c r="F43" s="261">
        <f>[2]PhiladelphiaPA!C1502</f>
        <v>9</v>
      </c>
      <c r="G43" s="281">
        <f t="shared" si="0"/>
        <v>36931</v>
      </c>
      <c r="H43" s="261">
        <f>[2]PhiladelphiaPA!E1502</f>
        <v>60</v>
      </c>
      <c r="I43" s="280">
        <f>[2]PhiladelphiaPA!F1502</f>
        <v>34</v>
      </c>
      <c r="J43" s="279">
        <f>[2]WashingtonD.C.!A1502</f>
        <v>2001</v>
      </c>
      <c r="K43" s="261">
        <f>[2]WashingtonD.C.!B1502</f>
        <v>2</v>
      </c>
      <c r="L43" s="261">
        <f>[2]WashingtonD.C.!C1502</f>
        <v>9</v>
      </c>
      <c r="M43" s="281">
        <f t="shared" si="1"/>
        <v>36931</v>
      </c>
      <c r="N43" s="261">
        <f>[2]WashingtonD.C.!E1502</f>
        <v>70</v>
      </c>
      <c r="O43" s="280">
        <f>[2]WashingtonD.C.!F1502</f>
        <v>36</v>
      </c>
      <c r="P43" s="279">
        <f>[3]LaGuardia!A1504</f>
        <v>2001</v>
      </c>
      <c r="Q43" s="261">
        <f>[3]LaGuardia!B1504</f>
        <v>2</v>
      </c>
      <c r="R43" s="293">
        <f>[3]LaGuardia!C1504</f>
        <v>9</v>
      </c>
      <c r="S43" s="281">
        <f t="shared" si="2"/>
        <v>36931</v>
      </c>
      <c r="T43" s="293">
        <f>[3]LaGuardia!E1504</f>
        <v>49</v>
      </c>
      <c r="U43" s="308">
        <f>[3]LaGuardia!F1504</f>
        <v>35</v>
      </c>
    </row>
    <row r="44" spans="1:21" x14ac:dyDescent="0.2">
      <c r="A44" s="285">
        <v>36932</v>
      </c>
      <c r="B44" s="261">
        <v>40</v>
      </c>
      <c r="C44" s="280">
        <v>24</v>
      </c>
      <c r="D44" s="279">
        <f>[2]PhiladelphiaPA!A1503</f>
        <v>2001</v>
      </c>
      <c r="E44" s="261">
        <f>[2]PhiladelphiaPA!B1503</f>
        <v>2</v>
      </c>
      <c r="F44" s="261">
        <f>[2]PhiladelphiaPA!C1503</f>
        <v>10</v>
      </c>
      <c r="G44" s="281">
        <f t="shared" si="0"/>
        <v>36932</v>
      </c>
      <c r="H44" s="261">
        <f>[2]PhiladelphiaPA!E1503</f>
        <v>61</v>
      </c>
      <c r="I44" s="280">
        <f>[2]PhiladelphiaPA!F1503</f>
        <v>27</v>
      </c>
      <c r="J44" s="279">
        <f>[2]WashingtonD.C.!A1503</f>
        <v>2001</v>
      </c>
      <c r="K44" s="261">
        <f>[2]WashingtonD.C.!B1503</f>
        <v>2</v>
      </c>
      <c r="L44" s="261">
        <f>[2]WashingtonD.C.!C1503</f>
        <v>10</v>
      </c>
      <c r="M44" s="281">
        <f t="shared" si="1"/>
        <v>36932</v>
      </c>
      <c r="N44" s="261">
        <f>[2]WashingtonD.C.!E1503</f>
        <v>64</v>
      </c>
      <c r="O44" s="280">
        <f>[2]WashingtonD.C.!F1503</f>
        <v>34</v>
      </c>
      <c r="P44" s="279">
        <f>[3]LaGuardia!A1505</f>
        <v>2001</v>
      </c>
      <c r="Q44" s="261">
        <f>[3]LaGuardia!B1505</f>
        <v>2</v>
      </c>
      <c r="R44" s="293">
        <f>[3]LaGuardia!C1505</f>
        <v>10</v>
      </c>
      <c r="S44" s="281">
        <f t="shared" si="2"/>
        <v>36932</v>
      </c>
      <c r="T44" s="293">
        <f>[3]LaGuardia!E1505</f>
        <v>60</v>
      </c>
      <c r="U44" s="308">
        <f>[3]LaGuardia!F1505</f>
        <v>29</v>
      </c>
    </row>
    <row r="45" spans="1:21" x14ac:dyDescent="0.2">
      <c r="A45" s="285">
        <v>36933</v>
      </c>
      <c r="B45" s="261">
        <v>40</v>
      </c>
      <c r="C45" s="280">
        <v>24</v>
      </c>
      <c r="D45" s="279">
        <f>[2]PhiladelphiaPA!A1504</f>
        <v>2001</v>
      </c>
      <c r="E45" s="261">
        <f>[2]PhiladelphiaPA!B1504</f>
        <v>2</v>
      </c>
      <c r="F45" s="261">
        <f>[2]PhiladelphiaPA!C1504</f>
        <v>11</v>
      </c>
      <c r="G45" s="281">
        <f t="shared" si="0"/>
        <v>36933</v>
      </c>
      <c r="H45" s="261">
        <f>[2]PhiladelphiaPA!E1504</f>
        <v>39</v>
      </c>
      <c r="I45" s="280">
        <f>[2]PhiladelphiaPA!F1504</f>
        <v>24</v>
      </c>
      <c r="J45" s="279">
        <f>[2]WashingtonD.C.!A1504</f>
        <v>2001</v>
      </c>
      <c r="K45" s="261">
        <f>[2]WashingtonD.C.!B1504</f>
        <v>2</v>
      </c>
      <c r="L45" s="261">
        <f>[2]WashingtonD.C.!C1504</f>
        <v>11</v>
      </c>
      <c r="M45" s="281">
        <f t="shared" si="1"/>
        <v>36933</v>
      </c>
      <c r="N45" s="261">
        <f>[2]WashingtonD.C.!E1504</f>
        <v>39</v>
      </c>
      <c r="O45" s="280">
        <f>[2]WashingtonD.C.!F1504</f>
        <v>27</v>
      </c>
      <c r="P45" s="279">
        <f>[3]LaGuardia!A1506</f>
        <v>2001</v>
      </c>
      <c r="Q45" s="261">
        <f>[3]LaGuardia!B1506</f>
        <v>2</v>
      </c>
      <c r="R45" s="293">
        <f>[3]LaGuardia!C1506</f>
        <v>11</v>
      </c>
      <c r="S45" s="281">
        <f t="shared" si="2"/>
        <v>36933</v>
      </c>
      <c r="T45" s="293">
        <f>[3]LaGuardia!E1506</f>
        <v>31</v>
      </c>
      <c r="U45" s="308">
        <f>[3]LaGuardia!F1506</f>
        <v>21</v>
      </c>
    </row>
    <row r="46" spans="1:21" x14ac:dyDescent="0.2">
      <c r="A46" s="285">
        <v>36934</v>
      </c>
      <c r="B46" s="261">
        <v>40</v>
      </c>
      <c r="C46" s="280">
        <v>24</v>
      </c>
      <c r="D46" s="279">
        <f>[2]PhiladelphiaPA!A1505</f>
        <v>2001</v>
      </c>
      <c r="E46" s="261">
        <f>[2]PhiladelphiaPA!B1505</f>
        <v>2</v>
      </c>
      <c r="F46" s="261">
        <f>[2]PhiladelphiaPA!C1505</f>
        <v>12</v>
      </c>
      <c r="G46" s="281">
        <f t="shared" si="0"/>
        <v>36934</v>
      </c>
      <c r="H46" s="261">
        <f>[2]PhiladelphiaPA!E1505</f>
        <v>37</v>
      </c>
      <c r="I46" s="280">
        <f>[2]PhiladelphiaPA!F1505</f>
        <v>20</v>
      </c>
      <c r="J46" s="279">
        <f>[2]WashingtonD.C.!A1505</f>
        <v>2001</v>
      </c>
      <c r="K46" s="261">
        <f>[2]WashingtonD.C.!B1505</f>
        <v>2</v>
      </c>
      <c r="L46" s="261">
        <f>[2]WashingtonD.C.!C1505</f>
        <v>12</v>
      </c>
      <c r="M46" s="281">
        <f t="shared" si="1"/>
        <v>36934</v>
      </c>
      <c r="N46" s="261">
        <f>[2]WashingtonD.C.!E1505</f>
        <v>41</v>
      </c>
      <c r="O46" s="280">
        <f>[2]WashingtonD.C.!F1505</f>
        <v>30</v>
      </c>
      <c r="P46" s="279">
        <f>[3]LaGuardia!A1507</f>
        <v>2001</v>
      </c>
      <c r="Q46" s="261">
        <f>[3]LaGuardia!B1507</f>
        <v>2</v>
      </c>
      <c r="R46" s="293">
        <f>[3]LaGuardia!C1507</f>
        <v>12</v>
      </c>
      <c r="S46" s="281">
        <f t="shared" si="2"/>
        <v>36934</v>
      </c>
      <c r="T46" s="293">
        <f>[3]LaGuardia!E1507</f>
        <v>35</v>
      </c>
      <c r="U46" s="308">
        <f>[3]LaGuardia!F1507</f>
        <v>16</v>
      </c>
    </row>
    <row r="47" spans="1:21" x14ac:dyDescent="0.2">
      <c r="A47" s="285">
        <v>36935</v>
      </c>
      <c r="B47" s="261">
        <v>41</v>
      </c>
      <c r="C47" s="280">
        <v>24</v>
      </c>
      <c r="D47" s="279">
        <f>[2]PhiladelphiaPA!A1506</f>
        <v>2001</v>
      </c>
      <c r="E47" s="261">
        <f>[2]PhiladelphiaPA!B1506</f>
        <v>2</v>
      </c>
      <c r="F47" s="261">
        <f>[2]PhiladelphiaPA!C1506</f>
        <v>13</v>
      </c>
      <c r="G47" s="281">
        <f t="shared" si="0"/>
        <v>36935</v>
      </c>
      <c r="H47" s="261">
        <f>[2]PhiladelphiaPA!E1506</f>
        <v>52</v>
      </c>
      <c r="I47" s="280">
        <f>[2]PhiladelphiaPA!F1506</f>
        <v>33</v>
      </c>
      <c r="J47" s="279">
        <f>[2]WashingtonD.C.!A1506</f>
        <v>2001</v>
      </c>
      <c r="K47" s="261">
        <f>[2]WashingtonD.C.!B1506</f>
        <v>2</v>
      </c>
      <c r="L47" s="261">
        <f>[2]WashingtonD.C.!C1506</f>
        <v>13</v>
      </c>
      <c r="M47" s="281">
        <f t="shared" si="1"/>
        <v>36935</v>
      </c>
      <c r="N47" s="261">
        <f>[2]WashingtonD.C.!E1506</f>
        <v>54</v>
      </c>
      <c r="O47" s="280">
        <f>[2]WashingtonD.C.!F1506</f>
        <v>33</v>
      </c>
      <c r="P47" s="279">
        <f>[3]LaGuardia!A1508</f>
        <v>2001</v>
      </c>
      <c r="Q47" s="261">
        <f>[3]LaGuardia!B1508</f>
        <v>2</v>
      </c>
      <c r="R47" s="293">
        <f>[3]LaGuardia!C1508</f>
        <v>13</v>
      </c>
      <c r="S47" s="281">
        <f t="shared" si="2"/>
        <v>36935</v>
      </c>
      <c r="T47" s="293">
        <f>[3]LaGuardia!E1508</f>
        <v>48</v>
      </c>
      <c r="U47" s="308">
        <f>[3]LaGuardia!F1508</f>
        <v>32</v>
      </c>
    </row>
    <row r="48" spans="1:21" x14ac:dyDescent="0.2">
      <c r="A48" s="285">
        <v>36936</v>
      </c>
      <c r="B48" s="261">
        <v>41</v>
      </c>
      <c r="C48" s="280">
        <v>25</v>
      </c>
      <c r="D48" s="279">
        <f>[2]PhiladelphiaPA!A1507</f>
        <v>2001</v>
      </c>
      <c r="E48" s="261">
        <f>[2]PhiladelphiaPA!B1507</f>
        <v>2</v>
      </c>
      <c r="F48" s="261">
        <f>[2]PhiladelphiaPA!C1507</f>
        <v>14</v>
      </c>
      <c r="G48" s="281">
        <f t="shared" si="0"/>
        <v>36936</v>
      </c>
      <c r="H48" s="261">
        <f>[2]PhiladelphiaPA!E1507</f>
        <v>47</v>
      </c>
      <c r="I48" s="280">
        <f>[2]PhiladelphiaPA!F1507</f>
        <v>36</v>
      </c>
      <c r="J48" s="279">
        <f>[2]WashingtonD.C.!A1507</f>
        <v>2001</v>
      </c>
      <c r="K48" s="261">
        <f>[2]WashingtonD.C.!B1507</f>
        <v>2</v>
      </c>
      <c r="L48" s="261">
        <f>[2]WashingtonD.C.!C1507</f>
        <v>14</v>
      </c>
      <c r="M48" s="281">
        <f t="shared" si="1"/>
        <v>36936</v>
      </c>
      <c r="N48" s="261">
        <f>[2]WashingtonD.C.!E1507</f>
        <v>51</v>
      </c>
      <c r="O48" s="280">
        <f>[2]WashingtonD.C.!F1507</f>
        <v>43</v>
      </c>
      <c r="P48" s="279">
        <f>[3]LaGuardia!A1509</f>
        <v>2001</v>
      </c>
      <c r="Q48" s="261">
        <f>[3]LaGuardia!B1509</f>
        <v>2</v>
      </c>
      <c r="R48" s="293">
        <f>[3]LaGuardia!C1509</f>
        <v>14</v>
      </c>
      <c r="S48" s="281">
        <f t="shared" si="2"/>
        <v>36936</v>
      </c>
      <c r="T48" s="293">
        <f>[3]LaGuardia!E1509</f>
        <v>47</v>
      </c>
      <c r="U48" s="308">
        <f>[3]LaGuardia!F1509</f>
        <v>34</v>
      </c>
    </row>
    <row r="49" spans="1:21" x14ac:dyDescent="0.2">
      <c r="A49" s="285">
        <v>36937</v>
      </c>
      <c r="B49" s="261">
        <v>41</v>
      </c>
      <c r="C49" s="280">
        <v>25</v>
      </c>
      <c r="D49" s="279">
        <f>[2]PhiladelphiaPA!A1508</f>
        <v>2001</v>
      </c>
      <c r="E49" s="261">
        <f>[2]PhiladelphiaPA!B1508</f>
        <v>2</v>
      </c>
      <c r="F49" s="261">
        <f>[2]PhiladelphiaPA!C1508</f>
        <v>15</v>
      </c>
      <c r="G49" s="281">
        <f t="shared" si="0"/>
        <v>36937</v>
      </c>
      <c r="H49" s="261">
        <f>[2]PhiladelphiaPA!E1508</f>
        <v>50</v>
      </c>
      <c r="I49" s="280">
        <f>[2]PhiladelphiaPA!F1508</f>
        <v>40</v>
      </c>
      <c r="J49" s="279">
        <f>[2]WashingtonD.C.!A1508</f>
        <v>2001</v>
      </c>
      <c r="K49" s="261">
        <f>[2]WashingtonD.C.!B1508</f>
        <v>2</v>
      </c>
      <c r="L49" s="261">
        <f>[2]WashingtonD.C.!C1508</f>
        <v>15</v>
      </c>
      <c r="M49" s="281">
        <f t="shared" si="1"/>
        <v>36937</v>
      </c>
      <c r="N49" s="261">
        <f>[2]WashingtonD.C.!E1508</f>
        <v>55</v>
      </c>
      <c r="O49" s="280">
        <f>[2]WashingtonD.C.!F1508</f>
        <v>43</v>
      </c>
      <c r="P49" s="279">
        <f>[3]LaGuardia!A1510</f>
        <v>2001</v>
      </c>
      <c r="Q49" s="261">
        <f>[3]LaGuardia!B1510</f>
        <v>2</v>
      </c>
      <c r="R49" s="293">
        <f>[3]LaGuardia!C1510</f>
        <v>15</v>
      </c>
      <c r="S49" s="281">
        <f t="shared" si="2"/>
        <v>36937</v>
      </c>
      <c r="T49" s="293">
        <f>[3]LaGuardia!E1510</f>
        <v>48</v>
      </c>
      <c r="U49" s="308">
        <f>[3]LaGuardia!F1510</f>
        <v>37</v>
      </c>
    </row>
    <row r="50" spans="1:21" x14ac:dyDescent="0.2">
      <c r="A50" s="285">
        <v>36938</v>
      </c>
      <c r="B50" s="261">
        <v>41</v>
      </c>
      <c r="C50" s="280">
        <v>25</v>
      </c>
      <c r="D50" s="279">
        <f>[2]PhiladelphiaPA!A1509</f>
        <v>2001</v>
      </c>
      <c r="E50" s="261">
        <f>[2]PhiladelphiaPA!B1509</f>
        <v>2</v>
      </c>
      <c r="F50" s="261">
        <f>[2]PhiladelphiaPA!C1509</f>
        <v>16</v>
      </c>
      <c r="G50" s="281">
        <f t="shared" si="0"/>
        <v>36938</v>
      </c>
      <c r="H50" s="261">
        <f>[2]PhiladelphiaPA!E1509</f>
        <v>42</v>
      </c>
      <c r="I50" s="280">
        <f>[2]PhiladelphiaPA!F1509</f>
        <v>39</v>
      </c>
      <c r="J50" s="279">
        <f>[2]WashingtonD.C.!A1509</f>
        <v>2001</v>
      </c>
      <c r="K50" s="261">
        <f>[2]WashingtonD.C.!B1509</f>
        <v>2</v>
      </c>
      <c r="L50" s="261">
        <f>[2]WashingtonD.C.!C1509</f>
        <v>16</v>
      </c>
      <c r="M50" s="281">
        <f t="shared" si="1"/>
        <v>36938</v>
      </c>
      <c r="N50" s="261">
        <f>[2]WashingtonD.C.!E1509</f>
        <v>44</v>
      </c>
      <c r="O50" s="280">
        <f>[2]WashingtonD.C.!F1509</f>
        <v>40</v>
      </c>
      <c r="P50" s="279">
        <f>[3]LaGuardia!A1511</f>
        <v>2001</v>
      </c>
      <c r="Q50" s="261">
        <f>[3]LaGuardia!B1511</f>
        <v>2</v>
      </c>
      <c r="R50" s="293">
        <f>[3]LaGuardia!C1511</f>
        <v>16</v>
      </c>
      <c r="S50" s="281">
        <f t="shared" si="2"/>
        <v>36938</v>
      </c>
      <c r="T50" s="293">
        <f>[3]LaGuardia!E1511</f>
        <v>39</v>
      </c>
      <c r="U50" s="308">
        <f>[3]LaGuardia!F1511</f>
        <v>33</v>
      </c>
    </row>
    <row r="51" spans="1:21" x14ac:dyDescent="0.2">
      <c r="A51" s="285">
        <v>36939</v>
      </c>
      <c r="B51" s="261">
        <v>42</v>
      </c>
      <c r="C51" s="280">
        <v>25</v>
      </c>
      <c r="D51" s="279">
        <f>[2]PhiladelphiaPA!A1510</f>
        <v>2001</v>
      </c>
      <c r="E51" s="261">
        <f>[2]PhiladelphiaPA!B1510</f>
        <v>2</v>
      </c>
      <c r="F51" s="261">
        <f>[2]PhiladelphiaPA!C1510</f>
        <v>17</v>
      </c>
      <c r="G51" s="281">
        <f t="shared" si="0"/>
        <v>36939</v>
      </c>
      <c r="H51" s="261">
        <f>[2]PhiladelphiaPA!E1510</f>
        <v>41</v>
      </c>
      <c r="I51" s="280">
        <f>[2]PhiladelphiaPA!F1510</f>
        <v>25</v>
      </c>
      <c r="J51" s="279">
        <f>[2]WashingtonD.C.!A1510</f>
        <v>2001</v>
      </c>
      <c r="K51" s="261">
        <f>[2]WashingtonD.C.!B1510</f>
        <v>2</v>
      </c>
      <c r="L51" s="261">
        <f>[2]WashingtonD.C.!C1510</f>
        <v>17</v>
      </c>
      <c r="M51" s="281">
        <f t="shared" si="1"/>
        <v>36939</v>
      </c>
      <c r="N51" s="261">
        <f>[2]WashingtonD.C.!E1510</f>
        <v>45</v>
      </c>
      <c r="O51" s="280">
        <f>[2]WashingtonD.C.!F1510</f>
        <v>26</v>
      </c>
      <c r="P51" s="279">
        <f>[3]LaGuardia!A1512</f>
        <v>2001</v>
      </c>
      <c r="Q51" s="261">
        <f>[3]LaGuardia!B1512</f>
        <v>2</v>
      </c>
      <c r="R51" s="293">
        <f>[3]LaGuardia!C1512</f>
        <v>17</v>
      </c>
      <c r="S51" s="281">
        <f t="shared" si="2"/>
        <v>36939</v>
      </c>
      <c r="T51" s="293">
        <f>[3]LaGuardia!E1512</f>
        <v>39</v>
      </c>
      <c r="U51" s="308">
        <f>[3]LaGuardia!F1512</f>
        <v>22</v>
      </c>
    </row>
    <row r="52" spans="1:21" x14ac:dyDescent="0.2">
      <c r="A52" s="285">
        <v>36940</v>
      </c>
      <c r="B52" s="261">
        <v>42</v>
      </c>
      <c r="C52" s="280">
        <v>25</v>
      </c>
      <c r="D52" s="279">
        <f>[2]PhiladelphiaPA!A1511</f>
        <v>2001</v>
      </c>
      <c r="E52" s="261">
        <f>[2]PhiladelphiaPA!B1511</f>
        <v>2</v>
      </c>
      <c r="F52" s="261">
        <f>[2]PhiladelphiaPA!C1511</f>
        <v>18</v>
      </c>
      <c r="G52" s="281">
        <f t="shared" si="0"/>
        <v>36940</v>
      </c>
      <c r="H52" s="261">
        <f>[2]PhiladelphiaPA!E1511</f>
        <v>33</v>
      </c>
      <c r="I52" s="280">
        <f>[2]PhiladelphiaPA!F1511</f>
        <v>20</v>
      </c>
      <c r="J52" s="279">
        <f>[2]WashingtonD.C.!A1511</f>
        <v>2001</v>
      </c>
      <c r="K52" s="261">
        <f>[2]WashingtonD.C.!B1511</f>
        <v>2</v>
      </c>
      <c r="L52" s="261">
        <f>[2]WashingtonD.C.!C1511</f>
        <v>18</v>
      </c>
      <c r="M52" s="281">
        <f t="shared" si="1"/>
        <v>36940</v>
      </c>
      <c r="N52" s="261">
        <f>[2]WashingtonD.C.!E1511</f>
        <v>38</v>
      </c>
      <c r="O52" s="280">
        <f>[2]WashingtonD.C.!F1511</f>
        <v>21</v>
      </c>
      <c r="P52" s="279">
        <f>[3]LaGuardia!A1513</f>
        <v>2001</v>
      </c>
      <c r="Q52" s="261">
        <f>[3]LaGuardia!B1513</f>
        <v>2</v>
      </c>
      <c r="R52" s="293">
        <f>[3]LaGuardia!C1513</f>
        <v>18</v>
      </c>
      <c r="S52" s="281">
        <f t="shared" si="2"/>
        <v>36940</v>
      </c>
      <c r="T52" s="293">
        <f>[3]LaGuardia!E1513</f>
        <v>32</v>
      </c>
      <c r="U52" s="308">
        <f>[3]LaGuardia!F1513</f>
        <v>19</v>
      </c>
    </row>
    <row r="53" spans="1:21" x14ac:dyDescent="0.2">
      <c r="A53" s="285">
        <v>36941</v>
      </c>
      <c r="B53" s="261">
        <v>42</v>
      </c>
      <c r="C53" s="280">
        <v>26</v>
      </c>
      <c r="D53" s="279">
        <f>[2]PhiladelphiaPA!A1512</f>
        <v>2001</v>
      </c>
      <c r="E53" s="261">
        <f>[2]PhiladelphiaPA!B1512</f>
        <v>2</v>
      </c>
      <c r="F53" s="261">
        <f>[2]PhiladelphiaPA!C1512</f>
        <v>19</v>
      </c>
      <c r="G53" s="281">
        <f t="shared" si="0"/>
        <v>36941</v>
      </c>
      <c r="H53" s="261">
        <f>[2]PhiladelphiaPA!E1512</f>
        <v>44</v>
      </c>
      <c r="I53" s="280">
        <f>[2]PhiladelphiaPA!F1512</f>
        <v>22</v>
      </c>
      <c r="J53" s="279">
        <f>[2]WashingtonD.C.!A1512</f>
        <v>2001</v>
      </c>
      <c r="K53" s="261">
        <f>[2]WashingtonD.C.!B1512</f>
        <v>2</v>
      </c>
      <c r="L53" s="261">
        <f>[2]WashingtonD.C.!C1512</f>
        <v>19</v>
      </c>
      <c r="M53" s="281">
        <f t="shared" si="1"/>
        <v>36941</v>
      </c>
      <c r="N53" s="261">
        <f>[2]WashingtonD.C.!E1512</f>
        <v>51</v>
      </c>
      <c r="O53" s="280">
        <f>[2]WashingtonD.C.!F1512</f>
        <v>24</v>
      </c>
      <c r="P53" s="279">
        <f>[3]LaGuardia!A1514</f>
        <v>2001</v>
      </c>
      <c r="Q53" s="261">
        <f>[3]LaGuardia!B1514</f>
        <v>2</v>
      </c>
      <c r="R53" s="293">
        <f>[3]LaGuardia!C1514</f>
        <v>19</v>
      </c>
      <c r="S53" s="281">
        <f t="shared" si="2"/>
        <v>36941</v>
      </c>
      <c r="T53" s="293">
        <f>[3]LaGuardia!E1514</f>
        <v>43</v>
      </c>
      <c r="U53" s="308">
        <f>[3]LaGuardia!F1514</f>
        <v>28</v>
      </c>
    </row>
    <row r="54" spans="1:21" x14ac:dyDescent="0.2">
      <c r="A54" s="285">
        <v>36942</v>
      </c>
      <c r="B54" s="261">
        <v>43</v>
      </c>
      <c r="C54" s="280">
        <v>26</v>
      </c>
      <c r="D54" s="279">
        <f>[2]PhiladelphiaPA!A1513</f>
        <v>2001</v>
      </c>
      <c r="E54" s="261">
        <f>[2]PhiladelphiaPA!B1513</f>
        <v>2</v>
      </c>
      <c r="F54" s="261">
        <f>[2]PhiladelphiaPA!C1513</f>
        <v>20</v>
      </c>
      <c r="G54" s="281">
        <f t="shared" si="0"/>
        <v>36942</v>
      </c>
      <c r="H54" s="261">
        <f>[2]PhiladelphiaPA!E1513</f>
        <v>60</v>
      </c>
      <c r="I54" s="280">
        <f>[2]PhiladelphiaPA!F1513</f>
        <v>37</v>
      </c>
      <c r="J54" s="279">
        <f>[2]WashingtonD.C.!A1513</f>
        <v>2001</v>
      </c>
      <c r="K54" s="261">
        <f>[2]WashingtonD.C.!B1513</f>
        <v>2</v>
      </c>
      <c r="L54" s="261">
        <f>[2]WashingtonD.C.!C1513</f>
        <v>20</v>
      </c>
      <c r="M54" s="281">
        <f t="shared" si="1"/>
        <v>36942</v>
      </c>
      <c r="N54" s="261">
        <f>[2]WashingtonD.C.!E1513</f>
        <v>65</v>
      </c>
      <c r="O54" s="280">
        <f>[2]WashingtonD.C.!F1513</f>
        <v>37</v>
      </c>
      <c r="P54" s="279">
        <f>[3]LaGuardia!A1515</f>
        <v>2001</v>
      </c>
      <c r="Q54" s="261">
        <f>[3]LaGuardia!B1515</f>
        <v>2</v>
      </c>
      <c r="R54" s="293">
        <f>[3]LaGuardia!C1515</f>
        <v>20</v>
      </c>
      <c r="S54" s="281">
        <f t="shared" si="2"/>
        <v>36942</v>
      </c>
      <c r="T54" s="293">
        <f>[3]LaGuardia!E1515</f>
        <v>54</v>
      </c>
      <c r="U54" s="308">
        <f>[3]LaGuardia!F1515</f>
        <v>39</v>
      </c>
    </row>
    <row r="55" spans="1:21" x14ac:dyDescent="0.2">
      <c r="A55" s="285">
        <v>36943</v>
      </c>
      <c r="B55" s="261">
        <v>43</v>
      </c>
      <c r="C55" s="280">
        <v>26</v>
      </c>
      <c r="D55" s="279">
        <f>[2]PhiladelphiaPA!A1514</f>
        <v>2001</v>
      </c>
      <c r="E55" s="261">
        <f>[2]PhiladelphiaPA!B1514</f>
        <v>2</v>
      </c>
      <c r="F55" s="261">
        <f>[2]PhiladelphiaPA!C1514</f>
        <v>21</v>
      </c>
      <c r="G55" s="281">
        <f t="shared" si="0"/>
        <v>36943</v>
      </c>
      <c r="H55" s="261">
        <f>[2]PhiladelphiaPA!E1514</f>
        <v>50</v>
      </c>
      <c r="I55" s="280">
        <f>[2]PhiladelphiaPA!F1514</f>
        <v>25</v>
      </c>
      <c r="J55" s="279">
        <f>[2]WashingtonD.C.!A1514</f>
        <v>2001</v>
      </c>
      <c r="K55" s="261">
        <f>[2]WashingtonD.C.!B1514</f>
        <v>2</v>
      </c>
      <c r="L55" s="261">
        <f>[2]WashingtonD.C.!C1514</f>
        <v>21</v>
      </c>
      <c r="M55" s="281">
        <f t="shared" si="1"/>
        <v>36943</v>
      </c>
      <c r="N55" s="261">
        <f>[2]WashingtonD.C.!E1514</f>
        <v>57</v>
      </c>
      <c r="O55" s="280">
        <f>[2]WashingtonD.C.!F1514</f>
        <v>29</v>
      </c>
      <c r="P55" s="279">
        <f>[3]LaGuardia!A1516</f>
        <v>2001</v>
      </c>
      <c r="Q55" s="261">
        <f>[3]LaGuardia!B1516</f>
        <v>2</v>
      </c>
      <c r="R55" s="293">
        <f>[3]LaGuardia!C1516</f>
        <v>21</v>
      </c>
      <c r="S55" s="281">
        <f t="shared" si="2"/>
        <v>36943</v>
      </c>
      <c r="T55" s="293">
        <f>[3]LaGuardia!E1516</f>
        <v>52</v>
      </c>
      <c r="U55" s="308">
        <f>[3]LaGuardia!F1516</f>
        <v>21</v>
      </c>
    </row>
    <row r="56" spans="1:21" x14ac:dyDescent="0.2">
      <c r="A56" s="285">
        <v>36944</v>
      </c>
      <c r="B56" s="261">
        <v>43</v>
      </c>
      <c r="C56" s="280">
        <v>27</v>
      </c>
      <c r="D56" s="279">
        <f>[2]PhiladelphiaPA!A1515</f>
        <v>2001</v>
      </c>
      <c r="E56" s="261">
        <f>[2]PhiladelphiaPA!B1515</f>
        <v>2</v>
      </c>
      <c r="F56" s="261">
        <f>[2]PhiladelphiaPA!C1515</f>
        <v>22</v>
      </c>
      <c r="G56" s="281">
        <f t="shared" si="0"/>
        <v>36944</v>
      </c>
      <c r="H56" s="261">
        <f>[2]PhiladelphiaPA!E1515</f>
        <v>25</v>
      </c>
      <c r="I56" s="280">
        <f>[2]PhiladelphiaPA!F1515</f>
        <v>19</v>
      </c>
      <c r="J56" s="279">
        <f>[2]WashingtonD.C.!A1515</f>
        <v>2001</v>
      </c>
      <c r="K56" s="261">
        <f>[2]WashingtonD.C.!B1515</f>
        <v>2</v>
      </c>
      <c r="L56" s="261">
        <f>[2]WashingtonD.C.!C1515</f>
        <v>22</v>
      </c>
      <c r="M56" s="281">
        <f t="shared" si="1"/>
        <v>36944</v>
      </c>
      <c r="N56" s="261">
        <f>[2]WashingtonD.C.!E1515</f>
        <v>29</v>
      </c>
      <c r="O56" s="280">
        <f>[2]WashingtonD.C.!F1515</f>
        <v>23</v>
      </c>
      <c r="P56" s="279">
        <f>[3]LaGuardia!A1517</f>
        <v>2001</v>
      </c>
      <c r="Q56" s="261">
        <f>[3]LaGuardia!B1517</f>
        <v>2</v>
      </c>
      <c r="R56" s="293">
        <f>[3]LaGuardia!C1517</f>
        <v>22</v>
      </c>
      <c r="S56" s="281">
        <f t="shared" si="2"/>
        <v>36944</v>
      </c>
      <c r="T56" s="293">
        <f>[3]LaGuardia!E1517</f>
        <v>24</v>
      </c>
      <c r="U56" s="308">
        <f>[3]LaGuardia!F1517</f>
        <v>18</v>
      </c>
    </row>
    <row r="57" spans="1:21" x14ac:dyDescent="0.2">
      <c r="A57" s="285">
        <v>36945</v>
      </c>
      <c r="B57" s="261">
        <v>44</v>
      </c>
      <c r="C57" s="280">
        <v>27</v>
      </c>
      <c r="D57" s="279">
        <f>[2]PhiladelphiaPA!A1516</f>
        <v>2001</v>
      </c>
      <c r="E57" s="261">
        <f>[2]PhiladelphiaPA!B1516</f>
        <v>2</v>
      </c>
      <c r="F57" s="261">
        <f>[2]PhiladelphiaPA!C1516</f>
        <v>23</v>
      </c>
      <c r="G57" s="281">
        <f t="shared" si="0"/>
        <v>36945</v>
      </c>
      <c r="H57" s="261">
        <f>[2]PhiladelphiaPA!E1516</f>
        <v>40</v>
      </c>
      <c r="I57" s="280">
        <f>[2]PhiladelphiaPA!F1516</f>
        <v>23</v>
      </c>
      <c r="J57" s="279">
        <f>[2]WashingtonD.C.!A1516</f>
        <v>2001</v>
      </c>
      <c r="K57" s="261">
        <f>[2]WashingtonD.C.!B1516</f>
        <v>2</v>
      </c>
      <c r="L57" s="261">
        <f>[2]WashingtonD.C.!C1516</f>
        <v>23</v>
      </c>
      <c r="M57" s="281">
        <f t="shared" si="1"/>
        <v>36945</v>
      </c>
      <c r="N57" s="261">
        <f>[2]WashingtonD.C.!E1516</f>
        <v>47</v>
      </c>
      <c r="O57" s="280">
        <f>[2]WashingtonD.C.!F1516</f>
        <v>23</v>
      </c>
      <c r="P57" s="279">
        <f>[3]LaGuardia!A1518</f>
        <v>2001</v>
      </c>
      <c r="Q57" s="261">
        <f>[3]LaGuardia!B1518</f>
        <v>2</v>
      </c>
      <c r="R57" s="293">
        <f>[3]LaGuardia!C1518</f>
        <v>23</v>
      </c>
      <c r="S57" s="281">
        <f t="shared" si="2"/>
        <v>36945</v>
      </c>
      <c r="T57" s="293">
        <f>[3]LaGuardia!E1518</f>
        <v>40</v>
      </c>
      <c r="U57" s="308">
        <f>[3]LaGuardia!F1518</f>
        <v>21</v>
      </c>
    </row>
    <row r="58" spans="1:21" x14ac:dyDescent="0.2">
      <c r="A58" s="285">
        <v>36946</v>
      </c>
      <c r="B58" s="261">
        <v>44</v>
      </c>
      <c r="C58" s="280">
        <v>27</v>
      </c>
      <c r="D58" s="279">
        <f>[2]PhiladelphiaPA!A1517</f>
        <v>2001</v>
      </c>
      <c r="E58" s="261">
        <f>[2]PhiladelphiaPA!B1517</f>
        <v>2</v>
      </c>
      <c r="F58" s="261">
        <f>[2]PhiladelphiaPA!C1517</f>
        <v>24</v>
      </c>
      <c r="G58" s="281">
        <f t="shared" si="0"/>
        <v>36946</v>
      </c>
      <c r="H58" s="261">
        <f>[2]PhiladelphiaPA!E1517</f>
        <v>36</v>
      </c>
      <c r="I58" s="280">
        <f>[2]PhiladelphiaPA!F1517</f>
        <v>26</v>
      </c>
      <c r="J58" s="279">
        <f>[2]WashingtonD.C.!A1517</f>
        <v>2001</v>
      </c>
      <c r="K58" s="261">
        <f>[2]WashingtonD.C.!B1517</f>
        <v>2</v>
      </c>
      <c r="L58" s="261">
        <f>[2]WashingtonD.C.!C1517</f>
        <v>24</v>
      </c>
      <c r="M58" s="281">
        <f t="shared" si="1"/>
        <v>36946</v>
      </c>
      <c r="N58" s="261">
        <f>[2]WashingtonD.C.!E1517</f>
        <v>43</v>
      </c>
      <c r="O58" s="280">
        <f>[2]WashingtonD.C.!F1517</f>
        <v>31</v>
      </c>
      <c r="P58" s="279">
        <f>[3]LaGuardia!A1519</f>
        <v>2001</v>
      </c>
      <c r="Q58" s="261">
        <f>[3]LaGuardia!B1519</f>
        <v>2</v>
      </c>
      <c r="R58" s="293">
        <f>[3]LaGuardia!C1519</f>
        <v>24</v>
      </c>
      <c r="S58" s="281">
        <f t="shared" si="2"/>
        <v>36946</v>
      </c>
      <c r="T58" s="293">
        <f>[3]LaGuardia!E1519</f>
        <v>35</v>
      </c>
      <c r="U58" s="308">
        <f>[3]LaGuardia!F1519</f>
        <v>26</v>
      </c>
    </row>
    <row r="59" spans="1:21" x14ac:dyDescent="0.2">
      <c r="A59" s="285">
        <v>36947</v>
      </c>
      <c r="B59" s="261">
        <v>44</v>
      </c>
      <c r="C59" s="280">
        <v>27</v>
      </c>
      <c r="D59" s="279">
        <f>[2]PhiladelphiaPA!A1518</f>
        <v>2001</v>
      </c>
      <c r="E59" s="261">
        <f>[2]PhiladelphiaPA!B1518</f>
        <v>2</v>
      </c>
      <c r="F59" s="261">
        <f>[2]PhiladelphiaPA!C1518</f>
        <v>25</v>
      </c>
      <c r="G59" s="281">
        <f t="shared" si="0"/>
        <v>36947</v>
      </c>
      <c r="H59" s="261">
        <f>[2]PhiladelphiaPA!E1518</f>
        <v>57</v>
      </c>
      <c r="I59" s="280">
        <f>[2]PhiladelphiaPA!F1518</f>
        <v>31</v>
      </c>
      <c r="J59" s="279">
        <f>[2]WashingtonD.C.!A1518</f>
        <v>2001</v>
      </c>
      <c r="K59" s="261">
        <f>[2]WashingtonD.C.!B1518</f>
        <v>2</v>
      </c>
      <c r="L59" s="261">
        <f>[2]WashingtonD.C.!C1518</f>
        <v>25</v>
      </c>
      <c r="M59" s="281">
        <f t="shared" si="1"/>
        <v>36947</v>
      </c>
      <c r="N59" s="261">
        <f>[2]WashingtonD.C.!E1518</f>
        <v>55</v>
      </c>
      <c r="O59" s="280">
        <f>[2]WashingtonD.C.!F1518</f>
        <v>36</v>
      </c>
      <c r="P59" s="279">
        <f>[3]LaGuardia!A1520</f>
        <v>2001</v>
      </c>
      <c r="Q59" s="261">
        <f>[3]LaGuardia!B1520</f>
        <v>2</v>
      </c>
      <c r="R59" s="293">
        <f>[3]LaGuardia!C1520</f>
        <v>25</v>
      </c>
      <c r="S59" s="281">
        <f t="shared" si="2"/>
        <v>36947</v>
      </c>
      <c r="T59" s="293">
        <f>[3]LaGuardia!E1520</f>
        <v>50</v>
      </c>
      <c r="U59" s="308">
        <f>[3]LaGuardia!F1520</f>
        <v>32</v>
      </c>
    </row>
    <row r="60" spans="1:21" x14ac:dyDescent="0.2">
      <c r="A60" s="285">
        <v>36948</v>
      </c>
      <c r="B60" s="261">
        <v>45</v>
      </c>
      <c r="C60" s="280">
        <v>28</v>
      </c>
      <c r="D60" s="279">
        <f>[2]PhiladelphiaPA!A1519</f>
        <v>2001</v>
      </c>
      <c r="E60" s="261">
        <f>[2]PhiladelphiaPA!B1519</f>
        <v>2</v>
      </c>
      <c r="F60" s="261">
        <f>[2]PhiladelphiaPA!C1519</f>
        <v>26</v>
      </c>
      <c r="G60" s="281">
        <f t="shared" si="0"/>
        <v>36948</v>
      </c>
      <c r="H60" s="261">
        <f>[2]PhiladelphiaPA!E1519</f>
        <v>54</v>
      </c>
      <c r="I60" s="280">
        <f>[2]PhiladelphiaPA!F1519</f>
        <v>38</v>
      </c>
      <c r="J60" s="279">
        <f>[2]WashingtonD.C.!A1519</f>
        <v>2001</v>
      </c>
      <c r="K60" s="261">
        <f>[2]WashingtonD.C.!B1519</f>
        <v>2</v>
      </c>
      <c r="L60" s="261">
        <f>[2]WashingtonD.C.!C1519</f>
        <v>26</v>
      </c>
      <c r="M60" s="281">
        <f t="shared" si="1"/>
        <v>36948</v>
      </c>
      <c r="N60" s="261">
        <f>[2]WashingtonD.C.!E1519</f>
        <v>56</v>
      </c>
      <c r="O60" s="280">
        <f>[2]WashingtonD.C.!F1519</f>
        <v>40</v>
      </c>
      <c r="P60" s="279">
        <f>[3]LaGuardia!A1521</f>
        <v>2001</v>
      </c>
      <c r="Q60" s="261">
        <f>[3]LaGuardia!B1521</f>
        <v>2</v>
      </c>
      <c r="R60" s="293">
        <f>[3]LaGuardia!C1521</f>
        <v>26</v>
      </c>
      <c r="S60" s="281">
        <f t="shared" si="2"/>
        <v>36948</v>
      </c>
      <c r="T60" s="293">
        <f>[3]LaGuardia!E1521</f>
        <v>53</v>
      </c>
      <c r="U60" s="308">
        <f>[3]LaGuardia!F1521</f>
        <v>36</v>
      </c>
    </row>
    <row r="61" spans="1:21" x14ac:dyDescent="0.2">
      <c r="A61" s="285">
        <v>36949</v>
      </c>
      <c r="B61" s="261">
        <v>45</v>
      </c>
      <c r="C61" s="280">
        <v>28</v>
      </c>
      <c r="D61" s="279">
        <f>[2]PhiladelphiaPA!A1520</f>
        <v>2001</v>
      </c>
      <c r="E61" s="261">
        <f>[2]PhiladelphiaPA!B1520</f>
        <v>2</v>
      </c>
      <c r="F61" s="261">
        <f>[2]PhiladelphiaPA!C1520</f>
        <v>27</v>
      </c>
      <c r="G61" s="281">
        <f t="shared" si="0"/>
        <v>36949</v>
      </c>
      <c r="H61" s="261">
        <f>[2]PhiladelphiaPA!E1520</f>
        <v>52</v>
      </c>
      <c r="I61" s="280">
        <f>[2]PhiladelphiaPA!F1520</f>
        <v>34</v>
      </c>
      <c r="J61" s="279">
        <f>[2]WashingtonD.C.!A1520</f>
        <v>2001</v>
      </c>
      <c r="K61" s="261">
        <f>[2]WashingtonD.C.!B1520</f>
        <v>2</v>
      </c>
      <c r="L61" s="261">
        <f>[2]WashingtonD.C.!C1520</f>
        <v>27</v>
      </c>
      <c r="M61" s="281">
        <f t="shared" si="1"/>
        <v>36949</v>
      </c>
      <c r="N61" s="261">
        <f>[2]WashingtonD.C.!E1520</f>
        <v>58</v>
      </c>
      <c r="O61" s="280">
        <f>[2]WashingtonD.C.!F1520</f>
        <v>35</v>
      </c>
      <c r="P61" s="279">
        <f>[3]LaGuardia!A1522</f>
        <v>2001</v>
      </c>
      <c r="Q61" s="261">
        <f>[3]LaGuardia!B1522</f>
        <v>2</v>
      </c>
      <c r="R61" s="293">
        <f>[3]LaGuardia!C1522</f>
        <v>27</v>
      </c>
      <c r="S61" s="281">
        <f t="shared" si="2"/>
        <v>36949</v>
      </c>
      <c r="T61" s="293">
        <f>[3]LaGuardia!E1522</f>
        <v>48</v>
      </c>
      <c r="U61" s="308">
        <f>[3]LaGuardia!F1522</f>
        <v>33</v>
      </c>
    </row>
    <row r="62" spans="1:21" x14ac:dyDescent="0.2">
      <c r="A62" s="285">
        <v>36950</v>
      </c>
      <c r="B62" s="261">
        <v>46</v>
      </c>
      <c r="C62" s="280">
        <v>28</v>
      </c>
      <c r="D62" s="279">
        <f>[2]PhiladelphiaPA!A1521</f>
        <v>2001</v>
      </c>
      <c r="E62" s="261">
        <f>[2]PhiladelphiaPA!B1521</f>
        <v>2</v>
      </c>
      <c r="F62" s="261">
        <f>[2]PhiladelphiaPA!C1521</f>
        <v>28</v>
      </c>
      <c r="G62" s="281">
        <f t="shared" si="0"/>
        <v>36950</v>
      </c>
      <c r="H62" s="261">
        <f>[2]PhiladelphiaPA!E1521</f>
        <v>42</v>
      </c>
      <c r="I62" s="280">
        <f>[2]PhiladelphiaPA!F1521</f>
        <v>31</v>
      </c>
      <c r="J62" s="279">
        <f>[2]WashingtonD.C.!A1521</f>
        <v>2001</v>
      </c>
      <c r="K62" s="261">
        <f>[2]WashingtonD.C.!B1521</f>
        <v>2</v>
      </c>
      <c r="L62" s="261">
        <f>[2]WashingtonD.C.!C1521</f>
        <v>28</v>
      </c>
      <c r="M62" s="281">
        <f t="shared" si="1"/>
        <v>36950</v>
      </c>
      <c r="N62" s="261">
        <f>[2]WashingtonD.C.!E1521</f>
        <v>48</v>
      </c>
      <c r="O62" s="280">
        <f>[2]WashingtonD.C.!F1521</f>
        <v>34</v>
      </c>
      <c r="P62" s="279">
        <f>[3]LaGuardia!A1523</f>
        <v>2001</v>
      </c>
      <c r="Q62" s="261">
        <f>[3]LaGuardia!B1523</f>
        <v>2</v>
      </c>
      <c r="R62" s="293">
        <f>[3]LaGuardia!C1523</f>
        <v>28</v>
      </c>
      <c r="S62" s="281">
        <f t="shared" si="2"/>
        <v>36950</v>
      </c>
      <c r="T62" s="293">
        <f>[3]LaGuardia!E1523</f>
        <v>37</v>
      </c>
      <c r="U62" s="308">
        <f>[3]LaGuardia!F1523</f>
        <v>28</v>
      </c>
    </row>
    <row r="63" spans="1:21" x14ac:dyDescent="0.2">
      <c r="A63" s="285">
        <v>36951</v>
      </c>
      <c r="B63" s="261">
        <v>46</v>
      </c>
      <c r="C63" s="280">
        <v>28</v>
      </c>
      <c r="D63" s="279">
        <f>[2]PhiladelphiaPA!A1522</f>
        <v>2001</v>
      </c>
      <c r="E63" s="261">
        <f>[2]PhiladelphiaPA!B1522</f>
        <v>3</v>
      </c>
      <c r="F63" s="261">
        <f>[2]PhiladelphiaPA!C1522</f>
        <v>1</v>
      </c>
      <c r="G63" s="281">
        <f t="shared" si="0"/>
        <v>36951</v>
      </c>
      <c r="H63" s="261">
        <f>[2]PhiladelphiaPA!E1522</f>
        <v>41</v>
      </c>
      <c r="I63" s="280">
        <f>[2]PhiladelphiaPA!F1522</f>
        <v>25</v>
      </c>
      <c r="J63" s="279">
        <f>[2]WashingtonD.C.!A1522</f>
        <v>2001</v>
      </c>
      <c r="K63" s="261">
        <f>[2]WashingtonD.C.!B1522</f>
        <v>3</v>
      </c>
      <c r="L63" s="261">
        <f>[2]WashingtonD.C.!C1522</f>
        <v>1</v>
      </c>
      <c r="M63" s="281">
        <f t="shared" si="1"/>
        <v>36951</v>
      </c>
      <c r="N63" s="261">
        <f>[2]WashingtonD.C.!E1522</f>
        <v>50</v>
      </c>
      <c r="O63" s="280">
        <f>[2]WashingtonD.C.!F1522</f>
        <v>28</v>
      </c>
      <c r="P63" s="279">
        <f>[3]LaGuardia!A1524</f>
        <v>2001</v>
      </c>
      <c r="Q63" s="261">
        <f>[3]LaGuardia!B1524</f>
        <v>3</v>
      </c>
      <c r="R63" s="293">
        <f>[3]LaGuardia!C1524</f>
        <v>1</v>
      </c>
      <c r="S63" s="281">
        <f t="shared" si="2"/>
        <v>36951</v>
      </c>
      <c r="T63" s="293">
        <f>[3]LaGuardia!E1524</f>
        <v>38</v>
      </c>
      <c r="U63" s="308">
        <f>[3]LaGuardia!F1524</f>
        <v>25</v>
      </c>
    </row>
    <row r="64" spans="1:21" x14ac:dyDescent="0.2">
      <c r="A64" s="285">
        <v>36952</v>
      </c>
      <c r="B64" s="261">
        <v>46</v>
      </c>
      <c r="C64" s="280">
        <v>29</v>
      </c>
      <c r="D64" s="279">
        <f>[2]PhiladelphiaPA!A1523</f>
        <v>2001</v>
      </c>
      <c r="E64" s="261">
        <f>[2]PhiladelphiaPA!B1523</f>
        <v>3</v>
      </c>
      <c r="F64" s="261">
        <f>[2]PhiladelphiaPA!C1523</f>
        <v>2</v>
      </c>
      <c r="G64" s="281">
        <f t="shared" si="0"/>
        <v>36952</v>
      </c>
      <c r="H64" s="261">
        <f>[2]PhiladelphiaPA!E1523</f>
        <v>50</v>
      </c>
      <c r="I64" s="280">
        <f>[2]PhiladelphiaPA!F1523</f>
        <v>33</v>
      </c>
      <c r="J64" s="279">
        <f>[2]WashingtonD.C.!A1523</f>
        <v>2001</v>
      </c>
      <c r="K64" s="261">
        <f>[2]WashingtonD.C.!B1523</f>
        <v>3</v>
      </c>
      <c r="L64" s="261">
        <f>[2]WashingtonD.C.!C1523</f>
        <v>2</v>
      </c>
      <c r="M64" s="281">
        <f t="shared" si="1"/>
        <v>36952</v>
      </c>
      <c r="N64" s="261">
        <f>[2]WashingtonD.C.!E1523</f>
        <v>58</v>
      </c>
      <c r="O64" s="280">
        <f>[2]WashingtonD.C.!F1523</f>
        <v>36</v>
      </c>
      <c r="P64" s="279">
        <f>[3]LaGuardia!A1525</f>
        <v>2001</v>
      </c>
      <c r="Q64" s="261">
        <f>[3]LaGuardia!B1525</f>
        <v>3</v>
      </c>
      <c r="R64" s="293">
        <f>[3]LaGuardia!C1525</f>
        <v>2</v>
      </c>
      <c r="S64" s="281">
        <f t="shared" si="2"/>
        <v>36952</v>
      </c>
      <c r="T64" s="293">
        <f>[3]LaGuardia!E1525</f>
        <v>42</v>
      </c>
      <c r="U64" s="308">
        <f>[3]LaGuardia!F1525</f>
        <v>31</v>
      </c>
    </row>
    <row r="65" spans="1:21" x14ac:dyDescent="0.2">
      <c r="A65" s="285">
        <v>36953</v>
      </c>
      <c r="B65" s="261">
        <v>47</v>
      </c>
      <c r="C65" s="280">
        <v>29</v>
      </c>
      <c r="D65" s="279">
        <f>[2]PhiladelphiaPA!A1524</f>
        <v>2001</v>
      </c>
      <c r="E65" s="261">
        <f>[2]PhiladelphiaPA!B1524</f>
        <v>3</v>
      </c>
      <c r="F65" s="261">
        <f>[2]PhiladelphiaPA!C1524</f>
        <v>3</v>
      </c>
      <c r="G65" s="281">
        <f t="shared" si="0"/>
        <v>36953</v>
      </c>
      <c r="H65" s="261">
        <f>[2]PhiladelphiaPA!E1524</f>
        <v>52</v>
      </c>
      <c r="I65" s="280">
        <f>[2]PhiladelphiaPA!F1524</f>
        <v>39</v>
      </c>
      <c r="J65" s="279">
        <f>[2]WashingtonD.C.!A1524</f>
        <v>2001</v>
      </c>
      <c r="K65" s="261">
        <f>[2]WashingtonD.C.!B1524</f>
        <v>3</v>
      </c>
      <c r="L65" s="261">
        <f>[2]WashingtonD.C.!C1524</f>
        <v>3</v>
      </c>
      <c r="M65" s="281">
        <f t="shared" si="1"/>
        <v>36953</v>
      </c>
      <c r="N65" s="261">
        <f>[2]WashingtonD.C.!E1524</f>
        <v>59</v>
      </c>
      <c r="O65" s="280">
        <f>[2]WashingtonD.C.!F1524</f>
        <v>38</v>
      </c>
      <c r="P65" s="279">
        <f>[3]LaGuardia!A1526</f>
        <v>2001</v>
      </c>
      <c r="Q65" s="261">
        <f>[3]LaGuardia!B1526</f>
        <v>3</v>
      </c>
      <c r="R65" s="293">
        <f>[3]LaGuardia!C1526</f>
        <v>3</v>
      </c>
      <c r="S65" s="281">
        <f t="shared" si="2"/>
        <v>36953</v>
      </c>
      <c r="T65" s="293">
        <f>[3]LaGuardia!E1526</f>
        <v>46</v>
      </c>
      <c r="U65" s="308">
        <f>[3]LaGuardia!F1526</f>
        <v>35</v>
      </c>
    </row>
    <row r="66" spans="1:21" x14ac:dyDescent="0.2">
      <c r="A66" s="285">
        <v>36954</v>
      </c>
      <c r="B66" s="261">
        <v>47</v>
      </c>
      <c r="C66" s="280">
        <v>30</v>
      </c>
      <c r="D66" s="279">
        <f>[2]PhiladelphiaPA!A1525</f>
        <v>2001</v>
      </c>
      <c r="E66" s="261">
        <f>[2]PhiladelphiaPA!B1525</f>
        <v>3</v>
      </c>
      <c r="F66" s="261">
        <f>[2]PhiladelphiaPA!C1525</f>
        <v>4</v>
      </c>
      <c r="G66" s="281">
        <f t="shared" si="0"/>
        <v>36954</v>
      </c>
      <c r="H66" s="261">
        <f>[2]PhiladelphiaPA!E1525</f>
        <v>41</v>
      </c>
      <c r="I66" s="280">
        <f>[2]PhiladelphiaPA!F1525</f>
        <v>32</v>
      </c>
      <c r="J66" s="279">
        <f>[2]WashingtonD.C.!A1525</f>
        <v>2001</v>
      </c>
      <c r="K66" s="261">
        <f>[2]WashingtonD.C.!B1525</f>
        <v>3</v>
      </c>
      <c r="L66" s="261">
        <f>[2]WashingtonD.C.!C1525</f>
        <v>4</v>
      </c>
      <c r="M66" s="281">
        <f t="shared" si="1"/>
        <v>36954</v>
      </c>
      <c r="N66" s="261">
        <f>[2]WashingtonD.C.!E1525</f>
        <v>47</v>
      </c>
      <c r="O66" s="280">
        <f>[2]WashingtonD.C.!F1525</f>
        <v>37</v>
      </c>
      <c r="P66" s="279">
        <f>[3]LaGuardia!A1527</f>
        <v>2001</v>
      </c>
      <c r="Q66" s="261">
        <f>[3]LaGuardia!B1527</f>
        <v>3</v>
      </c>
      <c r="R66" s="293">
        <f>[3]LaGuardia!C1527</f>
        <v>4</v>
      </c>
      <c r="S66" s="281">
        <f t="shared" si="2"/>
        <v>36954</v>
      </c>
      <c r="T66" s="293">
        <f>[3]LaGuardia!E1527</f>
        <v>37</v>
      </c>
      <c r="U66" s="308">
        <f>[3]LaGuardia!F1527</f>
        <v>29</v>
      </c>
    </row>
    <row r="67" spans="1:21" x14ac:dyDescent="0.2">
      <c r="A67" s="285">
        <v>36955</v>
      </c>
      <c r="B67" s="261">
        <v>47</v>
      </c>
      <c r="C67" s="280">
        <v>30</v>
      </c>
      <c r="D67" s="279">
        <f>[2]PhiladelphiaPA!A1526</f>
        <v>2001</v>
      </c>
      <c r="E67" s="261">
        <f>[2]PhiladelphiaPA!B1526</f>
        <v>3</v>
      </c>
      <c r="F67" s="261">
        <f>[2]PhiladelphiaPA!C1526</f>
        <v>5</v>
      </c>
      <c r="G67" s="281">
        <f t="shared" si="0"/>
        <v>36955</v>
      </c>
      <c r="H67" s="261">
        <f>[2]PhiladelphiaPA!E1526</f>
        <v>34</v>
      </c>
      <c r="I67" s="280">
        <f>[2]PhiladelphiaPA!F1526</f>
        <v>29</v>
      </c>
      <c r="J67" s="279">
        <f>[2]WashingtonD.C.!A1526</f>
        <v>2001</v>
      </c>
      <c r="K67" s="261">
        <f>[2]WashingtonD.C.!B1526</f>
        <v>3</v>
      </c>
      <c r="L67" s="261">
        <f>[2]WashingtonD.C.!C1526</f>
        <v>5</v>
      </c>
      <c r="M67" s="281">
        <f t="shared" si="1"/>
        <v>36955</v>
      </c>
      <c r="N67" s="261">
        <f>[2]WashingtonD.C.!E1526</f>
        <v>43</v>
      </c>
      <c r="O67" s="280">
        <f>[2]WashingtonD.C.!F1526</f>
        <v>28</v>
      </c>
      <c r="P67" s="279">
        <f>[3]LaGuardia!A1528</f>
        <v>2001</v>
      </c>
      <c r="Q67" s="261">
        <f>[3]LaGuardia!B1528</f>
        <v>3</v>
      </c>
      <c r="R67" s="293">
        <f>[3]LaGuardia!C1528</f>
        <v>5</v>
      </c>
      <c r="S67" s="281">
        <f t="shared" si="2"/>
        <v>36955</v>
      </c>
      <c r="T67" s="293">
        <f>[3]LaGuardia!E1528</f>
        <v>32</v>
      </c>
      <c r="U67" s="308">
        <f>[3]LaGuardia!F1528</f>
        <v>29</v>
      </c>
    </row>
    <row r="68" spans="1:21" x14ac:dyDescent="0.2">
      <c r="A68" s="285">
        <v>36956</v>
      </c>
      <c r="B68" s="261">
        <v>48</v>
      </c>
      <c r="C68" s="280">
        <v>30</v>
      </c>
      <c r="D68" s="279">
        <f>[2]PhiladelphiaPA!A1527</f>
        <v>2001</v>
      </c>
      <c r="E68" s="261">
        <f>[2]PhiladelphiaPA!B1527</f>
        <v>3</v>
      </c>
      <c r="F68" s="261">
        <f>[2]PhiladelphiaPA!C1527</f>
        <v>6</v>
      </c>
      <c r="G68" s="281">
        <f t="shared" si="0"/>
        <v>36956</v>
      </c>
      <c r="H68" s="261">
        <f>[2]PhiladelphiaPA!E1527</f>
        <v>38</v>
      </c>
      <c r="I68" s="280">
        <f>[2]PhiladelphiaPA!F1527</f>
        <v>23</v>
      </c>
      <c r="J68" s="279">
        <f>[2]WashingtonD.C.!A1527</f>
        <v>2001</v>
      </c>
      <c r="K68" s="261">
        <f>[2]WashingtonD.C.!B1527</f>
        <v>3</v>
      </c>
      <c r="L68" s="261">
        <f>[2]WashingtonD.C.!C1527</f>
        <v>6</v>
      </c>
      <c r="M68" s="281">
        <f t="shared" si="1"/>
        <v>36956</v>
      </c>
      <c r="N68" s="261">
        <f>[2]WashingtonD.C.!E1527</f>
        <v>39</v>
      </c>
      <c r="O68" s="280">
        <f>[2]WashingtonD.C.!F1527</f>
        <v>25</v>
      </c>
      <c r="P68" s="279">
        <f>[3]LaGuardia!A1529</f>
        <v>2001</v>
      </c>
      <c r="Q68" s="261">
        <f>[3]LaGuardia!B1529</f>
        <v>3</v>
      </c>
      <c r="R68" s="293">
        <f>[3]LaGuardia!C1529</f>
        <v>6</v>
      </c>
      <c r="S68" s="281">
        <f t="shared" si="2"/>
        <v>36956</v>
      </c>
      <c r="T68" s="293">
        <f>[3]LaGuardia!E1529</f>
        <v>35</v>
      </c>
      <c r="U68" s="308">
        <f>[3]LaGuardia!F1529</f>
        <v>26</v>
      </c>
    </row>
    <row r="69" spans="1:21" x14ac:dyDescent="0.2">
      <c r="A69" s="285">
        <v>36957</v>
      </c>
      <c r="B69" s="261">
        <v>48</v>
      </c>
      <c r="C69" s="280">
        <v>31</v>
      </c>
      <c r="D69" s="279">
        <f>[2]PhiladelphiaPA!A1528</f>
        <v>2001</v>
      </c>
      <c r="E69" s="261">
        <f>[2]PhiladelphiaPA!B1528</f>
        <v>3</v>
      </c>
      <c r="F69" s="261">
        <f>[2]PhiladelphiaPA!C1528</f>
        <v>7</v>
      </c>
      <c r="G69" s="281">
        <f t="shared" ref="G69:G132" si="3">DATE(D69,E69,F69)</f>
        <v>36957</v>
      </c>
      <c r="H69" s="261">
        <f>[2]PhiladelphiaPA!E1528</f>
        <v>48</v>
      </c>
      <c r="I69" s="280">
        <f>[2]PhiladelphiaPA!F1528</f>
        <v>32</v>
      </c>
      <c r="J69" s="279">
        <f>[2]WashingtonD.C.!A1528</f>
        <v>2001</v>
      </c>
      <c r="K69" s="261">
        <f>[2]WashingtonD.C.!B1528</f>
        <v>3</v>
      </c>
      <c r="L69" s="261">
        <f>[2]WashingtonD.C.!C1528</f>
        <v>7</v>
      </c>
      <c r="M69" s="281">
        <f t="shared" ref="M69:M132" si="4">DATE(J69,K69,L69)</f>
        <v>36957</v>
      </c>
      <c r="N69" s="261">
        <f>[2]WashingtonD.C.!E1528</f>
        <v>51</v>
      </c>
      <c r="O69" s="280">
        <f>[2]WashingtonD.C.!F1528</f>
        <v>34</v>
      </c>
      <c r="P69" s="279">
        <f>[3]LaGuardia!A1530</f>
        <v>2001</v>
      </c>
      <c r="Q69" s="261">
        <f>[3]LaGuardia!B1530</f>
        <v>3</v>
      </c>
      <c r="R69" s="293">
        <f>[3]LaGuardia!C1530</f>
        <v>7</v>
      </c>
      <c r="S69" s="281">
        <f t="shared" ref="S69:S132" si="5">DATE(P69,Q69,R69)</f>
        <v>36957</v>
      </c>
      <c r="T69" s="293">
        <f>[3]LaGuardia!E1530</f>
        <v>43</v>
      </c>
      <c r="U69" s="308">
        <f>[3]LaGuardia!F1530</f>
        <v>32</v>
      </c>
    </row>
    <row r="70" spans="1:21" x14ac:dyDescent="0.2">
      <c r="A70" s="285">
        <v>36958</v>
      </c>
      <c r="B70" s="261">
        <v>49</v>
      </c>
      <c r="C70" s="280">
        <v>31</v>
      </c>
      <c r="D70" s="279">
        <f>[2]PhiladelphiaPA!A1529</f>
        <v>2001</v>
      </c>
      <c r="E70" s="261">
        <f>[2]PhiladelphiaPA!B1529</f>
        <v>3</v>
      </c>
      <c r="F70" s="261">
        <f>[2]PhiladelphiaPA!C1529</f>
        <v>8</v>
      </c>
      <c r="G70" s="281">
        <f t="shared" si="3"/>
        <v>36958</v>
      </c>
      <c r="H70" s="261">
        <f>[2]PhiladelphiaPA!E1529</f>
        <v>47</v>
      </c>
      <c r="I70" s="280">
        <f>[2]PhiladelphiaPA!F1529</f>
        <v>29</v>
      </c>
      <c r="J70" s="279">
        <f>[2]WashingtonD.C.!A1529</f>
        <v>2001</v>
      </c>
      <c r="K70" s="261">
        <f>[2]WashingtonD.C.!B1529</f>
        <v>3</v>
      </c>
      <c r="L70" s="261">
        <f>[2]WashingtonD.C.!C1529</f>
        <v>8</v>
      </c>
      <c r="M70" s="281">
        <f t="shared" si="4"/>
        <v>36958</v>
      </c>
      <c r="N70" s="261">
        <f>[2]WashingtonD.C.!E1529</f>
        <v>50</v>
      </c>
      <c r="O70" s="280">
        <f>[2]WashingtonD.C.!F1529</f>
        <v>30</v>
      </c>
      <c r="P70" s="279">
        <f>[3]LaGuardia!A1531</f>
        <v>2001</v>
      </c>
      <c r="Q70" s="261">
        <f>[3]LaGuardia!B1531</f>
        <v>3</v>
      </c>
      <c r="R70" s="293">
        <f>[3]LaGuardia!C1531</f>
        <v>8</v>
      </c>
      <c r="S70" s="281">
        <f t="shared" si="5"/>
        <v>36958</v>
      </c>
      <c r="T70" s="293">
        <f>[3]LaGuardia!E1531</f>
        <v>40</v>
      </c>
      <c r="U70" s="308">
        <f>[3]LaGuardia!F1531</f>
        <v>31</v>
      </c>
    </row>
    <row r="71" spans="1:21" x14ac:dyDescent="0.2">
      <c r="A71" s="285">
        <v>36959</v>
      </c>
      <c r="B71" s="261">
        <v>49</v>
      </c>
      <c r="C71" s="280">
        <v>31</v>
      </c>
      <c r="D71" s="279">
        <f>[2]PhiladelphiaPA!A1530</f>
        <v>2001</v>
      </c>
      <c r="E71" s="261">
        <f>[2]PhiladelphiaPA!B1530</f>
        <v>3</v>
      </c>
      <c r="F71" s="261">
        <f>[2]PhiladelphiaPA!C1530</f>
        <v>9</v>
      </c>
      <c r="G71" s="281">
        <f t="shared" si="3"/>
        <v>36959</v>
      </c>
      <c r="H71" s="261">
        <f>[2]PhiladelphiaPA!E1530</f>
        <v>44</v>
      </c>
      <c r="I71" s="280">
        <f>[2]PhiladelphiaPA!F1530</f>
        <v>35</v>
      </c>
      <c r="J71" s="279">
        <f>[2]WashingtonD.C.!A1530</f>
        <v>2001</v>
      </c>
      <c r="K71" s="261">
        <f>[2]WashingtonD.C.!B1530</f>
        <v>3</v>
      </c>
      <c r="L71" s="261">
        <f>[2]WashingtonD.C.!C1530</f>
        <v>9</v>
      </c>
      <c r="M71" s="281">
        <f t="shared" si="4"/>
        <v>36959</v>
      </c>
      <c r="N71" s="261">
        <f>[2]WashingtonD.C.!E1530</f>
        <v>46</v>
      </c>
      <c r="O71" s="280">
        <f>[2]WashingtonD.C.!F1530</f>
        <v>34</v>
      </c>
      <c r="P71" s="279">
        <f>[3]LaGuardia!A1532</f>
        <v>2001</v>
      </c>
      <c r="Q71" s="261">
        <f>[3]LaGuardia!B1532</f>
        <v>3</v>
      </c>
      <c r="R71" s="293">
        <f>[3]LaGuardia!C1532</f>
        <v>9</v>
      </c>
      <c r="S71" s="281">
        <f t="shared" si="5"/>
        <v>36959</v>
      </c>
      <c r="T71" s="293">
        <f>[3]LaGuardia!E1532</f>
        <v>42</v>
      </c>
      <c r="U71" s="308">
        <f>[3]LaGuardia!F1532</f>
        <v>35</v>
      </c>
    </row>
    <row r="72" spans="1:21" x14ac:dyDescent="0.2">
      <c r="A72" s="285">
        <v>36960</v>
      </c>
      <c r="B72" s="261">
        <v>49</v>
      </c>
      <c r="C72" s="280">
        <v>31</v>
      </c>
      <c r="D72" s="279">
        <f>[2]PhiladelphiaPA!A1531</f>
        <v>2001</v>
      </c>
      <c r="E72" s="261">
        <f>[2]PhiladelphiaPA!B1531</f>
        <v>3</v>
      </c>
      <c r="F72" s="261">
        <f>[2]PhiladelphiaPA!C1531</f>
        <v>10</v>
      </c>
      <c r="G72" s="281">
        <f t="shared" si="3"/>
        <v>36960</v>
      </c>
      <c r="H72" s="261">
        <f>[2]PhiladelphiaPA!E1531</f>
        <v>45</v>
      </c>
      <c r="I72" s="280">
        <f>[2]PhiladelphiaPA!F1531</f>
        <v>32</v>
      </c>
      <c r="J72" s="279">
        <f>[2]WashingtonD.C.!A1531</f>
        <v>2001</v>
      </c>
      <c r="K72" s="261">
        <f>[2]WashingtonD.C.!B1531</f>
        <v>3</v>
      </c>
      <c r="L72" s="261">
        <f>[2]WashingtonD.C.!C1531</f>
        <v>10</v>
      </c>
      <c r="M72" s="281">
        <f t="shared" si="4"/>
        <v>36960</v>
      </c>
      <c r="N72" s="261">
        <f>[2]WashingtonD.C.!E1531</f>
        <v>49</v>
      </c>
      <c r="O72" s="280">
        <f>[2]WashingtonD.C.!F1531</f>
        <v>31</v>
      </c>
      <c r="P72" s="279">
        <f>[3]LaGuardia!A1533</f>
        <v>2001</v>
      </c>
      <c r="Q72" s="261">
        <f>[3]LaGuardia!B1533</f>
        <v>3</v>
      </c>
      <c r="R72" s="293">
        <f>[3]LaGuardia!C1533</f>
        <v>10</v>
      </c>
      <c r="S72" s="281">
        <f t="shared" si="5"/>
        <v>36960</v>
      </c>
      <c r="T72" s="293">
        <f>[3]LaGuardia!E1533</f>
        <v>44</v>
      </c>
      <c r="U72" s="308">
        <f>[3]LaGuardia!F1533</f>
        <v>34</v>
      </c>
    </row>
    <row r="73" spans="1:21" x14ac:dyDescent="0.2">
      <c r="A73" s="285">
        <v>36961</v>
      </c>
      <c r="B73" s="261">
        <v>50</v>
      </c>
      <c r="C73" s="280">
        <v>32</v>
      </c>
      <c r="D73" s="279">
        <f>[2]PhiladelphiaPA!A1532</f>
        <v>2001</v>
      </c>
      <c r="E73" s="261">
        <f>[2]PhiladelphiaPA!B1532</f>
        <v>3</v>
      </c>
      <c r="F73" s="261">
        <f>[2]PhiladelphiaPA!C1532</f>
        <v>11</v>
      </c>
      <c r="G73" s="281">
        <f t="shared" si="3"/>
        <v>36961</v>
      </c>
      <c r="H73" s="261">
        <f>[2]PhiladelphiaPA!E1532</f>
        <v>57</v>
      </c>
      <c r="I73" s="280">
        <f>[2]PhiladelphiaPA!F1532</f>
        <v>29</v>
      </c>
      <c r="J73" s="279">
        <f>[2]WashingtonD.C.!A1532</f>
        <v>2001</v>
      </c>
      <c r="K73" s="261">
        <f>[2]WashingtonD.C.!B1532</f>
        <v>3</v>
      </c>
      <c r="L73" s="261">
        <f>[2]WashingtonD.C.!C1532</f>
        <v>11</v>
      </c>
      <c r="M73" s="281">
        <f t="shared" si="4"/>
        <v>36961</v>
      </c>
      <c r="N73" s="261">
        <f>[2]WashingtonD.C.!E1532</f>
        <v>66</v>
      </c>
      <c r="O73" s="280">
        <f>[2]WashingtonD.C.!F1532</f>
        <v>32</v>
      </c>
      <c r="P73" s="279">
        <f>[3]LaGuardia!A1534</f>
        <v>2001</v>
      </c>
      <c r="Q73" s="261">
        <f>[3]LaGuardia!B1534</f>
        <v>3</v>
      </c>
      <c r="R73" s="293">
        <f>[3]LaGuardia!C1534</f>
        <v>11</v>
      </c>
      <c r="S73" s="281">
        <f t="shared" si="5"/>
        <v>36961</v>
      </c>
      <c r="T73" s="293">
        <f>[3]LaGuardia!E1534</f>
        <v>54</v>
      </c>
      <c r="U73" s="308">
        <f>[3]LaGuardia!F1534</f>
        <v>34</v>
      </c>
    </row>
    <row r="74" spans="1:21" x14ac:dyDescent="0.2">
      <c r="A74" s="285">
        <v>36962</v>
      </c>
      <c r="B74" s="261">
        <v>50</v>
      </c>
      <c r="C74" s="280">
        <v>32</v>
      </c>
      <c r="D74" s="279">
        <f>[2]PhiladelphiaPA!A1533</f>
        <v>2001</v>
      </c>
      <c r="E74" s="261">
        <f>[2]PhiladelphiaPA!B1533</f>
        <v>3</v>
      </c>
      <c r="F74" s="261">
        <f>[2]PhiladelphiaPA!C1533</f>
        <v>12</v>
      </c>
      <c r="G74" s="281">
        <f t="shared" si="3"/>
        <v>36962</v>
      </c>
      <c r="H74" s="261">
        <f>[2]PhiladelphiaPA!E1533</f>
        <v>55</v>
      </c>
      <c r="I74" s="280">
        <f>[2]PhiladelphiaPA!F1533</f>
        <v>31</v>
      </c>
      <c r="J74" s="279">
        <f>[2]WashingtonD.C.!A1533</f>
        <v>2001</v>
      </c>
      <c r="K74" s="261">
        <f>[2]WashingtonD.C.!B1533</f>
        <v>3</v>
      </c>
      <c r="L74" s="261">
        <f>[2]WashingtonD.C.!C1533</f>
        <v>12</v>
      </c>
      <c r="M74" s="281">
        <f t="shared" si="4"/>
        <v>36962</v>
      </c>
      <c r="N74" s="261">
        <f>[2]WashingtonD.C.!E1533</f>
        <v>55</v>
      </c>
      <c r="O74" s="280">
        <f>[2]WashingtonD.C.!F1533</f>
        <v>35</v>
      </c>
      <c r="P74" s="279">
        <f>[3]LaGuardia!A1535</f>
        <v>2001</v>
      </c>
      <c r="Q74" s="261">
        <f>[3]LaGuardia!B1535</f>
        <v>3</v>
      </c>
      <c r="R74" s="293">
        <f>[3]LaGuardia!C1535</f>
        <v>12</v>
      </c>
      <c r="S74" s="281">
        <f t="shared" si="5"/>
        <v>36962</v>
      </c>
      <c r="T74" s="293">
        <f>[3]LaGuardia!E1535</f>
        <v>46</v>
      </c>
      <c r="U74" s="308">
        <f>[3]LaGuardia!F1535</f>
        <v>31</v>
      </c>
    </row>
    <row r="75" spans="1:21" x14ac:dyDescent="0.2">
      <c r="A75" s="285">
        <v>36963</v>
      </c>
      <c r="B75" s="261">
        <v>51</v>
      </c>
      <c r="C75" s="280">
        <v>32</v>
      </c>
      <c r="D75" s="279">
        <f>[2]PhiladelphiaPA!A1534</f>
        <v>2001</v>
      </c>
      <c r="E75" s="261">
        <f>[2]PhiladelphiaPA!B1534</f>
        <v>3</v>
      </c>
      <c r="F75" s="261">
        <f>[2]PhiladelphiaPA!C1534</f>
        <v>13</v>
      </c>
      <c r="G75" s="281">
        <f t="shared" si="3"/>
        <v>36963</v>
      </c>
      <c r="H75" s="261">
        <f>[2]PhiladelphiaPA!E1534</f>
        <v>54</v>
      </c>
      <c r="I75" s="280">
        <f>[2]PhiladelphiaPA!F1534</f>
        <v>38</v>
      </c>
      <c r="J75" s="279">
        <f>[2]WashingtonD.C.!A1534</f>
        <v>2001</v>
      </c>
      <c r="K75" s="261">
        <f>[2]WashingtonD.C.!B1534</f>
        <v>3</v>
      </c>
      <c r="L75" s="261">
        <f>[2]WashingtonD.C.!C1534</f>
        <v>13</v>
      </c>
      <c r="M75" s="281">
        <f t="shared" si="4"/>
        <v>36963</v>
      </c>
      <c r="N75" s="261">
        <f>[2]WashingtonD.C.!E1534</f>
        <v>63</v>
      </c>
      <c r="O75" s="280">
        <f>[2]WashingtonD.C.!F1534</f>
        <v>40</v>
      </c>
      <c r="P75" s="279">
        <f>[3]LaGuardia!A1536</f>
        <v>2001</v>
      </c>
      <c r="Q75" s="261">
        <f>[3]LaGuardia!B1536</f>
        <v>3</v>
      </c>
      <c r="R75" s="293">
        <f>[3]LaGuardia!C1536</f>
        <v>13</v>
      </c>
      <c r="S75" s="281">
        <f t="shared" si="5"/>
        <v>36963</v>
      </c>
      <c r="T75" s="293">
        <f>[3]LaGuardia!E1536</f>
        <v>48</v>
      </c>
      <c r="U75" s="308">
        <f>[3]LaGuardia!F1536</f>
        <v>35</v>
      </c>
    </row>
    <row r="76" spans="1:21" x14ac:dyDescent="0.2">
      <c r="A76" s="285">
        <v>36964</v>
      </c>
      <c r="B76" s="261">
        <v>51</v>
      </c>
      <c r="C76" s="280">
        <v>33</v>
      </c>
      <c r="D76" s="279">
        <f>[2]PhiladelphiaPA!A1535</f>
        <v>2001</v>
      </c>
      <c r="E76" s="261">
        <f>[2]PhiladelphiaPA!B1535</f>
        <v>3</v>
      </c>
      <c r="F76" s="261">
        <f>[2]PhiladelphiaPA!C1535</f>
        <v>14</v>
      </c>
      <c r="G76" s="281">
        <f t="shared" si="3"/>
        <v>36964</v>
      </c>
      <c r="H76" s="261">
        <f>[2]PhiladelphiaPA!E1535</f>
        <v>52</v>
      </c>
      <c r="I76" s="280">
        <f>[2]PhiladelphiaPA!F1535</f>
        <v>41</v>
      </c>
      <c r="J76" s="279">
        <f>[2]WashingtonD.C.!A1535</f>
        <v>2001</v>
      </c>
      <c r="K76" s="261">
        <f>[2]WashingtonD.C.!B1535</f>
        <v>3</v>
      </c>
      <c r="L76" s="261">
        <f>[2]WashingtonD.C.!C1535</f>
        <v>14</v>
      </c>
      <c r="M76" s="281">
        <f t="shared" si="4"/>
        <v>36964</v>
      </c>
      <c r="N76" s="261">
        <f>[2]WashingtonD.C.!E1535</f>
        <v>61</v>
      </c>
      <c r="O76" s="280">
        <f>[2]WashingtonD.C.!F1535</f>
        <v>43</v>
      </c>
      <c r="P76" s="279">
        <f>[3]LaGuardia!A1537</f>
        <v>2001</v>
      </c>
      <c r="Q76" s="261">
        <f>[3]LaGuardia!B1537</f>
        <v>3</v>
      </c>
      <c r="R76" s="293">
        <f>[3]LaGuardia!C1537</f>
        <v>14</v>
      </c>
      <c r="S76" s="281">
        <f t="shared" si="5"/>
        <v>36964</v>
      </c>
      <c r="T76" s="293">
        <f>[3]LaGuardia!E1537</f>
        <v>48</v>
      </c>
      <c r="U76" s="308">
        <f>[3]LaGuardia!F1537</f>
        <v>41</v>
      </c>
    </row>
    <row r="77" spans="1:21" x14ac:dyDescent="0.2">
      <c r="A77" s="285">
        <v>36965</v>
      </c>
      <c r="B77" s="261">
        <v>51</v>
      </c>
      <c r="C77" s="280">
        <v>33</v>
      </c>
      <c r="D77" s="279">
        <f>[2]PhiladelphiaPA!A1536</f>
        <v>2001</v>
      </c>
      <c r="E77" s="261">
        <f>[2]PhiladelphiaPA!B1536</f>
        <v>3</v>
      </c>
      <c r="F77" s="261">
        <f>[2]PhiladelphiaPA!C1536</f>
        <v>15</v>
      </c>
      <c r="G77" s="281">
        <f t="shared" si="3"/>
        <v>36965</v>
      </c>
      <c r="H77" s="261">
        <f>[2]PhiladelphiaPA!E1536</f>
        <v>55</v>
      </c>
      <c r="I77" s="280">
        <f>[2]PhiladelphiaPA!F1536</f>
        <v>33</v>
      </c>
      <c r="J77" s="279">
        <f>[2]WashingtonD.C.!A1536</f>
        <v>2001</v>
      </c>
      <c r="K77" s="261">
        <f>[2]WashingtonD.C.!B1536</f>
        <v>3</v>
      </c>
      <c r="L77" s="261">
        <f>[2]WashingtonD.C.!C1536</f>
        <v>15</v>
      </c>
      <c r="M77" s="281">
        <f t="shared" si="4"/>
        <v>36965</v>
      </c>
      <c r="N77" s="261">
        <f>[2]WashingtonD.C.!E1536</f>
        <v>53</v>
      </c>
      <c r="O77" s="280">
        <f>[2]WashingtonD.C.!F1536</f>
        <v>39</v>
      </c>
      <c r="P77" s="279">
        <f>[3]LaGuardia!A1538</f>
        <v>2001</v>
      </c>
      <c r="Q77" s="261">
        <f>[3]LaGuardia!B1538</f>
        <v>3</v>
      </c>
      <c r="R77" s="293">
        <f>[3]LaGuardia!C1538</f>
        <v>15</v>
      </c>
      <c r="S77" s="281">
        <f t="shared" si="5"/>
        <v>36965</v>
      </c>
      <c r="T77" s="293">
        <f>[3]LaGuardia!E1538</f>
        <v>53</v>
      </c>
      <c r="U77" s="308">
        <f>[3]LaGuardia!F1538</f>
        <v>42</v>
      </c>
    </row>
    <row r="78" spans="1:21" x14ac:dyDescent="0.2">
      <c r="A78" s="285">
        <v>36966</v>
      </c>
      <c r="B78" s="261">
        <v>52</v>
      </c>
      <c r="C78" s="280">
        <v>33</v>
      </c>
      <c r="D78" s="279">
        <f>[2]PhiladelphiaPA!A1537</f>
        <v>2001</v>
      </c>
      <c r="E78" s="261">
        <f>[2]PhiladelphiaPA!B1537</f>
        <v>3</v>
      </c>
      <c r="F78" s="261">
        <f>[2]PhiladelphiaPA!C1537</f>
        <v>16</v>
      </c>
      <c r="G78" s="281">
        <f t="shared" si="3"/>
        <v>36966</v>
      </c>
      <c r="H78" s="261">
        <f>[2]PhiladelphiaPA!E1537</f>
        <v>48</v>
      </c>
      <c r="I78" s="280">
        <f>[2]PhiladelphiaPA!F1537</f>
        <v>40</v>
      </c>
      <c r="J78" s="279">
        <f>[2]WashingtonD.C.!A1537</f>
        <v>2001</v>
      </c>
      <c r="K78" s="261">
        <f>[2]WashingtonD.C.!B1537</f>
        <v>3</v>
      </c>
      <c r="L78" s="261">
        <f>[2]WashingtonD.C.!C1537</f>
        <v>16</v>
      </c>
      <c r="M78" s="281">
        <f t="shared" si="4"/>
        <v>36966</v>
      </c>
      <c r="N78" s="261">
        <f>[2]WashingtonD.C.!E1537</f>
        <v>51</v>
      </c>
      <c r="O78" s="280">
        <f>[2]WashingtonD.C.!F1537</f>
        <v>43</v>
      </c>
      <c r="P78" s="279">
        <f>[3]LaGuardia!A1539</f>
        <v>2001</v>
      </c>
      <c r="Q78" s="261">
        <f>[3]LaGuardia!B1539</f>
        <v>3</v>
      </c>
      <c r="R78" s="293">
        <f>[3]LaGuardia!C1539</f>
        <v>16</v>
      </c>
      <c r="S78" s="281">
        <f t="shared" si="5"/>
        <v>36966</v>
      </c>
      <c r="T78" s="293">
        <f>[3]LaGuardia!E1539</f>
        <v>47</v>
      </c>
      <c r="U78" s="308">
        <f>[3]LaGuardia!F1539</f>
        <v>41</v>
      </c>
    </row>
    <row r="79" spans="1:21" x14ac:dyDescent="0.2">
      <c r="A79" s="285">
        <v>36967</v>
      </c>
      <c r="B79" s="261">
        <v>52</v>
      </c>
      <c r="C79" s="280">
        <v>34</v>
      </c>
      <c r="D79" s="279">
        <f>[2]PhiladelphiaPA!A1538</f>
        <v>2001</v>
      </c>
      <c r="E79" s="261">
        <f>[2]PhiladelphiaPA!B1538</f>
        <v>3</v>
      </c>
      <c r="F79" s="261">
        <f>[2]PhiladelphiaPA!C1538</f>
        <v>17</v>
      </c>
      <c r="G79" s="281">
        <f t="shared" si="3"/>
        <v>36967</v>
      </c>
      <c r="H79" s="261">
        <f>[2]PhiladelphiaPA!E1538</f>
        <v>45</v>
      </c>
      <c r="I79" s="280">
        <f>[2]PhiladelphiaPA!F1538</f>
        <v>35</v>
      </c>
      <c r="J79" s="279">
        <f>[2]WashingtonD.C.!A1538</f>
        <v>2001</v>
      </c>
      <c r="K79" s="261">
        <f>[2]WashingtonD.C.!B1538</f>
        <v>3</v>
      </c>
      <c r="L79" s="261">
        <f>[2]WashingtonD.C.!C1538</f>
        <v>17</v>
      </c>
      <c r="M79" s="281">
        <f t="shared" si="4"/>
        <v>36967</v>
      </c>
      <c r="N79" s="261">
        <f>[2]WashingtonD.C.!E1538</f>
        <v>46</v>
      </c>
      <c r="O79" s="280">
        <f>[2]WashingtonD.C.!F1538</f>
        <v>36</v>
      </c>
      <c r="P79" s="279">
        <f>[3]LaGuardia!A1540</f>
        <v>2001</v>
      </c>
      <c r="Q79" s="261">
        <f>[3]LaGuardia!B1540</f>
        <v>3</v>
      </c>
      <c r="R79" s="293">
        <f>[3]LaGuardia!C1540</f>
        <v>17</v>
      </c>
      <c r="S79" s="281">
        <f t="shared" si="5"/>
        <v>36967</v>
      </c>
      <c r="T79" s="293">
        <f>[3]LaGuardia!E1540</f>
        <v>46</v>
      </c>
      <c r="U79" s="308">
        <f>[3]LaGuardia!F1540</f>
        <v>35</v>
      </c>
    </row>
    <row r="80" spans="1:21" x14ac:dyDescent="0.2">
      <c r="A80" s="285">
        <v>36968</v>
      </c>
      <c r="B80" s="261">
        <v>52</v>
      </c>
      <c r="C80" s="280">
        <v>34</v>
      </c>
      <c r="D80" s="279">
        <f>[2]PhiladelphiaPA!A1539</f>
        <v>2001</v>
      </c>
      <c r="E80" s="261">
        <f>[2]PhiladelphiaPA!B1539</f>
        <v>3</v>
      </c>
      <c r="F80" s="261">
        <f>[2]PhiladelphiaPA!C1539</f>
        <v>18</v>
      </c>
      <c r="G80" s="281">
        <f t="shared" si="3"/>
        <v>36968</v>
      </c>
      <c r="H80" s="261">
        <f>[2]PhiladelphiaPA!E1539</f>
        <v>46</v>
      </c>
      <c r="I80" s="280">
        <f>[2]PhiladelphiaPA!F1539</f>
        <v>32</v>
      </c>
      <c r="J80" s="279">
        <f>[2]WashingtonD.C.!A1539</f>
        <v>2001</v>
      </c>
      <c r="K80" s="261">
        <f>[2]WashingtonD.C.!B1539</f>
        <v>3</v>
      </c>
      <c r="L80" s="261">
        <f>[2]WashingtonD.C.!C1539</f>
        <v>18</v>
      </c>
      <c r="M80" s="281">
        <f t="shared" si="4"/>
        <v>36968</v>
      </c>
      <c r="N80" s="261">
        <f>[2]WashingtonD.C.!E1539</f>
        <v>50</v>
      </c>
      <c r="O80" s="280">
        <f>[2]WashingtonD.C.!F1539</f>
        <v>34</v>
      </c>
      <c r="P80" s="279">
        <f>[3]LaGuardia!A1541</f>
        <v>2001</v>
      </c>
      <c r="Q80" s="261">
        <f>[3]LaGuardia!B1541</f>
        <v>3</v>
      </c>
      <c r="R80" s="293">
        <f>[3]LaGuardia!C1541</f>
        <v>18</v>
      </c>
      <c r="S80" s="281">
        <f t="shared" si="5"/>
        <v>36968</v>
      </c>
      <c r="T80" s="293">
        <f>[3]LaGuardia!E1541</f>
        <v>49</v>
      </c>
      <c r="U80" s="308">
        <f>[3]LaGuardia!F1541</f>
        <v>33</v>
      </c>
    </row>
    <row r="81" spans="1:21" x14ac:dyDescent="0.2">
      <c r="A81" s="285">
        <v>36969</v>
      </c>
      <c r="B81" s="261">
        <v>53</v>
      </c>
      <c r="C81" s="280">
        <v>34</v>
      </c>
      <c r="D81" s="279">
        <f>[2]PhiladelphiaPA!A1540</f>
        <v>2001</v>
      </c>
      <c r="E81" s="261">
        <f>[2]PhiladelphiaPA!B1540</f>
        <v>3</v>
      </c>
      <c r="F81" s="261">
        <f>[2]PhiladelphiaPA!C1540</f>
        <v>19</v>
      </c>
      <c r="G81" s="281">
        <f t="shared" si="3"/>
        <v>36969</v>
      </c>
      <c r="H81" s="261">
        <f>[2]PhiladelphiaPA!E1540</f>
        <v>54</v>
      </c>
      <c r="I81" s="280">
        <f>[2]PhiladelphiaPA!F1540</f>
        <v>35</v>
      </c>
      <c r="J81" s="279">
        <f>[2]WashingtonD.C.!A1540</f>
        <v>2001</v>
      </c>
      <c r="K81" s="261">
        <f>[2]WashingtonD.C.!B1540</f>
        <v>3</v>
      </c>
      <c r="L81" s="261">
        <f>[2]WashingtonD.C.!C1540</f>
        <v>19</v>
      </c>
      <c r="M81" s="281">
        <f t="shared" si="4"/>
        <v>36969</v>
      </c>
      <c r="N81" s="261">
        <f>[2]WashingtonD.C.!E1540</f>
        <v>55</v>
      </c>
      <c r="O81" s="280">
        <f>[2]WashingtonD.C.!F1540</f>
        <v>32</v>
      </c>
      <c r="P81" s="279">
        <f>[3]LaGuardia!A1542</f>
        <v>2001</v>
      </c>
      <c r="Q81" s="261">
        <f>[3]LaGuardia!B1542</f>
        <v>3</v>
      </c>
      <c r="R81" s="293">
        <f>[3]LaGuardia!C1542</f>
        <v>19</v>
      </c>
      <c r="S81" s="281">
        <f t="shared" si="5"/>
        <v>36969</v>
      </c>
      <c r="T81" s="293">
        <f>[3]LaGuardia!E1542</f>
        <v>52</v>
      </c>
      <c r="U81" s="308">
        <f>[3]LaGuardia!F1542</f>
        <v>35</v>
      </c>
    </row>
    <row r="82" spans="1:21" x14ac:dyDescent="0.2">
      <c r="A82" s="285">
        <v>36970</v>
      </c>
      <c r="B82" s="261">
        <v>53</v>
      </c>
      <c r="C82" s="280">
        <v>34</v>
      </c>
      <c r="D82" s="279">
        <f>[2]PhiladelphiaPA!A1541</f>
        <v>2001</v>
      </c>
      <c r="E82" s="261">
        <f>[2]PhiladelphiaPA!B1541</f>
        <v>3</v>
      </c>
      <c r="F82" s="261">
        <f>[2]PhiladelphiaPA!C1541</f>
        <v>20</v>
      </c>
      <c r="G82" s="281">
        <f t="shared" si="3"/>
        <v>36970</v>
      </c>
      <c r="H82" s="261">
        <f>[2]PhiladelphiaPA!E1541</f>
        <v>56</v>
      </c>
      <c r="I82" s="280">
        <f>[2]PhiladelphiaPA!F1541</f>
        <v>35</v>
      </c>
      <c r="J82" s="279">
        <f>[2]WashingtonD.C.!A1541</f>
        <v>2001</v>
      </c>
      <c r="K82" s="261">
        <f>[2]WashingtonD.C.!B1541</f>
        <v>3</v>
      </c>
      <c r="L82" s="261">
        <f>[2]WashingtonD.C.!C1541</f>
        <v>20</v>
      </c>
      <c r="M82" s="281">
        <f t="shared" si="4"/>
        <v>36970</v>
      </c>
      <c r="N82" s="261">
        <f>[2]WashingtonD.C.!E1541</f>
        <v>53</v>
      </c>
      <c r="O82" s="280">
        <f>[2]WashingtonD.C.!F1541</f>
        <v>34</v>
      </c>
      <c r="P82" s="279">
        <f>[3]LaGuardia!A1543</f>
        <v>2001</v>
      </c>
      <c r="Q82" s="261">
        <f>[3]LaGuardia!B1543</f>
        <v>3</v>
      </c>
      <c r="R82" s="293">
        <f>[3]LaGuardia!C1543</f>
        <v>20</v>
      </c>
      <c r="S82" s="281">
        <f t="shared" si="5"/>
        <v>36970</v>
      </c>
      <c r="T82" s="293">
        <f>[3]LaGuardia!E1543</f>
        <v>53</v>
      </c>
      <c r="U82" s="308">
        <f>[3]LaGuardia!F1543</f>
        <v>37</v>
      </c>
    </row>
    <row r="83" spans="1:21" x14ac:dyDescent="0.2">
      <c r="A83" s="285">
        <v>36971</v>
      </c>
      <c r="B83" s="261">
        <v>54</v>
      </c>
      <c r="C83" s="280">
        <v>35</v>
      </c>
      <c r="D83" s="279">
        <f>[2]PhiladelphiaPA!A1542</f>
        <v>2001</v>
      </c>
      <c r="E83" s="261">
        <f>[2]PhiladelphiaPA!B1542</f>
        <v>3</v>
      </c>
      <c r="F83" s="261">
        <f>[2]PhiladelphiaPA!C1542</f>
        <v>21</v>
      </c>
      <c r="G83" s="281">
        <f t="shared" si="3"/>
        <v>36971</v>
      </c>
      <c r="H83" s="261">
        <f>[2]PhiladelphiaPA!E1542</f>
        <v>46</v>
      </c>
      <c r="I83" s="280">
        <f>[2]PhiladelphiaPA!F1542</f>
        <v>43</v>
      </c>
      <c r="J83" s="279">
        <f>[2]WashingtonD.C.!A1542</f>
        <v>2001</v>
      </c>
      <c r="K83" s="261">
        <f>[2]WashingtonD.C.!B1542</f>
        <v>3</v>
      </c>
      <c r="L83" s="261">
        <f>[2]WashingtonD.C.!C1542</f>
        <v>21</v>
      </c>
      <c r="M83" s="281">
        <f t="shared" si="4"/>
        <v>36971</v>
      </c>
      <c r="N83" s="261">
        <f>[2]WashingtonD.C.!E1542</f>
        <v>49</v>
      </c>
      <c r="O83" s="280">
        <f>[2]WashingtonD.C.!F1542</f>
        <v>43</v>
      </c>
      <c r="P83" s="279">
        <f>[3]LaGuardia!A1544</f>
        <v>2001</v>
      </c>
      <c r="Q83" s="261">
        <f>[3]LaGuardia!B1544</f>
        <v>3</v>
      </c>
      <c r="R83" s="293">
        <f>[3]LaGuardia!C1544</f>
        <v>21</v>
      </c>
      <c r="S83" s="281">
        <f t="shared" si="5"/>
        <v>36971</v>
      </c>
      <c r="T83" s="293">
        <f>[3]LaGuardia!E1544</f>
        <v>43</v>
      </c>
      <c r="U83" s="308">
        <f>[3]LaGuardia!F1544</f>
        <v>39</v>
      </c>
    </row>
    <row r="84" spans="1:21" x14ac:dyDescent="0.2">
      <c r="A84" s="285">
        <v>36972</v>
      </c>
      <c r="B84" s="261">
        <v>54</v>
      </c>
      <c r="C84" s="280">
        <v>35</v>
      </c>
      <c r="D84" s="279">
        <f>[2]PhiladelphiaPA!A1543</f>
        <v>2001</v>
      </c>
      <c r="E84" s="261">
        <f>[2]PhiladelphiaPA!B1543</f>
        <v>3</v>
      </c>
      <c r="F84" s="261">
        <f>[2]PhiladelphiaPA!C1543</f>
        <v>22</v>
      </c>
      <c r="G84" s="281">
        <f t="shared" si="3"/>
        <v>36972</v>
      </c>
      <c r="H84" s="261">
        <f>[2]PhiladelphiaPA!E1543</f>
        <v>48</v>
      </c>
      <c r="I84" s="280">
        <f>[2]PhiladelphiaPA!F1543</f>
        <v>42</v>
      </c>
      <c r="J84" s="279">
        <f>[2]WashingtonD.C.!A1543</f>
        <v>2001</v>
      </c>
      <c r="K84" s="261">
        <f>[2]WashingtonD.C.!B1543</f>
        <v>3</v>
      </c>
      <c r="L84" s="261">
        <f>[2]WashingtonD.C.!C1543</f>
        <v>22</v>
      </c>
      <c r="M84" s="281">
        <f t="shared" si="4"/>
        <v>36972</v>
      </c>
      <c r="N84" s="261">
        <f>[2]WashingtonD.C.!E1543</f>
        <v>54</v>
      </c>
      <c r="O84" s="280">
        <f>[2]WashingtonD.C.!F1543</f>
        <v>42</v>
      </c>
      <c r="P84" s="279">
        <f>[3]LaGuardia!A1545</f>
        <v>2001</v>
      </c>
      <c r="Q84" s="261">
        <f>[3]LaGuardia!B1545</f>
        <v>3</v>
      </c>
      <c r="R84" s="293">
        <f>[3]LaGuardia!C1545</f>
        <v>22</v>
      </c>
      <c r="S84" s="281">
        <f t="shared" si="5"/>
        <v>36972</v>
      </c>
      <c r="T84" s="293">
        <f>[3]LaGuardia!E1545</f>
        <v>45</v>
      </c>
      <c r="U84" s="308">
        <f>[3]LaGuardia!F1545</f>
        <v>39</v>
      </c>
    </row>
    <row r="85" spans="1:21" x14ac:dyDescent="0.2">
      <c r="A85" s="285">
        <v>36973</v>
      </c>
      <c r="B85" s="261">
        <v>54</v>
      </c>
      <c r="C85" s="280">
        <v>35</v>
      </c>
      <c r="D85" s="279">
        <f>[2]PhiladelphiaPA!A1544</f>
        <v>2001</v>
      </c>
      <c r="E85" s="261">
        <f>[2]PhiladelphiaPA!B1544</f>
        <v>3</v>
      </c>
      <c r="F85" s="261">
        <f>[2]PhiladelphiaPA!C1544</f>
        <v>23</v>
      </c>
      <c r="G85" s="281">
        <f t="shared" si="3"/>
        <v>36973</v>
      </c>
      <c r="H85" s="261">
        <f>[2]PhiladelphiaPA!E1544</f>
        <v>58</v>
      </c>
      <c r="I85" s="280">
        <f>[2]PhiladelphiaPA!F1544</f>
        <v>42</v>
      </c>
      <c r="J85" s="279">
        <f>[2]WashingtonD.C.!A1544</f>
        <v>2001</v>
      </c>
      <c r="K85" s="261">
        <f>[2]WashingtonD.C.!B1544</f>
        <v>3</v>
      </c>
      <c r="L85" s="261">
        <f>[2]WashingtonD.C.!C1544</f>
        <v>23</v>
      </c>
      <c r="M85" s="281">
        <f t="shared" si="4"/>
        <v>36973</v>
      </c>
      <c r="N85" s="261">
        <f>[2]WashingtonD.C.!E1544</f>
        <v>61</v>
      </c>
      <c r="O85" s="280">
        <f>[2]WashingtonD.C.!F1544</f>
        <v>39</v>
      </c>
      <c r="P85" s="279">
        <f>[3]LaGuardia!A1546</f>
        <v>2001</v>
      </c>
      <c r="Q85" s="261">
        <f>[3]LaGuardia!B1546</f>
        <v>3</v>
      </c>
      <c r="R85" s="293">
        <f>[3]LaGuardia!C1546</f>
        <v>23</v>
      </c>
      <c r="S85" s="281">
        <f t="shared" si="5"/>
        <v>36973</v>
      </c>
      <c r="T85" s="293">
        <f>[3]LaGuardia!E1546</f>
        <v>56</v>
      </c>
      <c r="U85" s="308">
        <f>[3]LaGuardia!F1546</f>
        <v>40</v>
      </c>
    </row>
    <row r="86" spans="1:21" x14ac:dyDescent="0.2">
      <c r="A86" s="285">
        <v>36974</v>
      </c>
      <c r="B86" s="261">
        <v>55</v>
      </c>
      <c r="C86" s="280">
        <v>36</v>
      </c>
      <c r="D86" s="279">
        <f>[2]PhiladelphiaPA!A1545</f>
        <v>2001</v>
      </c>
      <c r="E86" s="261">
        <f>[2]PhiladelphiaPA!B1545</f>
        <v>3</v>
      </c>
      <c r="F86" s="261">
        <f>[2]PhiladelphiaPA!C1545</f>
        <v>24</v>
      </c>
      <c r="G86" s="281">
        <f t="shared" si="3"/>
        <v>36974</v>
      </c>
      <c r="H86" s="261">
        <f>[2]PhiladelphiaPA!E1545</f>
        <v>53</v>
      </c>
      <c r="I86" s="280">
        <f>[2]PhiladelphiaPA!F1545</f>
        <v>35</v>
      </c>
      <c r="J86" s="279">
        <f>[2]WashingtonD.C.!A1545</f>
        <v>2001</v>
      </c>
      <c r="K86" s="261">
        <f>[2]WashingtonD.C.!B1545</f>
        <v>3</v>
      </c>
      <c r="L86" s="261">
        <f>[2]WashingtonD.C.!C1545</f>
        <v>24</v>
      </c>
      <c r="M86" s="281">
        <f t="shared" si="4"/>
        <v>36974</v>
      </c>
      <c r="N86" s="261">
        <f>[2]WashingtonD.C.!E1545</f>
        <v>66</v>
      </c>
      <c r="O86" s="280">
        <f>[2]WashingtonD.C.!F1545</f>
        <v>37</v>
      </c>
      <c r="P86" s="279">
        <f>[3]LaGuardia!A1547</f>
        <v>2001</v>
      </c>
      <c r="Q86" s="261">
        <f>[3]LaGuardia!B1547</f>
        <v>3</v>
      </c>
      <c r="R86" s="293">
        <f>[3]LaGuardia!C1547</f>
        <v>24</v>
      </c>
      <c r="S86" s="281">
        <f t="shared" si="5"/>
        <v>36974</v>
      </c>
      <c r="T86" s="293">
        <f>[3]LaGuardia!E1547</f>
        <v>52</v>
      </c>
      <c r="U86" s="308">
        <f>[3]LaGuardia!F1547</f>
        <v>35</v>
      </c>
    </row>
    <row r="87" spans="1:21" x14ac:dyDescent="0.2">
      <c r="A87" s="285">
        <v>36975</v>
      </c>
      <c r="B87" s="261">
        <v>55</v>
      </c>
      <c r="C87" s="280">
        <v>36</v>
      </c>
      <c r="D87" s="279">
        <f>[2]PhiladelphiaPA!A1546</f>
        <v>2001</v>
      </c>
      <c r="E87" s="261">
        <f>[2]PhiladelphiaPA!B1546</f>
        <v>3</v>
      </c>
      <c r="F87" s="261">
        <f>[2]PhiladelphiaPA!C1546</f>
        <v>25</v>
      </c>
      <c r="G87" s="281">
        <f t="shared" si="3"/>
        <v>36975</v>
      </c>
      <c r="H87" s="261">
        <f>[2]PhiladelphiaPA!E1546</f>
        <v>45</v>
      </c>
      <c r="I87" s="280">
        <f>[2]PhiladelphiaPA!F1546</f>
        <v>30</v>
      </c>
      <c r="J87" s="279">
        <f>[2]WashingtonD.C.!A1546</f>
        <v>2001</v>
      </c>
      <c r="K87" s="261">
        <f>[2]WashingtonD.C.!B1546</f>
        <v>3</v>
      </c>
      <c r="L87" s="261">
        <f>[2]WashingtonD.C.!C1546</f>
        <v>25</v>
      </c>
      <c r="M87" s="281">
        <f t="shared" si="4"/>
        <v>36975</v>
      </c>
      <c r="N87" s="261">
        <f>[2]WashingtonD.C.!E1546</f>
        <v>50</v>
      </c>
      <c r="O87" s="280">
        <f>[2]WashingtonD.C.!F1546</f>
        <v>32</v>
      </c>
      <c r="P87" s="279">
        <f>[3]LaGuardia!A1548</f>
        <v>2001</v>
      </c>
      <c r="Q87" s="261">
        <f>[3]LaGuardia!B1548</f>
        <v>3</v>
      </c>
      <c r="R87" s="293">
        <f>[3]LaGuardia!C1548</f>
        <v>25</v>
      </c>
      <c r="S87" s="281">
        <f t="shared" si="5"/>
        <v>36975</v>
      </c>
      <c r="T87" s="293">
        <f>[3]LaGuardia!E1548</f>
        <v>44</v>
      </c>
      <c r="U87" s="308">
        <f>[3]LaGuardia!F1548</f>
        <v>31</v>
      </c>
    </row>
    <row r="88" spans="1:21" x14ac:dyDescent="0.2">
      <c r="A88" s="285">
        <v>36976</v>
      </c>
      <c r="B88" s="261">
        <v>55</v>
      </c>
      <c r="C88" s="280">
        <v>36</v>
      </c>
      <c r="D88" s="279">
        <f>[2]PhiladelphiaPA!A1547</f>
        <v>2001</v>
      </c>
      <c r="E88" s="261">
        <f>[2]PhiladelphiaPA!B1547</f>
        <v>3</v>
      </c>
      <c r="F88" s="261">
        <f>[2]PhiladelphiaPA!C1547</f>
        <v>26</v>
      </c>
      <c r="G88" s="281">
        <f t="shared" si="3"/>
        <v>36976</v>
      </c>
      <c r="H88" s="261">
        <f>[2]PhiladelphiaPA!E1547</f>
        <v>39</v>
      </c>
      <c r="I88" s="280">
        <f>[2]PhiladelphiaPA!F1547</f>
        <v>29</v>
      </c>
      <c r="J88" s="279">
        <f>[2]WashingtonD.C.!A1547</f>
        <v>2001</v>
      </c>
      <c r="K88" s="261">
        <f>[2]WashingtonD.C.!B1547</f>
        <v>3</v>
      </c>
      <c r="L88" s="261">
        <f>[2]WashingtonD.C.!C1547</f>
        <v>26</v>
      </c>
      <c r="M88" s="281">
        <f t="shared" si="4"/>
        <v>36976</v>
      </c>
      <c r="N88" s="261">
        <f>[2]WashingtonD.C.!E1547</f>
        <v>40</v>
      </c>
      <c r="O88" s="280">
        <f>[2]WashingtonD.C.!F1547</f>
        <v>29</v>
      </c>
      <c r="P88" s="279">
        <f>[3]LaGuardia!A1549</f>
        <v>2001</v>
      </c>
      <c r="Q88" s="261">
        <f>[3]LaGuardia!B1549</f>
        <v>3</v>
      </c>
      <c r="R88" s="293">
        <f>[3]LaGuardia!C1549</f>
        <v>26</v>
      </c>
      <c r="S88" s="281">
        <f t="shared" si="5"/>
        <v>36976</v>
      </c>
      <c r="T88" s="293">
        <f>[3]LaGuardia!E1549</f>
        <v>37</v>
      </c>
      <c r="U88" s="308">
        <f>[3]LaGuardia!F1549</f>
        <v>28</v>
      </c>
    </row>
    <row r="89" spans="1:21" x14ac:dyDescent="0.2">
      <c r="A89" s="285">
        <v>36977</v>
      </c>
      <c r="B89" s="261">
        <v>56</v>
      </c>
      <c r="C89" s="280">
        <v>36</v>
      </c>
      <c r="D89" s="279">
        <f>[2]PhiladelphiaPA!A1548</f>
        <v>2001</v>
      </c>
      <c r="E89" s="261">
        <f>[2]PhiladelphiaPA!B1548</f>
        <v>3</v>
      </c>
      <c r="F89" s="261">
        <f>[2]PhiladelphiaPA!C1548</f>
        <v>27</v>
      </c>
      <c r="G89" s="281">
        <f t="shared" si="3"/>
        <v>36977</v>
      </c>
      <c r="H89" s="261">
        <f>[2]PhiladelphiaPA!E1548</f>
        <v>42</v>
      </c>
      <c r="I89" s="280">
        <f>[2]PhiladelphiaPA!F1548</f>
        <v>25</v>
      </c>
      <c r="J89" s="279">
        <f>[2]WashingtonD.C.!A1548</f>
        <v>2001</v>
      </c>
      <c r="K89" s="261">
        <f>[2]WashingtonD.C.!B1548</f>
        <v>3</v>
      </c>
      <c r="L89" s="261">
        <f>[2]WashingtonD.C.!C1548</f>
        <v>27</v>
      </c>
      <c r="M89" s="281">
        <f t="shared" si="4"/>
        <v>36977</v>
      </c>
      <c r="N89" s="261">
        <f>[2]WashingtonD.C.!E1548</f>
        <v>43</v>
      </c>
      <c r="O89" s="280">
        <f>[2]WashingtonD.C.!F1548</f>
        <v>25</v>
      </c>
      <c r="P89" s="279">
        <f>[3]LaGuardia!A1550</f>
        <v>2001</v>
      </c>
      <c r="Q89" s="261">
        <f>[3]LaGuardia!B1550</f>
        <v>3</v>
      </c>
      <c r="R89" s="293">
        <f>[3]LaGuardia!C1550</f>
        <v>27</v>
      </c>
      <c r="S89" s="281">
        <f t="shared" si="5"/>
        <v>36977</v>
      </c>
      <c r="T89" s="293">
        <f>[3]LaGuardia!E1550</f>
        <v>41</v>
      </c>
      <c r="U89" s="308">
        <f>[3]LaGuardia!F1550</f>
        <v>25</v>
      </c>
    </row>
    <row r="90" spans="1:21" x14ac:dyDescent="0.2">
      <c r="A90" s="285">
        <v>36978</v>
      </c>
      <c r="B90" s="261">
        <v>56</v>
      </c>
      <c r="C90" s="280">
        <v>37</v>
      </c>
      <c r="D90" s="279">
        <f>[2]PhiladelphiaPA!A1549</f>
        <v>2001</v>
      </c>
      <c r="E90" s="261">
        <f>[2]PhiladelphiaPA!B1549</f>
        <v>3</v>
      </c>
      <c r="F90" s="261">
        <f>[2]PhiladelphiaPA!C1549</f>
        <v>28</v>
      </c>
      <c r="G90" s="281">
        <f t="shared" si="3"/>
        <v>36978</v>
      </c>
      <c r="H90" s="261">
        <f>[2]PhiladelphiaPA!E1549</f>
        <v>48</v>
      </c>
      <c r="I90" s="280">
        <f>[2]PhiladelphiaPA!F1549</f>
        <v>26</v>
      </c>
      <c r="J90" s="279">
        <f>[2]WashingtonD.C.!A1549</f>
        <v>2001</v>
      </c>
      <c r="K90" s="261">
        <f>[2]WashingtonD.C.!B1549</f>
        <v>3</v>
      </c>
      <c r="L90" s="261">
        <f>[2]WashingtonD.C.!C1549</f>
        <v>28</v>
      </c>
      <c r="M90" s="281">
        <f t="shared" si="4"/>
        <v>36978</v>
      </c>
      <c r="N90" s="261">
        <f>[2]WashingtonD.C.!E1549</f>
        <v>50</v>
      </c>
      <c r="O90" s="280">
        <f>[2]WashingtonD.C.!F1549</f>
        <v>28</v>
      </c>
      <c r="P90" s="279">
        <f>[3]LaGuardia!A1551</f>
        <v>2001</v>
      </c>
      <c r="Q90" s="261">
        <f>[3]LaGuardia!B1551</f>
        <v>3</v>
      </c>
      <c r="R90" s="293">
        <f>[3]LaGuardia!C1551</f>
        <v>28</v>
      </c>
      <c r="S90" s="281">
        <f t="shared" si="5"/>
        <v>36978</v>
      </c>
      <c r="T90" s="293">
        <f>[3]LaGuardia!E1551</f>
        <v>48</v>
      </c>
      <c r="U90" s="308">
        <f>[3]LaGuardia!F1551</f>
        <v>31</v>
      </c>
    </row>
    <row r="91" spans="1:21" x14ac:dyDescent="0.2">
      <c r="A91" s="285">
        <v>36979</v>
      </c>
      <c r="B91" s="261">
        <v>56</v>
      </c>
      <c r="C91" s="280">
        <v>37</v>
      </c>
      <c r="D91" s="279">
        <f>[2]PhiladelphiaPA!A1550</f>
        <v>2001</v>
      </c>
      <c r="E91" s="261">
        <f>[2]PhiladelphiaPA!B1550</f>
        <v>3</v>
      </c>
      <c r="F91" s="261">
        <f>[2]PhiladelphiaPA!C1550</f>
        <v>29</v>
      </c>
      <c r="G91" s="281">
        <f t="shared" si="3"/>
        <v>36979</v>
      </c>
      <c r="H91" s="261">
        <f>[2]PhiladelphiaPA!E1550</f>
        <v>49</v>
      </c>
      <c r="I91" s="280">
        <f>[2]PhiladelphiaPA!F1550</f>
        <v>33</v>
      </c>
      <c r="J91" s="279">
        <f>[2]WashingtonD.C.!A1550</f>
        <v>2001</v>
      </c>
      <c r="K91" s="261">
        <f>[2]WashingtonD.C.!B1550</f>
        <v>3</v>
      </c>
      <c r="L91" s="261">
        <f>[2]WashingtonD.C.!C1550</f>
        <v>29</v>
      </c>
      <c r="M91" s="281">
        <f t="shared" si="4"/>
        <v>36979</v>
      </c>
      <c r="N91" s="261">
        <f>[2]WashingtonD.C.!E1550</f>
        <v>44</v>
      </c>
      <c r="O91" s="280">
        <f>[2]WashingtonD.C.!F1550</f>
        <v>38</v>
      </c>
      <c r="P91" s="279">
        <f>[3]LaGuardia!A1552</f>
        <v>2001</v>
      </c>
      <c r="Q91" s="261">
        <f>[3]LaGuardia!B1552</f>
        <v>3</v>
      </c>
      <c r="R91" s="293">
        <f>[3]LaGuardia!C1552</f>
        <v>29</v>
      </c>
      <c r="S91" s="281">
        <f t="shared" si="5"/>
        <v>36979</v>
      </c>
      <c r="T91" s="293">
        <f>[3]LaGuardia!E1552</f>
        <v>48</v>
      </c>
      <c r="U91" s="308">
        <f>[3]LaGuardia!F1552</f>
        <v>35</v>
      </c>
    </row>
    <row r="92" spans="1:21" x14ac:dyDescent="0.2">
      <c r="A92" s="285">
        <v>36980</v>
      </c>
      <c r="B92" s="261">
        <v>57</v>
      </c>
      <c r="C92" s="280">
        <v>37</v>
      </c>
      <c r="D92" s="279">
        <f>[2]PhiladelphiaPA!A1551</f>
        <v>2001</v>
      </c>
      <c r="E92" s="261">
        <f>[2]PhiladelphiaPA!B1551</f>
        <v>3</v>
      </c>
      <c r="F92" s="261">
        <f>[2]PhiladelphiaPA!C1551</f>
        <v>30</v>
      </c>
      <c r="G92" s="281">
        <f t="shared" si="3"/>
        <v>36980</v>
      </c>
      <c r="H92" s="261">
        <f>[2]PhiladelphiaPA!E1551</f>
        <v>47</v>
      </c>
      <c r="I92" s="280">
        <f>[2]PhiladelphiaPA!F1551</f>
        <v>41</v>
      </c>
      <c r="J92" s="279">
        <f>[2]WashingtonD.C.!A1551</f>
        <v>2001</v>
      </c>
      <c r="K92" s="261">
        <f>[2]WashingtonD.C.!B1551</f>
        <v>3</v>
      </c>
      <c r="L92" s="261">
        <f>[2]WashingtonD.C.!C1551</f>
        <v>30</v>
      </c>
      <c r="M92" s="281">
        <f t="shared" si="4"/>
        <v>36980</v>
      </c>
      <c r="N92" s="261">
        <f>[2]WashingtonD.C.!E1551</f>
        <v>57</v>
      </c>
      <c r="O92" s="280">
        <f>[2]WashingtonD.C.!F1551</f>
        <v>42</v>
      </c>
      <c r="P92" s="279">
        <f>[3]LaGuardia!A1553</f>
        <v>2001</v>
      </c>
      <c r="Q92" s="261">
        <f>[3]LaGuardia!B1553</f>
        <v>3</v>
      </c>
      <c r="R92" s="293">
        <f>[3]LaGuardia!C1553</f>
        <v>30</v>
      </c>
      <c r="S92" s="281">
        <f t="shared" si="5"/>
        <v>36980</v>
      </c>
      <c r="T92" s="293">
        <f>[3]LaGuardia!E1553</f>
        <v>43</v>
      </c>
      <c r="U92" s="308">
        <f>[3]LaGuardia!F1553</f>
        <v>38</v>
      </c>
    </row>
    <row r="93" spans="1:21" x14ac:dyDescent="0.2">
      <c r="A93" s="285">
        <v>36981</v>
      </c>
      <c r="B93" s="261">
        <v>57</v>
      </c>
      <c r="C93" s="280">
        <v>38</v>
      </c>
      <c r="D93" s="279">
        <f>[2]PhiladelphiaPA!A1552</f>
        <v>2001</v>
      </c>
      <c r="E93" s="261">
        <f>[2]PhiladelphiaPA!B1552</f>
        <v>3</v>
      </c>
      <c r="F93" s="261">
        <f>[2]PhiladelphiaPA!C1552</f>
        <v>31</v>
      </c>
      <c r="G93" s="281">
        <f t="shared" si="3"/>
        <v>36981</v>
      </c>
      <c r="H93" s="261">
        <f>[2]PhiladelphiaPA!E1552</f>
        <v>48</v>
      </c>
      <c r="I93" s="280">
        <f>[2]PhiladelphiaPA!F1552</f>
        <v>37</v>
      </c>
      <c r="J93" s="279">
        <f>[2]WashingtonD.C.!A1552</f>
        <v>2001</v>
      </c>
      <c r="K93" s="261">
        <f>[2]WashingtonD.C.!B1552</f>
        <v>3</v>
      </c>
      <c r="L93" s="261">
        <f>[2]WashingtonD.C.!C1552</f>
        <v>31</v>
      </c>
      <c r="M93" s="281">
        <f t="shared" si="4"/>
        <v>36981</v>
      </c>
      <c r="N93" s="261">
        <f>[2]WashingtonD.C.!E1552</f>
        <v>50</v>
      </c>
      <c r="O93" s="280">
        <f>[2]WashingtonD.C.!F1552</f>
        <v>42</v>
      </c>
      <c r="P93" s="279">
        <f>[3]LaGuardia!A1554</f>
        <v>2001</v>
      </c>
      <c r="Q93" s="261">
        <f>[3]LaGuardia!B1554</f>
        <v>3</v>
      </c>
      <c r="R93" s="293">
        <f>[3]LaGuardia!C1554</f>
        <v>31</v>
      </c>
      <c r="S93" s="281">
        <f t="shared" si="5"/>
        <v>36981</v>
      </c>
      <c r="T93" s="293">
        <f>[3]LaGuardia!E1554</f>
        <v>46</v>
      </c>
      <c r="U93" s="308">
        <f>[3]LaGuardia!F1554</f>
        <v>38</v>
      </c>
    </row>
    <row r="94" spans="1:21" x14ac:dyDescent="0.2">
      <c r="A94" s="285">
        <v>36982</v>
      </c>
      <c r="B94" s="261">
        <v>58</v>
      </c>
      <c r="C94" s="280">
        <v>38</v>
      </c>
      <c r="D94" s="279">
        <f>[2]PhiladelphiaPA!A1553</f>
        <v>2001</v>
      </c>
      <c r="E94" s="261">
        <f>[2]PhiladelphiaPA!B1553</f>
        <v>4</v>
      </c>
      <c r="F94" s="261">
        <f>[2]PhiladelphiaPA!C1553</f>
        <v>1</v>
      </c>
      <c r="G94" s="281">
        <f t="shared" si="3"/>
        <v>36982</v>
      </c>
      <c r="H94" s="261">
        <f>[2]PhiladelphiaPA!E1553</f>
        <v>51</v>
      </c>
      <c r="I94" s="280">
        <f>[2]PhiladelphiaPA!F1553</f>
        <v>40</v>
      </c>
      <c r="J94" s="279">
        <f>[2]WashingtonD.C.!A1553</f>
        <v>2001</v>
      </c>
      <c r="K94" s="261">
        <f>[2]WashingtonD.C.!B1553</f>
        <v>4</v>
      </c>
      <c r="L94" s="261">
        <f>[2]WashingtonD.C.!C1553</f>
        <v>1</v>
      </c>
      <c r="M94" s="281">
        <f t="shared" si="4"/>
        <v>36982</v>
      </c>
      <c r="N94" s="261">
        <f>[2]WashingtonD.C.!E1553</f>
        <v>49</v>
      </c>
      <c r="O94" s="280">
        <f>[2]WashingtonD.C.!F1553</f>
        <v>44</v>
      </c>
      <c r="P94" s="279">
        <f>[3]LaGuardia!A1555</f>
        <v>2001</v>
      </c>
      <c r="Q94" s="261">
        <f>[3]LaGuardia!B1555</f>
        <v>4</v>
      </c>
      <c r="R94" s="293">
        <f>[3]LaGuardia!C1555</f>
        <v>1</v>
      </c>
      <c r="S94" s="281">
        <f t="shared" si="5"/>
        <v>36982</v>
      </c>
      <c r="T94" s="293">
        <f>[3]LaGuardia!E1555</f>
        <v>42</v>
      </c>
      <c r="U94" s="308">
        <f>[3]LaGuardia!F1555</f>
        <v>38</v>
      </c>
    </row>
    <row r="95" spans="1:21" x14ac:dyDescent="0.2">
      <c r="A95" s="285">
        <v>36983</v>
      </c>
      <c r="B95" s="261">
        <v>58</v>
      </c>
      <c r="C95" s="280">
        <v>38</v>
      </c>
      <c r="D95" s="279">
        <f>[2]PhiladelphiaPA!A1554</f>
        <v>2001</v>
      </c>
      <c r="E95" s="261">
        <f>[2]PhiladelphiaPA!B1554</f>
        <v>4</v>
      </c>
      <c r="F95" s="261">
        <f>[2]PhiladelphiaPA!C1554</f>
        <v>2</v>
      </c>
      <c r="G95" s="281">
        <f t="shared" si="3"/>
        <v>36983</v>
      </c>
      <c r="H95" s="261">
        <f>[2]PhiladelphiaPA!E1554</f>
        <v>50</v>
      </c>
      <c r="I95" s="280">
        <f>[2]PhiladelphiaPA!F1554</f>
        <v>40</v>
      </c>
      <c r="J95" s="279">
        <f>[2]WashingtonD.C.!A1554</f>
        <v>2001</v>
      </c>
      <c r="K95" s="261">
        <f>[2]WashingtonD.C.!B1554</f>
        <v>4</v>
      </c>
      <c r="L95" s="261">
        <f>[2]WashingtonD.C.!C1554</f>
        <v>2</v>
      </c>
      <c r="M95" s="281">
        <f t="shared" si="4"/>
        <v>36983</v>
      </c>
      <c r="N95" s="261">
        <f>[2]WashingtonD.C.!E1554</f>
        <v>58</v>
      </c>
      <c r="O95" s="280">
        <f>[2]WashingtonD.C.!F1554</f>
        <v>40</v>
      </c>
      <c r="P95" s="279">
        <f>[3]LaGuardia!A1556</f>
        <v>2001</v>
      </c>
      <c r="Q95" s="261">
        <f>[3]LaGuardia!B1556</f>
        <v>4</v>
      </c>
      <c r="R95" s="293">
        <f>[3]LaGuardia!C1556</f>
        <v>2</v>
      </c>
      <c r="S95" s="281">
        <f t="shared" si="5"/>
        <v>36983</v>
      </c>
      <c r="T95" s="293">
        <f>[3]LaGuardia!E1556</f>
        <v>48</v>
      </c>
      <c r="U95" s="308">
        <f>[3]LaGuardia!F1556</f>
        <v>36</v>
      </c>
    </row>
    <row r="96" spans="1:21" x14ac:dyDescent="0.2">
      <c r="A96" s="285">
        <v>36984</v>
      </c>
      <c r="B96" s="261">
        <v>58</v>
      </c>
      <c r="C96" s="280">
        <v>38</v>
      </c>
      <c r="D96" s="279">
        <f>[2]PhiladelphiaPA!A1555</f>
        <v>2001</v>
      </c>
      <c r="E96" s="261">
        <f>[2]PhiladelphiaPA!B1555</f>
        <v>4</v>
      </c>
      <c r="F96" s="261">
        <f>[2]PhiladelphiaPA!C1555</f>
        <v>3</v>
      </c>
      <c r="G96" s="281">
        <f t="shared" si="3"/>
        <v>36984</v>
      </c>
      <c r="H96" s="261">
        <f>[2]PhiladelphiaPA!E1555</f>
        <v>59</v>
      </c>
      <c r="I96" s="280">
        <f>[2]PhiladelphiaPA!F1555</f>
        <v>34</v>
      </c>
      <c r="J96" s="279">
        <f>[2]WashingtonD.C.!A1555</f>
        <v>2001</v>
      </c>
      <c r="K96" s="261">
        <f>[2]WashingtonD.C.!B1555</f>
        <v>4</v>
      </c>
      <c r="L96" s="261">
        <f>[2]WashingtonD.C.!C1555</f>
        <v>3</v>
      </c>
      <c r="M96" s="281">
        <f t="shared" si="4"/>
        <v>36984</v>
      </c>
      <c r="N96" s="261">
        <f>[2]WashingtonD.C.!E1555</f>
        <v>62</v>
      </c>
      <c r="O96" s="280">
        <f>[2]WashingtonD.C.!F1555</f>
        <v>36</v>
      </c>
      <c r="P96" s="279">
        <f>[3]LaGuardia!A1557</f>
        <v>2001</v>
      </c>
      <c r="Q96" s="261">
        <f>[3]LaGuardia!B1557</f>
        <v>4</v>
      </c>
      <c r="R96" s="293">
        <f>[3]LaGuardia!C1557</f>
        <v>3</v>
      </c>
      <c r="S96" s="281">
        <f t="shared" si="5"/>
        <v>36984</v>
      </c>
      <c r="T96" s="293">
        <f>[3]LaGuardia!E1557</f>
        <v>53</v>
      </c>
      <c r="U96" s="308">
        <f>[3]LaGuardia!F1557</f>
        <v>39</v>
      </c>
    </row>
    <row r="97" spans="1:21" x14ac:dyDescent="0.2">
      <c r="A97" s="285">
        <v>36985</v>
      </c>
      <c r="B97" s="261">
        <v>59</v>
      </c>
      <c r="C97" s="280">
        <v>39</v>
      </c>
      <c r="D97" s="279">
        <f>[2]PhiladelphiaPA!A1556</f>
        <v>2001</v>
      </c>
      <c r="E97" s="261">
        <f>[2]PhiladelphiaPA!B1556</f>
        <v>4</v>
      </c>
      <c r="F97" s="261">
        <f>[2]PhiladelphiaPA!C1556</f>
        <v>4</v>
      </c>
      <c r="G97" s="281">
        <f t="shared" si="3"/>
        <v>36985</v>
      </c>
      <c r="H97" s="261">
        <f>[2]PhiladelphiaPA!E1556</f>
        <v>58</v>
      </c>
      <c r="I97" s="280">
        <f>[2]PhiladelphiaPA!F1556</f>
        <v>41</v>
      </c>
      <c r="J97" s="279">
        <f>[2]WashingtonD.C.!A1556</f>
        <v>2001</v>
      </c>
      <c r="K97" s="261">
        <f>[2]WashingtonD.C.!B1556</f>
        <v>4</v>
      </c>
      <c r="L97" s="261">
        <f>[2]WashingtonD.C.!C1556</f>
        <v>4</v>
      </c>
      <c r="M97" s="281">
        <f t="shared" si="4"/>
        <v>36985</v>
      </c>
      <c r="N97" s="261">
        <f>[2]WashingtonD.C.!E1556</f>
        <v>60</v>
      </c>
      <c r="O97" s="280">
        <f>[2]WashingtonD.C.!F1556</f>
        <v>45</v>
      </c>
      <c r="P97" s="279">
        <f>[3]LaGuardia!A1558</f>
        <v>2001</v>
      </c>
      <c r="Q97" s="261">
        <f>[3]LaGuardia!B1558</f>
        <v>4</v>
      </c>
      <c r="R97" s="293">
        <f>[3]LaGuardia!C1558</f>
        <v>4</v>
      </c>
      <c r="S97" s="281">
        <f t="shared" si="5"/>
        <v>36985</v>
      </c>
      <c r="T97" s="293">
        <f>[3]LaGuardia!E1558</f>
        <v>54</v>
      </c>
      <c r="U97" s="308">
        <f>[3]LaGuardia!F1558</f>
        <v>39</v>
      </c>
    </row>
    <row r="98" spans="1:21" x14ac:dyDescent="0.2">
      <c r="A98" s="285">
        <v>36986</v>
      </c>
      <c r="B98" s="261">
        <v>59</v>
      </c>
      <c r="C98" s="280">
        <v>39</v>
      </c>
      <c r="D98" s="279">
        <f>[2]PhiladelphiaPA!A1557</f>
        <v>2001</v>
      </c>
      <c r="E98" s="261">
        <f>[2]PhiladelphiaPA!B1557</f>
        <v>4</v>
      </c>
      <c r="F98" s="261">
        <f>[2]PhiladelphiaPA!C1557</f>
        <v>5</v>
      </c>
      <c r="G98" s="281">
        <f t="shared" si="3"/>
        <v>36986</v>
      </c>
      <c r="H98" s="261">
        <f>[2]PhiladelphiaPA!E1557</f>
        <v>63</v>
      </c>
      <c r="I98" s="280">
        <f>[2]PhiladelphiaPA!F1557</f>
        <v>36</v>
      </c>
      <c r="J98" s="279">
        <f>[2]WashingtonD.C.!A1557</f>
        <v>2001</v>
      </c>
      <c r="K98" s="261">
        <f>[2]WashingtonD.C.!B1557</f>
        <v>4</v>
      </c>
      <c r="L98" s="261">
        <f>[2]WashingtonD.C.!C1557</f>
        <v>5</v>
      </c>
      <c r="M98" s="281">
        <f t="shared" si="4"/>
        <v>36986</v>
      </c>
      <c r="N98" s="261">
        <f>[2]WashingtonD.C.!E1557</f>
        <v>64</v>
      </c>
      <c r="O98" s="280">
        <f>[2]WashingtonD.C.!F1557</f>
        <v>40</v>
      </c>
      <c r="P98" s="279">
        <f>[3]LaGuardia!A1559</f>
        <v>2001</v>
      </c>
      <c r="Q98" s="261">
        <f>[3]LaGuardia!B1559</f>
        <v>4</v>
      </c>
      <c r="R98" s="293">
        <f>[3]LaGuardia!C1559</f>
        <v>5</v>
      </c>
      <c r="S98" s="281">
        <f t="shared" si="5"/>
        <v>36986</v>
      </c>
      <c r="T98" s="293">
        <f>[3]LaGuardia!E1559</f>
        <v>63</v>
      </c>
      <c r="U98" s="308">
        <f>[3]LaGuardia!F1559</f>
        <v>42</v>
      </c>
    </row>
    <row r="99" spans="1:21" x14ac:dyDescent="0.2">
      <c r="A99" s="285">
        <v>36987</v>
      </c>
      <c r="B99" s="261">
        <v>59</v>
      </c>
      <c r="C99" s="280">
        <v>39</v>
      </c>
      <c r="D99" s="279">
        <f>[2]PhiladelphiaPA!A1558</f>
        <v>2001</v>
      </c>
      <c r="E99" s="261">
        <f>[2]PhiladelphiaPA!B1558</f>
        <v>4</v>
      </c>
      <c r="F99" s="261">
        <f>[2]PhiladelphiaPA!C1558</f>
        <v>6</v>
      </c>
      <c r="G99" s="281">
        <f t="shared" si="3"/>
        <v>36987</v>
      </c>
      <c r="H99" s="261">
        <f>[2]PhiladelphiaPA!E1558</f>
        <v>58</v>
      </c>
      <c r="I99" s="280">
        <f>[2]PhiladelphiaPA!F1558</f>
        <v>46</v>
      </c>
      <c r="J99" s="279">
        <f>[2]WashingtonD.C.!A1558</f>
        <v>2001</v>
      </c>
      <c r="K99" s="261">
        <f>[2]WashingtonD.C.!B1558</f>
        <v>4</v>
      </c>
      <c r="L99" s="261">
        <f>[2]WashingtonD.C.!C1558</f>
        <v>6</v>
      </c>
      <c r="M99" s="281">
        <f t="shared" si="4"/>
        <v>36987</v>
      </c>
      <c r="N99" s="261">
        <f>[2]WashingtonD.C.!E1558</f>
        <v>70</v>
      </c>
      <c r="O99" s="280">
        <f>[2]WashingtonD.C.!F1558</f>
        <v>49</v>
      </c>
      <c r="P99" s="279">
        <f>[3]LaGuardia!A1560</f>
        <v>2001</v>
      </c>
      <c r="Q99" s="261">
        <f>[3]LaGuardia!B1560</f>
        <v>4</v>
      </c>
      <c r="R99" s="293">
        <f>[3]LaGuardia!C1560</f>
        <v>6</v>
      </c>
      <c r="S99" s="281">
        <f t="shared" si="5"/>
        <v>36987</v>
      </c>
      <c r="T99" s="293">
        <f>[3]LaGuardia!E1560</f>
        <v>56</v>
      </c>
      <c r="U99" s="308">
        <f>[3]LaGuardia!F1560</f>
        <v>49</v>
      </c>
    </row>
    <row r="100" spans="1:21" x14ac:dyDescent="0.2">
      <c r="A100" s="285">
        <v>36988</v>
      </c>
      <c r="B100" s="261">
        <v>60</v>
      </c>
      <c r="C100" s="280">
        <v>39</v>
      </c>
      <c r="D100" s="279">
        <f>[2]PhiladelphiaPA!A1559</f>
        <v>2001</v>
      </c>
      <c r="E100" s="261">
        <f>[2]PhiladelphiaPA!B1559</f>
        <v>4</v>
      </c>
      <c r="F100" s="261">
        <f>[2]PhiladelphiaPA!C1559</f>
        <v>7</v>
      </c>
      <c r="G100" s="281">
        <f t="shared" si="3"/>
        <v>36988</v>
      </c>
      <c r="H100" s="261">
        <f>[2]PhiladelphiaPA!E1559</f>
        <v>58</v>
      </c>
      <c r="I100" s="280">
        <f>[2]PhiladelphiaPA!F1559</f>
        <v>44</v>
      </c>
      <c r="J100" s="279">
        <f>[2]WashingtonD.C.!A1559</f>
        <v>2001</v>
      </c>
      <c r="K100" s="261">
        <f>[2]WashingtonD.C.!B1559</f>
        <v>4</v>
      </c>
      <c r="L100" s="261">
        <f>[2]WashingtonD.C.!C1559</f>
        <v>7</v>
      </c>
      <c r="M100" s="281">
        <f t="shared" si="4"/>
        <v>36988</v>
      </c>
      <c r="N100" s="261">
        <f>[2]WashingtonD.C.!E1559</f>
        <v>67</v>
      </c>
      <c r="O100" s="280">
        <f>[2]WashingtonD.C.!F1559</f>
        <v>47</v>
      </c>
      <c r="P100" s="279">
        <f>[3]LaGuardia!A1561</f>
        <v>2001</v>
      </c>
      <c r="Q100" s="261">
        <f>[3]LaGuardia!B1561</f>
        <v>4</v>
      </c>
      <c r="R100" s="293">
        <f>[3]LaGuardia!C1561</f>
        <v>7</v>
      </c>
      <c r="S100" s="281">
        <f t="shared" si="5"/>
        <v>36988</v>
      </c>
      <c r="T100" s="293">
        <f>[3]LaGuardia!E1561</f>
        <v>55</v>
      </c>
      <c r="U100" s="308">
        <f>[3]LaGuardia!F1561</f>
        <v>43</v>
      </c>
    </row>
    <row r="101" spans="1:21" x14ac:dyDescent="0.2">
      <c r="A101" s="285">
        <v>36989</v>
      </c>
      <c r="B101" s="261">
        <v>60</v>
      </c>
      <c r="C101" s="280">
        <v>40</v>
      </c>
      <c r="D101" s="279">
        <f>[2]PhiladelphiaPA!A1560</f>
        <v>2001</v>
      </c>
      <c r="E101" s="261">
        <f>[2]PhiladelphiaPA!B1560</f>
        <v>4</v>
      </c>
      <c r="F101" s="261">
        <f>[2]PhiladelphiaPA!C1560</f>
        <v>8</v>
      </c>
      <c r="G101" s="281">
        <f t="shared" si="3"/>
        <v>36989</v>
      </c>
      <c r="H101" s="261">
        <f>[2]PhiladelphiaPA!E1560</f>
        <v>52</v>
      </c>
      <c r="I101" s="280">
        <f>[2]PhiladelphiaPA!F1560</f>
        <v>43</v>
      </c>
      <c r="J101" s="279">
        <f>[2]WashingtonD.C.!A1560</f>
        <v>2001</v>
      </c>
      <c r="K101" s="261">
        <f>[2]WashingtonD.C.!B1560</f>
        <v>4</v>
      </c>
      <c r="L101" s="261">
        <f>[2]WashingtonD.C.!C1560</f>
        <v>8</v>
      </c>
      <c r="M101" s="281">
        <f t="shared" si="4"/>
        <v>36989</v>
      </c>
      <c r="N101" s="261">
        <f>[2]WashingtonD.C.!E1560</f>
        <v>70</v>
      </c>
      <c r="O101" s="280">
        <f>[2]WashingtonD.C.!F1560</f>
        <v>45</v>
      </c>
      <c r="P101" s="279">
        <f>[3]LaGuardia!A1562</f>
        <v>2001</v>
      </c>
      <c r="Q101" s="261">
        <f>[3]LaGuardia!B1562</f>
        <v>4</v>
      </c>
      <c r="R101" s="293">
        <f>[3]LaGuardia!C1562</f>
        <v>8</v>
      </c>
      <c r="S101" s="281">
        <f t="shared" si="5"/>
        <v>36989</v>
      </c>
      <c r="T101" s="293">
        <f>[3]LaGuardia!E1562</f>
        <v>45</v>
      </c>
      <c r="U101" s="308">
        <f>[3]LaGuardia!F1562</f>
        <v>41</v>
      </c>
    </row>
    <row r="102" spans="1:21" x14ac:dyDescent="0.2">
      <c r="A102" s="285">
        <v>36990</v>
      </c>
      <c r="B102" s="261">
        <v>60</v>
      </c>
      <c r="C102" s="280">
        <v>40</v>
      </c>
      <c r="D102" s="279">
        <f>[2]PhiladelphiaPA!A1561</f>
        <v>2001</v>
      </c>
      <c r="E102" s="261">
        <f>[2]PhiladelphiaPA!B1561</f>
        <v>4</v>
      </c>
      <c r="F102" s="261">
        <f>[2]PhiladelphiaPA!C1561</f>
        <v>9</v>
      </c>
      <c r="G102" s="281">
        <f t="shared" si="3"/>
        <v>36990</v>
      </c>
      <c r="H102" s="261">
        <f>[2]PhiladelphiaPA!E1561</f>
        <v>83</v>
      </c>
      <c r="I102" s="280">
        <f>[2]PhiladelphiaPA!F1561</f>
        <v>46</v>
      </c>
      <c r="J102" s="279">
        <f>[2]WashingtonD.C.!A1561</f>
        <v>2001</v>
      </c>
      <c r="K102" s="261">
        <f>[2]WashingtonD.C.!B1561</f>
        <v>4</v>
      </c>
      <c r="L102" s="261">
        <f>[2]WashingtonD.C.!C1561</f>
        <v>9</v>
      </c>
      <c r="M102" s="281">
        <f t="shared" si="4"/>
        <v>36990</v>
      </c>
      <c r="N102" s="261">
        <f>[2]WashingtonD.C.!E1561</f>
        <v>89</v>
      </c>
      <c r="O102" s="280">
        <f>[2]WashingtonD.C.!F1561</f>
        <v>53</v>
      </c>
      <c r="P102" s="279">
        <f>[3]LaGuardia!A1563</f>
        <v>2001</v>
      </c>
      <c r="Q102" s="261">
        <f>[3]LaGuardia!B1563</f>
        <v>4</v>
      </c>
      <c r="R102" s="293">
        <f>[3]LaGuardia!C1563</f>
        <v>9</v>
      </c>
      <c r="S102" s="281">
        <f t="shared" si="5"/>
        <v>36990</v>
      </c>
      <c r="T102" s="293">
        <f>[3]LaGuardia!E1563</f>
        <v>74</v>
      </c>
      <c r="U102" s="308">
        <f>[3]LaGuardia!F1563</f>
        <v>43</v>
      </c>
    </row>
    <row r="103" spans="1:21" x14ac:dyDescent="0.2">
      <c r="A103" s="285">
        <v>36991</v>
      </c>
      <c r="B103" s="261">
        <v>61</v>
      </c>
      <c r="C103" s="280">
        <v>40</v>
      </c>
      <c r="D103" s="279">
        <f>[2]PhiladelphiaPA!A1562</f>
        <v>2001</v>
      </c>
      <c r="E103" s="261">
        <f>[2]PhiladelphiaPA!B1562</f>
        <v>4</v>
      </c>
      <c r="F103" s="261">
        <f>[2]PhiladelphiaPA!C1562</f>
        <v>10</v>
      </c>
      <c r="G103" s="281">
        <f t="shared" si="3"/>
        <v>36991</v>
      </c>
      <c r="H103" s="261">
        <f>[2]PhiladelphiaPA!E1562</f>
        <v>64</v>
      </c>
      <c r="I103" s="280">
        <f>[2]PhiladelphiaPA!F1562</f>
        <v>50</v>
      </c>
      <c r="J103" s="279">
        <f>[2]WashingtonD.C.!A1562</f>
        <v>2001</v>
      </c>
      <c r="K103" s="261">
        <f>[2]WashingtonD.C.!B1562</f>
        <v>4</v>
      </c>
      <c r="L103" s="261">
        <f>[2]WashingtonD.C.!C1562</f>
        <v>10</v>
      </c>
      <c r="M103" s="281">
        <f t="shared" si="4"/>
        <v>36991</v>
      </c>
      <c r="N103" s="261">
        <f>[2]WashingtonD.C.!E1562</f>
        <v>68</v>
      </c>
      <c r="O103" s="280">
        <f>[2]WashingtonD.C.!F1562</f>
        <v>53</v>
      </c>
      <c r="P103" s="279">
        <f>[3]LaGuardia!A1564</f>
        <v>2001</v>
      </c>
      <c r="Q103" s="261">
        <f>[3]LaGuardia!B1564</f>
        <v>4</v>
      </c>
      <c r="R103" s="293">
        <f>[3]LaGuardia!C1564</f>
        <v>10</v>
      </c>
      <c r="S103" s="281">
        <f t="shared" si="5"/>
        <v>36991</v>
      </c>
      <c r="T103" s="293">
        <f>[3]LaGuardia!E1564</f>
        <v>61</v>
      </c>
      <c r="U103" s="308">
        <f>[3]LaGuardia!F1564</f>
        <v>47</v>
      </c>
    </row>
    <row r="104" spans="1:21" x14ac:dyDescent="0.2">
      <c r="A104" s="285">
        <v>36992</v>
      </c>
      <c r="B104" s="261">
        <v>61</v>
      </c>
      <c r="C104" s="280">
        <v>41</v>
      </c>
      <c r="D104" s="279">
        <f>[2]PhiladelphiaPA!A1563</f>
        <v>2001</v>
      </c>
      <c r="E104" s="261">
        <f>[2]PhiladelphiaPA!B1563</f>
        <v>4</v>
      </c>
      <c r="F104" s="261">
        <f>[2]PhiladelphiaPA!C1563</f>
        <v>11</v>
      </c>
      <c r="G104" s="281">
        <f t="shared" si="3"/>
        <v>36992</v>
      </c>
      <c r="H104" s="261">
        <f>[2]PhiladelphiaPA!E1563</f>
        <v>52</v>
      </c>
      <c r="I104" s="280">
        <f>[2]PhiladelphiaPA!F1563</f>
        <v>48</v>
      </c>
      <c r="J104" s="279">
        <f>[2]WashingtonD.C.!A1563</f>
        <v>2001</v>
      </c>
      <c r="K104" s="261">
        <f>[2]WashingtonD.C.!B1563</f>
        <v>4</v>
      </c>
      <c r="L104" s="261">
        <f>[2]WashingtonD.C.!C1563</f>
        <v>11</v>
      </c>
      <c r="M104" s="281">
        <f t="shared" si="4"/>
        <v>36992</v>
      </c>
      <c r="N104" s="261">
        <f>[2]WashingtonD.C.!E1563</f>
        <v>55</v>
      </c>
      <c r="O104" s="280">
        <f>[2]WashingtonD.C.!F1563</f>
        <v>51</v>
      </c>
      <c r="P104" s="279">
        <f>[3]LaGuardia!A1565</f>
        <v>2001</v>
      </c>
      <c r="Q104" s="261">
        <f>[3]LaGuardia!B1565</f>
        <v>4</v>
      </c>
      <c r="R104" s="293">
        <f>[3]LaGuardia!C1565</f>
        <v>11</v>
      </c>
      <c r="S104" s="281">
        <f t="shared" si="5"/>
        <v>36992</v>
      </c>
      <c r="T104" s="293">
        <f>[3]LaGuardia!E1565</f>
        <v>55</v>
      </c>
      <c r="U104" s="308">
        <f>[3]LaGuardia!F1565</f>
        <v>43</v>
      </c>
    </row>
    <row r="105" spans="1:21" x14ac:dyDescent="0.2">
      <c r="A105" s="285">
        <v>36993</v>
      </c>
      <c r="B105" s="261">
        <v>61</v>
      </c>
      <c r="C105" s="280">
        <v>41</v>
      </c>
      <c r="D105" s="279">
        <f>[2]PhiladelphiaPA!A1564</f>
        <v>2001</v>
      </c>
      <c r="E105" s="261">
        <f>[2]PhiladelphiaPA!B1564</f>
        <v>4</v>
      </c>
      <c r="F105" s="261">
        <f>[2]PhiladelphiaPA!C1564</f>
        <v>12</v>
      </c>
      <c r="G105" s="281">
        <f t="shared" si="3"/>
        <v>36993</v>
      </c>
      <c r="H105" s="261">
        <f>[2]PhiladelphiaPA!E1564</f>
        <v>65</v>
      </c>
      <c r="I105" s="280">
        <f>[2]PhiladelphiaPA!F1564</f>
        <v>50</v>
      </c>
      <c r="J105" s="279">
        <f>[2]WashingtonD.C.!A1564</f>
        <v>2001</v>
      </c>
      <c r="K105" s="261">
        <f>[2]WashingtonD.C.!B1564</f>
        <v>4</v>
      </c>
      <c r="L105" s="261">
        <f>[2]WashingtonD.C.!C1564</f>
        <v>12</v>
      </c>
      <c r="M105" s="281">
        <f t="shared" si="4"/>
        <v>36993</v>
      </c>
      <c r="N105" s="261">
        <f>[2]WashingtonD.C.!E1564</f>
        <v>77</v>
      </c>
      <c r="O105" s="280">
        <f>[2]WashingtonD.C.!F1564</f>
        <v>53</v>
      </c>
      <c r="P105" s="279">
        <f>[3]LaGuardia!A1566</f>
        <v>2001</v>
      </c>
      <c r="Q105" s="261">
        <f>[3]LaGuardia!B1566</f>
        <v>4</v>
      </c>
      <c r="R105" s="293">
        <f>[3]LaGuardia!C1566</f>
        <v>12</v>
      </c>
      <c r="S105" s="281">
        <f t="shared" si="5"/>
        <v>36993</v>
      </c>
      <c r="T105" s="293">
        <f>[3]LaGuardia!E1566</f>
        <v>54</v>
      </c>
      <c r="U105" s="308">
        <f>[3]LaGuardia!F1566</f>
        <v>43</v>
      </c>
    </row>
    <row r="106" spans="1:21" x14ac:dyDescent="0.2">
      <c r="A106" s="285">
        <v>36994</v>
      </c>
      <c r="B106" s="261">
        <v>62</v>
      </c>
      <c r="C106" s="280">
        <v>41</v>
      </c>
      <c r="D106" s="279">
        <f>[2]PhiladelphiaPA!A1565</f>
        <v>2001</v>
      </c>
      <c r="E106" s="261">
        <f>[2]PhiladelphiaPA!B1565</f>
        <v>4</v>
      </c>
      <c r="F106" s="261">
        <f>[2]PhiladelphiaPA!C1565</f>
        <v>13</v>
      </c>
      <c r="G106" s="281">
        <f t="shared" si="3"/>
        <v>36994</v>
      </c>
      <c r="H106" s="261">
        <f>[2]PhiladelphiaPA!E1565</f>
        <v>74</v>
      </c>
      <c r="I106" s="280">
        <f>[2]PhiladelphiaPA!F1565</f>
        <v>56</v>
      </c>
      <c r="J106" s="279">
        <f>[2]WashingtonD.C.!A1565</f>
        <v>2001</v>
      </c>
      <c r="K106" s="261">
        <f>[2]WashingtonD.C.!B1565</f>
        <v>4</v>
      </c>
      <c r="L106" s="261">
        <f>[2]WashingtonD.C.!C1565</f>
        <v>13</v>
      </c>
      <c r="M106" s="281">
        <f t="shared" si="4"/>
        <v>36994</v>
      </c>
      <c r="N106" s="261">
        <f>[2]WashingtonD.C.!E1565</f>
        <v>79</v>
      </c>
      <c r="O106" s="280">
        <f>[2]WashingtonD.C.!F1565</f>
        <v>58</v>
      </c>
      <c r="P106" s="279">
        <f>[3]LaGuardia!A1567</f>
        <v>2001</v>
      </c>
      <c r="Q106" s="261">
        <f>[3]LaGuardia!B1567</f>
        <v>4</v>
      </c>
      <c r="R106" s="293">
        <f>[3]LaGuardia!C1567</f>
        <v>13</v>
      </c>
      <c r="S106" s="281">
        <f t="shared" si="5"/>
        <v>36994</v>
      </c>
      <c r="T106" s="293">
        <f>[3]LaGuardia!E1567</f>
        <v>71</v>
      </c>
      <c r="U106" s="308">
        <f>[3]LaGuardia!F1567</f>
        <v>47</v>
      </c>
    </row>
    <row r="107" spans="1:21" x14ac:dyDescent="0.2">
      <c r="A107" s="285">
        <v>36995</v>
      </c>
      <c r="B107" s="261">
        <v>62</v>
      </c>
      <c r="C107" s="280">
        <v>41</v>
      </c>
      <c r="D107" s="279">
        <f>[2]PhiladelphiaPA!A1566</f>
        <v>2001</v>
      </c>
      <c r="E107" s="261">
        <f>[2]PhiladelphiaPA!B1566</f>
        <v>4</v>
      </c>
      <c r="F107" s="261">
        <f>[2]PhiladelphiaPA!C1566</f>
        <v>14</v>
      </c>
      <c r="G107" s="281">
        <f t="shared" si="3"/>
        <v>36995</v>
      </c>
      <c r="H107" s="261">
        <f>[2]PhiladelphiaPA!E1566</f>
        <v>67</v>
      </c>
      <c r="I107" s="280">
        <f>[2]PhiladelphiaPA!F1566</f>
        <v>48</v>
      </c>
      <c r="J107" s="279">
        <f>[2]WashingtonD.C.!A1566</f>
        <v>2001</v>
      </c>
      <c r="K107" s="261">
        <f>[2]WashingtonD.C.!B1566</f>
        <v>4</v>
      </c>
      <c r="L107" s="261">
        <f>[2]WashingtonD.C.!C1566</f>
        <v>14</v>
      </c>
      <c r="M107" s="281">
        <f t="shared" si="4"/>
        <v>36995</v>
      </c>
      <c r="N107" s="261">
        <f>[2]WashingtonD.C.!E1566</f>
        <v>73</v>
      </c>
      <c r="O107" s="280">
        <f>[2]WashingtonD.C.!F1566</f>
        <v>53</v>
      </c>
      <c r="P107" s="279">
        <f>[3]LaGuardia!A1568</f>
        <v>2001</v>
      </c>
      <c r="Q107" s="261">
        <f>[3]LaGuardia!B1568</f>
        <v>4</v>
      </c>
      <c r="R107" s="293">
        <f>[3]LaGuardia!C1568</f>
        <v>14</v>
      </c>
      <c r="S107" s="281">
        <f t="shared" si="5"/>
        <v>36995</v>
      </c>
      <c r="T107" s="293">
        <f>[3]LaGuardia!E1568</f>
        <v>67</v>
      </c>
      <c r="U107" s="308">
        <f>[3]LaGuardia!F1568</f>
        <v>47</v>
      </c>
    </row>
    <row r="108" spans="1:21" x14ac:dyDescent="0.2">
      <c r="A108" s="285">
        <v>36996</v>
      </c>
      <c r="B108" s="261">
        <v>62</v>
      </c>
      <c r="C108" s="280">
        <v>42</v>
      </c>
      <c r="D108" s="279">
        <f>[2]PhiladelphiaPA!A1567</f>
        <v>2001</v>
      </c>
      <c r="E108" s="261">
        <f>[2]PhiladelphiaPA!B1567</f>
        <v>4</v>
      </c>
      <c r="F108" s="261">
        <f>[2]PhiladelphiaPA!C1567</f>
        <v>15</v>
      </c>
      <c r="G108" s="281">
        <f t="shared" si="3"/>
        <v>36996</v>
      </c>
      <c r="H108" s="261">
        <f>[2]PhiladelphiaPA!E1567</f>
        <v>68</v>
      </c>
      <c r="I108" s="280">
        <f>[2]PhiladelphiaPA!F1567</f>
        <v>46</v>
      </c>
      <c r="J108" s="279">
        <f>[2]WashingtonD.C.!A1567</f>
        <v>2001</v>
      </c>
      <c r="K108" s="261">
        <f>[2]WashingtonD.C.!B1567</f>
        <v>4</v>
      </c>
      <c r="L108" s="261">
        <f>[2]WashingtonD.C.!C1567</f>
        <v>15</v>
      </c>
      <c r="M108" s="281">
        <f t="shared" si="4"/>
        <v>36996</v>
      </c>
      <c r="N108" s="261">
        <f>[2]WashingtonD.C.!E1567</f>
        <v>71</v>
      </c>
      <c r="O108" s="280">
        <f>[2]WashingtonD.C.!F1567</f>
        <v>50</v>
      </c>
      <c r="P108" s="279">
        <f>[3]LaGuardia!A1569</f>
        <v>2001</v>
      </c>
      <c r="Q108" s="261">
        <f>[3]LaGuardia!B1569</f>
        <v>4</v>
      </c>
      <c r="R108" s="293">
        <f>[3]LaGuardia!C1569</f>
        <v>15</v>
      </c>
      <c r="S108" s="281">
        <f t="shared" si="5"/>
        <v>36996</v>
      </c>
      <c r="T108" s="293">
        <f>[3]LaGuardia!E1569</f>
        <v>65</v>
      </c>
      <c r="U108" s="308">
        <f>[3]LaGuardia!F1569</f>
        <v>48</v>
      </c>
    </row>
    <row r="109" spans="1:21" x14ac:dyDescent="0.2">
      <c r="A109" s="285">
        <v>36997</v>
      </c>
      <c r="B109" s="261">
        <v>63</v>
      </c>
      <c r="C109" s="280">
        <v>42</v>
      </c>
      <c r="D109" s="279">
        <f>[2]PhiladelphiaPA!A1568</f>
        <v>2001</v>
      </c>
      <c r="E109" s="261">
        <f>[2]PhiladelphiaPA!B1568</f>
        <v>4</v>
      </c>
      <c r="F109" s="261">
        <f>[2]PhiladelphiaPA!C1568</f>
        <v>16</v>
      </c>
      <c r="G109" s="281">
        <f t="shared" si="3"/>
        <v>36997</v>
      </c>
      <c r="H109" s="261">
        <f>[2]PhiladelphiaPA!E1568</f>
        <v>57</v>
      </c>
      <c r="I109" s="280">
        <f>[2]PhiladelphiaPA!F1568</f>
        <v>46</v>
      </c>
      <c r="J109" s="279">
        <f>[2]WashingtonD.C.!A1568</f>
        <v>2001</v>
      </c>
      <c r="K109" s="261">
        <f>[2]WashingtonD.C.!B1568</f>
        <v>4</v>
      </c>
      <c r="L109" s="261">
        <f>[2]WashingtonD.C.!C1568</f>
        <v>16</v>
      </c>
      <c r="M109" s="281">
        <f t="shared" si="4"/>
        <v>36997</v>
      </c>
      <c r="N109" s="261">
        <f>[2]WashingtonD.C.!E1568</f>
        <v>55</v>
      </c>
      <c r="O109" s="280">
        <f>[2]WashingtonD.C.!F1568</f>
        <v>43</v>
      </c>
      <c r="P109" s="279">
        <f>[3]LaGuardia!A1570</f>
        <v>2001</v>
      </c>
      <c r="Q109" s="261">
        <f>[3]LaGuardia!B1570</f>
        <v>4</v>
      </c>
      <c r="R109" s="293">
        <f>[3]LaGuardia!C1570</f>
        <v>16</v>
      </c>
      <c r="S109" s="281">
        <f t="shared" si="5"/>
        <v>36997</v>
      </c>
      <c r="T109" s="293">
        <f>[3]LaGuardia!E1570</f>
        <v>62</v>
      </c>
      <c r="U109" s="308">
        <f>[3]LaGuardia!F1570</f>
        <v>48</v>
      </c>
    </row>
    <row r="110" spans="1:21" x14ac:dyDescent="0.2">
      <c r="A110" s="285">
        <v>36998</v>
      </c>
      <c r="B110" s="261">
        <v>63</v>
      </c>
      <c r="C110" s="280">
        <v>42</v>
      </c>
      <c r="D110" s="279">
        <f>[2]PhiladelphiaPA!A1569</f>
        <v>2001</v>
      </c>
      <c r="E110" s="261">
        <f>[2]PhiladelphiaPA!B1569</f>
        <v>4</v>
      </c>
      <c r="F110" s="261">
        <f>[2]PhiladelphiaPA!C1569</f>
        <v>17</v>
      </c>
      <c r="G110" s="281">
        <f t="shared" si="3"/>
        <v>36998</v>
      </c>
      <c r="H110" s="261">
        <f>[2]PhiladelphiaPA!E1569</f>
        <v>51</v>
      </c>
      <c r="I110" s="280">
        <f>[2]PhiladelphiaPA!F1569</f>
        <v>39</v>
      </c>
      <c r="J110" s="279">
        <f>[2]WashingtonD.C.!A1569</f>
        <v>2001</v>
      </c>
      <c r="K110" s="261">
        <f>[2]WashingtonD.C.!B1569</f>
        <v>4</v>
      </c>
      <c r="L110" s="261">
        <f>[2]WashingtonD.C.!C1569</f>
        <v>17</v>
      </c>
      <c r="M110" s="281">
        <f t="shared" si="4"/>
        <v>36998</v>
      </c>
      <c r="N110" s="261">
        <f>[2]WashingtonD.C.!E1569</f>
        <v>52</v>
      </c>
      <c r="O110" s="280">
        <f>[2]WashingtonD.C.!F1569</f>
        <v>39</v>
      </c>
      <c r="P110" s="279">
        <f>[3]LaGuardia!A1571</f>
        <v>2001</v>
      </c>
      <c r="Q110" s="261">
        <f>[3]LaGuardia!B1571</f>
        <v>4</v>
      </c>
      <c r="R110" s="293">
        <f>[3]LaGuardia!C1571</f>
        <v>17</v>
      </c>
      <c r="S110" s="281">
        <f t="shared" si="5"/>
        <v>36998</v>
      </c>
      <c r="T110" s="293">
        <f>[3]LaGuardia!E1571</f>
        <v>52</v>
      </c>
      <c r="U110" s="308">
        <f>[3]LaGuardia!F1571</f>
        <v>45</v>
      </c>
    </row>
    <row r="111" spans="1:21" x14ac:dyDescent="0.2">
      <c r="A111" s="285">
        <v>36999</v>
      </c>
      <c r="B111" s="261">
        <v>63</v>
      </c>
      <c r="C111" s="280">
        <v>43</v>
      </c>
      <c r="D111" s="279">
        <f>[2]PhiladelphiaPA!A1570</f>
        <v>2001</v>
      </c>
      <c r="E111" s="261">
        <f>[2]PhiladelphiaPA!B1570</f>
        <v>4</v>
      </c>
      <c r="F111" s="261">
        <f>[2]PhiladelphiaPA!C1570</f>
        <v>18</v>
      </c>
      <c r="G111" s="281">
        <f t="shared" si="3"/>
        <v>36999</v>
      </c>
      <c r="H111" s="261">
        <f>[2]PhiladelphiaPA!E1570</f>
        <v>51</v>
      </c>
      <c r="I111" s="280">
        <f>[2]PhiladelphiaPA!F1570</f>
        <v>35</v>
      </c>
      <c r="J111" s="279">
        <f>[2]WashingtonD.C.!A1570</f>
        <v>2001</v>
      </c>
      <c r="K111" s="261">
        <f>[2]WashingtonD.C.!B1570</f>
        <v>4</v>
      </c>
      <c r="L111" s="261">
        <f>[2]WashingtonD.C.!C1570</f>
        <v>18</v>
      </c>
      <c r="M111" s="281">
        <f t="shared" si="4"/>
        <v>36999</v>
      </c>
      <c r="N111" s="261">
        <f>[2]WashingtonD.C.!E1570</f>
        <v>51</v>
      </c>
      <c r="O111" s="280">
        <f>[2]WashingtonD.C.!F1570</f>
        <v>37</v>
      </c>
      <c r="P111" s="279">
        <f>[3]LaGuardia!A1572</f>
        <v>2001</v>
      </c>
      <c r="Q111" s="261">
        <f>[3]LaGuardia!B1572</f>
        <v>4</v>
      </c>
      <c r="R111" s="293">
        <f>[3]LaGuardia!C1572</f>
        <v>18</v>
      </c>
      <c r="S111" s="281">
        <f t="shared" si="5"/>
        <v>36999</v>
      </c>
      <c r="T111" s="293">
        <f>[3]LaGuardia!E1572</f>
        <v>53</v>
      </c>
      <c r="U111" s="308">
        <f>[3]LaGuardia!F1572</f>
        <v>40</v>
      </c>
    </row>
    <row r="112" spans="1:21" x14ac:dyDescent="0.2">
      <c r="A112" s="285">
        <v>37000</v>
      </c>
      <c r="B112" s="261">
        <v>64</v>
      </c>
      <c r="C112" s="280">
        <v>43</v>
      </c>
      <c r="D112" s="279">
        <f>[2]PhiladelphiaPA!A1571</f>
        <v>2001</v>
      </c>
      <c r="E112" s="261">
        <f>[2]PhiladelphiaPA!B1571</f>
        <v>4</v>
      </c>
      <c r="F112" s="261">
        <f>[2]PhiladelphiaPA!C1571</f>
        <v>19</v>
      </c>
      <c r="G112" s="281">
        <f t="shared" si="3"/>
        <v>37000</v>
      </c>
      <c r="H112" s="261">
        <f>[2]PhiladelphiaPA!E1571</f>
        <v>57</v>
      </c>
      <c r="I112" s="280">
        <f>[2]PhiladelphiaPA!F1571</f>
        <v>33</v>
      </c>
      <c r="J112" s="279">
        <f>[2]WashingtonD.C.!A1571</f>
        <v>2001</v>
      </c>
      <c r="K112" s="261">
        <f>[2]WashingtonD.C.!B1571</f>
        <v>4</v>
      </c>
      <c r="L112" s="261">
        <f>[2]WashingtonD.C.!C1571</f>
        <v>19</v>
      </c>
      <c r="M112" s="281">
        <f t="shared" si="4"/>
        <v>37000</v>
      </c>
      <c r="N112" s="261">
        <f>[2]WashingtonD.C.!E1571</f>
        <v>62</v>
      </c>
      <c r="O112" s="280">
        <f>[2]WashingtonD.C.!F1571</f>
        <v>34</v>
      </c>
      <c r="P112" s="279">
        <f>[3]LaGuardia!A1573</f>
        <v>2001</v>
      </c>
      <c r="Q112" s="261">
        <f>[3]LaGuardia!B1573</f>
        <v>4</v>
      </c>
      <c r="R112" s="293">
        <f>[3]LaGuardia!C1573</f>
        <v>19</v>
      </c>
      <c r="S112" s="281">
        <f t="shared" si="5"/>
        <v>37000</v>
      </c>
      <c r="T112" s="293">
        <f>[3]LaGuardia!E1573</f>
        <v>55</v>
      </c>
      <c r="U112" s="308">
        <f>[3]LaGuardia!F1573</f>
        <v>36</v>
      </c>
    </row>
    <row r="113" spans="1:21" x14ac:dyDescent="0.2">
      <c r="A113" s="285">
        <v>37001</v>
      </c>
      <c r="B113" s="261">
        <v>64</v>
      </c>
      <c r="C113" s="280">
        <v>43</v>
      </c>
      <c r="D113" s="279">
        <f>[2]PhiladelphiaPA!A1572</f>
        <v>2001</v>
      </c>
      <c r="E113" s="261">
        <f>[2]PhiladelphiaPA!B1572</f>
        <v>4</v>
      </c>
      <c r="F113" s="261">
        <f>[2]PhiladelphiaPA!C1572</f>
        <v>20</v>
      </c>
      <c r="G113" s="281">
        <f t="shared" si="3"/>
        <v>37001</v>
      </c>
      <c r="H113" s="261">
        <f>[2]PhiladelphiaPA!E1572</f>
        <v>66</v>
      </c>
      <c r="I113" s="280">
        <f>[2]PhiladelphiaPA!F1572</f>
        <v>41</v>
      </c>
      <c r="J113" s="279">
        <f>[2]WashingtonD.C.!A1572</f>
        <v>2001</v>
      </c>
      <c r="K113" s="261">
        <f>[2]WashingtonD.C.!B1572</f>
        <v>4</v>
      </c>
      <c r="L113" s="261">
        <f>[2]WashingtonD.C.!C1572</f>
        <v>20</v>
      </c>
      <c r="M113" s="281">
        <f t="shared" si="4"/>
        <v>37001</v>
      </c>
      <c r="N113" s="261">
        <f>[2]WashingtonD.C.!E1572</f>
        <v>69</v>
      </c>
      <c r="O113" s="280">
        <f>[2]WashingtonD.C.!F1572</f>
        <v>44</v>
      </c>
      <c r="P113" s="279">
        <f>[3]LaGuardia!A1574</f>
        <v>2001</v>
      </c>
      <c r="Q113" s="261">
        <f>[3]LaGuardia!B1574</f>
        <v>4</v>
      </c>
      <c r="R113" s="293">
        <f>[3]LaGuardia!C1574</f>
        <v>20</v>
      </c>
      <c r="S113" s="281">
        <f t="shared" si="5"/>
        <v>37001</v>
      </c>
      <c r="T113" s="293">
        <f>[3]LaGuardia!E1574</f>
        <v>61</v>
      </c>
      <c r="U113" s="308">
        <f>[3]LaGuardia!F1574</f>
        <v>45</v>
      </c>
    </row>
    <row r="114" spans="1:21" x14ac:dyDescent="0.2">
      <c r="A114" s="285">
        <v>37002</v>
      </c>
      <c r="B114" s="261">
        <v>64</v>
      </c>
      <c r="C114" s="280">
        <v>44</v>
      </c>
      <c r="D114" s="279">
        <f>[2]PhiladelphiaPA!A1573</f>
        <v>2001</v>
      </c>
      <c r="E114" s="261">
        <f>[2]PhiladelphiaPA!B1573</f>
        <v>4</v>
      </c>
      <c r="F114" s="261">
        <f>[2]PhiladelphiaPA!C1573</f>
        <v>21</v>
      </c>
      <c r="G114" s="281">
        <f t="shared" si="3"/>
        <v>37002</v>
      </c>
      <c r="H114" s="261">
        <f>[2]PhiladelphiaPA!E1573</f>
        <v>72</v>
      </c>
      <c r="I114" s="280">
        <f>[2]PhiladelphiaPA!F1573</f>
        <v>54</v>
      </c>
      <c r="J114" s="279">
        <f>[2]WashingtonD.C.!A1573</f>
        <v>2001</v>
      </c>
      <c r="K114" s="261">
        <f>[2]WashingtonD.C.!B1573</f>
        <v>4</v>
      </c>
      <c r="L114" s="261">
        <f>[2]WashingtonD.C.!C1573</f>
        <v>21</v>
      </c>
      <c r="M114" s="281">
        <f t="shared" si="4"/>
        <v>37002</v>
      </c>
      <c r="N114" s="261">
        <f>[2]WashingtonD.C.!E1573</f>
        <v>72</v>
      </c>
      <c r="O114" s="280">
        <f>[2]WashingtonD.C.!F1573</f>
        <v>55</v>
      </c>
      <c r="P114" s="279">
        <f>[3]LaGuardia!A1575</f>
        <v>2001</v>
      </c>
      <c r="Q114" s="261">
        <f>[3]LaGuardia!B1575</f>
        <v>4</v>
      </c>
      <c r="R114" s="293">
        <f>[3]LaGuardia!C1575</f>
        <v>21</v>
      </c>
      <c r="S114" s="281">
        <f t="shared" si="5"/>
        <v>37002</v>
      </c>
      <c r="T114" s="293">
        <f>[3]LaGuardia!E1575</f>
        <v>65</v>
      </c>
      <c r="U114" s="308">
        <f>[3]LaGuardia!F1575</f>
        <v>50</v>
      </c>
    </row>
    <row r="115" spans="1:21" x14ac:dyDescent="0.2">
      <c r="A115" s="285">
        <v>37003</v>
      </c>
      <c r="B115" s="261">
        <v>65</v>
      </c>
      <c r="C115" s="280">
        <v>44</v>
      </c>
      <c r="D115" s="279">
        <f>[2]PhiladelphiaPA!A1574</f>
        <v>2001</v>
      </c>
      <c r="E115" s="261">
        <f>[2]PhiladelphiaPA!B1574</f>
        <v>4</v>
      </c>
      <c r="F115" s="261">
        <f>[2]PhiladelphiaPA!C1574</f>
        <v>22</v>
      </c>
      <c r="G115" s="281">
        <f t="shared" si="3"/>
        <v>37003</v>
      </c>
      <c r="H115" s="261">
        <f>[2]PhiladelphiaPA!E1574</f>
        <v>85</v>
      </c>
      <c r="I115" s="280">
        <f>[2]PhiladelphiaPA!F1574</f>
        <v>61</v>
      </c>
      <c r="J115" s="279">
        <f>[2]WashingtonD.C.!A1574</f>
        <v>2001</v>
      </c>
      <c r="K115" s="261">
        <f>[2]WashingtonD.C.!B1574</f>
        <v>4</v>
      </c>
      <c r="L115" s="261">
        <f>[2]WashingtonD.C.!C1574</f>
        <v>22</v>
      </c>
      <c r="M115" s="281">
        <f t="shared" si="4"/>
        <v>37003</v>
      </c>
      <c r="N115" s="261">
        <f>[2]WashingtonD.C.!E1574</f>
        <v>87</v>
      </c>
      <c r="O115" s="280">
        <f>[2]WashingtonD.C.!F1574</f>
        <v>58</v>
      </c>
      <c r="P115" s="279">
        <f>[3]LaGuardia!A1576</f>
        <v>2001</v>
      </c>
      <c r="Q115" s="261">
        <f>[3]LaGuardia!B1576</f>
        <v>4</v>
      </c>
      <c r="R115" s="293">
        <f>[3]LaGuardia!C1576</f>
        <v>22</v>
      </c>
      <c r="S115" s="281">
        <f t="shared" si="5"/>
        <v>37003</v>
      </c>
      <c r="T115" s="293">
        <f>[3]LaGuardia!E1576</f>
        <v>85</v>
      </c>
      <c r="U115" s="308">
        <f>[3]LaGuardia!F1576</f>
        <v>53</v>
      </c>
    </row>
    <row r="116" spans="1:21" x14ac:dyDescent="0.2">
      <c r="A116" s="285">
        <v>37004</v>
      </c>
      <c r="B116" s="261">
        <v>65</v>
      </c>
      <c r="C116" s="280">
        <v>44</v>
      </c>
      <c r="D116" s="279">
        <f>[2]PhiladelphiaPA!A1575</f>
        <v>2001</v>
      </c>
      <c r="E116" s="261">
        <f>[2]PhiladelphiaPA!B1575</f>
        <v>4</v>
      </c>
      <c r="F116" s="261">
        <f>[2]PhiladelphiaPA!C1575</f>
        <v>23</v>
      </c>
      <c r="G116" s="281">
        <f t="shared" si="3"/>
        <v>37004</v>
      </c>
      <c r="H116" s="261">
        <f>[2]PhiladelphiaPA!E1575</f>
        <v>88</v>
      </c>
      <c r="I116" s="280">
        <f>[2]PhiladelphiaPA!F1575</f>
        <v>58</v>
      </c>
      <c r="J116" s="279">
        <f>[2]WashingtonD.C.!A1575</f>
        <v>2001</v>
      </c>
      <c r="K116" s="261">
        <f>[2]WashingtonD.C.!B1575</f>
        <v>4</v>
      </c>
      <c r="L116" s="261">
        <f>[2]WashingtonD.C.!C1575</f>
        <v>23</v>
      </c>
      <c r="M116" s="281">
        <f t="shared" si="4"/>
        <v>37004</v>
      </c>
      <c r="N116" s="261">
        <f>[2]WashingtonD.C.!E1575</f>
        <v>84</v>
      </c>
      <c r="O116" s="280">
        <f>[2]WashingtonD.C.!F1575</f>
        <v>60</v>
      </c>
      <c r="P116" s="279">
        <f>[3]LaGuardia!A1577</f>
        <v>2001</v>
      </c>
      <c r="Q116" s="261">
        <f>[3]LaGuardia!B1577</f>
        <v>4</v>
      </c>
      <c r="R116" s="293">
        <f>[3]LaGuardia!C1577</f>
        <v>23</v>
      </c>
      <c r="S116" s="281">
        <f t="shared" si="5"/>
        <v>37004</v>
      </c>
      <c r="T116" s="293">
        <f>[3]LaGuardia!E1577</f>
        <v>78</v>
      </c>
      <c r="U116" s="308">
        <f>[3]LaGuardia!F1577</f>
        <v>57</v>
      </c>
    </row>
    <row r="117" spans="1:21" x14ac:dyDescent="0.2">
      <c r="A117" s="285">
        <v>37005</v>
      </c>
      <c r="B117" s="261">
        <v>66</v>
      </c>
      <c r="C117" s="280">
        <v>45</v>
      </c>
      <c r="D117" s="279">
        <f>[2]PhiladelphiaPA!A1576</f>
        <v>2001</v>
      </c>
      <c r="E117" s="261">
        <f>[2]PhiladelphiaPA!B1576</f>
        <v>4</v>
      </c>
      <c r="F117" s="261">
        <f>[2]PhiladelphiaPA!C1576</f>
        <v>24</v>
      </c>
      <c r="G117" s="281">
        <f t="shared" si="3"/>
        <v>37005</v>
      </c>
      <c r="H117" s="261">
        <f>[2]PhiladelphiaPA!E1576</f>
        <v>86</v>
      </c>
      <c r="I117" s="280">
        <f>[2]PhiladelphiaPA!F1576</f>
        <v>55</v>
      </c>
      <c r="J117" s="279">
        <f>[2]WashingtonD.C.!A1576</f>
        <v>2001</v>
      </c>
      <c r="K117" s="261">
        <f>[2]WashingtonD.C.!B1576</f>
        <v>4</v>
      </c>
      <c r="L117" s="261">
        <f>[2]WashingtonD.C.!C1576</f>
        <v>24</v>
      </c>
      <c r="M117" s="281">
        <f t="shared" si="4"/>
        <v>37005</v>
      </c>
      <c r="N117" s="261">
        <f>[2]WashingtonD.C.!E1576</f>
        <v>86</v>
      </c>
      <c r="O117" s="280">
        <f>[2]WashingtonD.C.!F1576</f>
        <v>56</v>
      </c>
      <c r="P117" s="279">
        <f>[3]LaGuardia!A1578</f>
        <v>2001</v>
      </c>
      <c r="Q117" s="261">
        <f>[3]LaGuardia!B1578</f>
        <v>4</v>
      </c>
      <c r="R117" s="293">
        <f>[3]LaGuardia!C1578</f>
        <v>24</v>
      </c>
      <c r="S117" s="281">
        <f t="shared" si="5"/>
        <v>37005</v>
      </c>
      <c r="T117" s="293">
        <f>[3]LaGuardia!E1578</f>
        <v>87</v>
      </c>
      <c r="U117" s="308">
        <f>[3]LaGuardia!F1578</f>
        <v>53</v>
      </c>
    </row>
    <row r="118" spans="1:21" x14ac:dyDescent="0.2">
      <c r="A118" s="285">
        <v>37006</v>
      </c>
      <c r="B118" s="261">
        <v>66</v>
      </c>
      <c r="C118" s="280">
        <v>45</v>
      </c>
      <c r="D118" s="279">
        <f>[2]PhiladelphiaPA!A1577</f>
        <v>2001</v>
      </c>
      <c r="E118" s="261">
        <f>[2]PhiladelphiaPA!B1577</f>
        <v>4</v>
      </c>
      <c r="F118" s="261">
        <f>[2]PhiladelphiaPA!C1577</f>
        <v>25</v>
      </c>
      <c r="G118" s="281">
        <f t="shared" si="3"/>
        <v>37006</v>
      </c>
      <c r="H118" s="261">
        <f>[2]PhiladelphiaPA!E1577</f>
        <v>56</v>
      </c>
      <c r="I118" s="280">
        <f>[2]PhiladelphiaPA!F1577</f>
        <v>45</v>
      </c>
      <c r="J118" s="279">
        <f>[2]WashingtonD.C.!A1577</f>
        <v>2001</v>
      </c>
      <c r="K118" s="261">
        <f>[2]WashingtonD.C.!B1577</f>
        <v>4</v>
      </c>
      <c r="L118" s="261">
        <f>[2]WashingtonD.C.!C1577</f>
        <v>25</v>
      </c>
      <c r="M118" s="281">
        <f t="shared" si="4"/>
        <v>37006</v>
      </c>
      <c r="N118" s="261">
        <f>[2]WashingtonD.C.!E1577</f>
        <v>57</v>
      </c>
      <c r="O118" s="280">
        <f>[2]WashingtonD.C.!F1577</f>
        <v>46</v>
      </c>
      <c r="P118" s="279">
        <f>[3]LaGuardia!A1579</f>
        <v>2001</v>
      </c>
      <c r="Q118" s="261">
        <f>[3]LaGuardia!B1579</f>
        <v>4</v>
      </c>
      <c r="R118" s="293">
        <f>[3]LaGuardia!C1579</f>
        <v>25</v>
      </c>
      <c r="S118" s="281">
        <f t="shared" si="5"/>
        <v>37006</v>
      </c>
      <c r="T118" s="293">
        <f>[3]LaGuardia!E1579</f>
        <v>54</v>
      </c>
      <c r="U118" s="308">
        <f>[3]LaGuardia!F1579</f>
        <v>47</v>
      </c>
    </row>
    <row r="119" spans="1:21" x14ac:dyDescent="0.2">
      <c r="A119" s="285">
        <v>37007</v>
      </c>
      <c r="B119" s="261">
        <v>66</v>
      </c>
      <c r="C119" s="280">
        <v>46</v>
      </c>
      <c r="D119" s="279">
        <f>[2]PhiladelphiaPA!A1578</f>
        <v>2001</v>
      </c>
      <c r="E119" s="261">
        <f>[2]PhiladelphiaPA!B1578</f>
        <v>4</v>
      </c>
      <c r="F119" s="261">
        <f>[2]PhiladelphiaPA!C1578</f>
        <v>26</v>
      </c>
      <c r="G119" s="281">
        <f t="shared" si="3"/>
        <v>37007</v>
      </c>
      <c r="H119" s="261">
        <f>[2]PhiladelphiaPA!E1578</f>
        <v>64</v>
      </c>
      <c r="I119" s="280">
        <f>[2]PhiladelphiaPA!F1578</f>
        <v>43</v>
      </c>
      <c r="J119" s="279">
        <f>[2]WashingtonD.C.!A1578</f>
        <v>2001</v>
      </c>
      <c r="K119" s="261">
        <f>[2]WashingtonD.C.!B1578</f>
        <v>4</v>
      </c>
      <c r="L119" s="261">
        <f>[2]WashingtonD.C.!C1578</f>
        <v>26</v>
      </c>
      <c r="M119" s="281">
        <f t="shared" si="4"/>
        <v>37007</v>
      </c>
      <c r="N119" s="261">
        <f>[2]WashingtonD.C.!E1578</f>
        <v>66</v>
      </c>
      <c r="O119" s="280">
        <f>[2]WashingtonD.C.!F1578</f>
        <v>41</v>
      </c>
      <c r="P119" s="279">
        <f>[3]LaGuardia!A1580</f>
        <v>2001</v>
      </c>
      <c r="Q119" s="261">
        <f>[3]LaGuardia!B1580</f>
        <v>4</v>
      </c>
      <c r="R119" s="293">
        <f>[3]LaGuardia!C1580</f>
        <v>26</v>
      </c>
      <c r="S119" s="281">
        <f t="shared" si="5"/>
        <v>37007</v>
      </c>
      <c r="T119" s="293">
        <f>[3]LaGuardia!E1580</f>
        <v>62</v>
      </c>
      <c r="U119" s="308">
        <f>[3]LaGuardia!F1580</f>
        <v>46</v>
      </c>
    </row>
    <row r="120" spans="1:21" x14ac:dyDescent="0.2">
      <c r="A120" s="285">
        <v>37008</v>
      </c>
      <c r="B120" s="261">
        <v>67</v>
      </c>
      <c r="C120" s="280">
        <v>46</v>
      </c>
      <c r="D120" s="279">
        <f>[2]PhiladelphiaPA!A1579</f>
        <v>2001</v>
      </c>
      <c r="E120" s="261">
        <f>[2]PhiladelphiaPA!B1579</f>
        <v>4</v>
      </c>
      <c r="F120" s="261">
        <f>[2]PhiladelphiaPA!C1579</f>
        <v>27</v>
      </c>
      <c r="G120" s="281">
        <f t="shared" si="3"/>
        <v>37008</v>
      </c>
      <c r="H120" s="261">
        <f>[2]PhiladelphiaPA!E1579</f>
        <v>75</v>
      </c>
      <c r="I120" s="280">
        <f>[2]PhiladelphiaPA!F1579</f>
        <v>41</v>
      </c>
      <c r="J120" s="279">
        <f>[2]WashingtonD.C.!A1579</f>
        <v>2001</v>
      </c>
      <c r="K120" s="261">
        <f>[2]WashingtonD.C.!B1579</f>
        <v>4</v>
      </c>
      <c r="L120" s="261">
        <f>[2]WashingtonD.C.!C1579</f>
        <v>27</v>
      </c>
      <c r="M120" s="281">
        <f t="shared" si="4"/>
        <v>37008</v>
      </c>
      <c r="N120" s="261">
        <f>[2]WashingtonD.C.!E1579</f>
        <v>79</v>
      </c>
      <c r="O120" s="280">
        <f>[2]WashingtonD.C.!F1579</f>
        <v>43</v>
      </c>
      <c r="P120" s="279">
        <f>[3]LaGuardia!A1581</f>
        <v>2001</v>
      </c>
      <c r="Q120" s="261">
        <f>[3]LaGuardia!B1581</f>
        <v>4</v>
      </c>
      <c r="R120" s="293">
        <f>[3]LaGuardia!C1581</f>
        <v>27</v>
      </c>
      <c r="S120" s="281">
        <f t="shared" si="5"/>
        <v>37008</v>
      </c>
      <c r="T120" s="293">
        <f>[3]LaGuardia!E1581</f>
        <v>71</v>
      </c>
      <c r="U120" s="308">
        <f>[3]LaGuardia!F1581</f>
        <v>48</v>
      </c>
    </row>
    <row r="121" spans="1:21" x14ac:dyDescent="0.2">
      <c r="A121" s="285">
        <v>37009</v>
      </c>
      <c r="B121" s="261">
        <v>67</v>
      </c>
      <c r="C121" s="280">
        <v>46</v>
      </c>
      <c r="D121" s="279">
        <f>[2]PhiladelphiaPA!A1580</f>
        <v>2001</v>
      </c>
      <c r="E121" s="261">
        <f>[2]PhiladelphiaPA!B1580</f>
        <v>4</v>
      </c>
      <c r="F121" s="261">
        <f>[2]PhiladelphiaPA!C1580</f>
        <v>28</v>
      </c>
      <c r="G121" s="281">
        <f t="shared" si="3"/>
        <v>37009</v>
      </c>
      <c r="H121" s="261">
        <f>[2]PhiladelphiaPA!E1580</f>
        <v>65</v>
      </c>
      <c r="I121" s="280">
        <f>[2]PhiladelphiaPA!F1580</f>
        <v>50</v>
      </c>
      <c r="J121" s="279">
        <f>[2]WashingtonD.C.!A1580</f>
        <v>2001</v>
      </c>
      <c r="K121" s="261">
        <f>[2]WashingtonD.C.!B1580</f>
        <v>4</v>
      </c>
      <c r="L121" s="261">
        <f>[2]WashingtonD.C.!C1580</f>
        <v>28</v>
      </c>
      <c r="M121" s="281">
        <f t="shared" si="4"/>
        <v>37009</v>
      </c>
      <c r="N121" s="261">
        <f>[2]WashingtonD.C.!E1580</f>
        <v>67</v>
      </c>
      <c r="O121" s="280">
        <f>[2]WashingtonD.C.!F1580</f>
        <v>52</v>
      </c>
      <c r="P121" s="279">
        <f>[3]LaGuardia!A1582</f>
        <v>2001</v>
      </c>
      <c r="Q121" s="261">
        <f>[3]LaGuardia!B1582</f>
        <v>4</v>
      </c>
      <c r="R121" s="293">
        <f>[3]LaGuardia!C1582</f>
        <v>28</v>
      </c>
      <c r="S121" s="281">
        <f t="shared" si="5"/>
        <v>37009</v>
      </c>
      <c r="T121" s="293">
        <f>[3]LaGuardia!E1582</f>
        <v>62</v>
      </c>
      <c r="U121" s="308">
        <f>[3]LaGuardia!F1582</f>
        <v>50</v>
      </c>
    </row>
    <row r="122" spans="1:21" x14ac:dyDescent="0.2">
      <c r="A122" s="285">
        <v>37010</v>
      </c>
      <c r="B122" s="261">
        <v>67</v>
      </c>
      <c r="C122" s="280">
        <v>47</v>
      </c>
      <c r="D122" s="279">
        <f>[2]PhiladelphiaPA!A1581</f>
        <v>2001</v>
      </c>
      <c r="E122" s="261">
        <f>[2]PhiladelphiaPA!B1581</f>
        <v>4</v>
      </c>
      <c r="F122" s="261">
        <f>[2]PhiladelphiaPA!C1581</f>
        <v>29</v>
      </c>
      <c r="G122" s="281">
        <f t="shared" si="3"/>
        <v>37010</v>
      </c>
      <c r="H122" s="261">
        <f>[2]PhiladelphiaPA!E1581</f>
        <v>65</v>
      </c>
      <c r="I122" s="280">
        <f>[2]PhiladelphiaPA!F1581</f>
        <v>43</v>
      </c>
      <c r="J122" s="279">
        <f>[2]WashingtonD.C.!A1581</f>
        <v>2001</v>
      </c>
      <c r="K122" s="261">
        <f>[2]WashingtonD.C.!B1581</f>
        <v>4</v>
      </c>
      <c r="L122" s="261">
        <f>[2]WashingtonD.C.!C1581</f>
        <v>29</v>
      </c>
      <c r="M122" s="281">
        <f t="shared" si="4"/>
        <v>37010</v>
      </c>
      <c r="N122" s="261">
        <f>[2]WashingtonD.C.!E1581</f>
        <v>66</v>
      </c>
      <c r="O122" s="280">
        <f>[2]WashingtonD.C.!F1581</f>
        <v>45</v>
      </c>
      <c r="P122" s="279">
        <f>[3]LaGuardia!A1583</f>
        <v>2001</v>
      </c>
      <c r="Q122" s="261">
        <f>[3]LaGuardia!B1583</f>
        <v>4</v>
      </c>
      <c r="R122" s="293">
        <f>[3]LaGuardia!C1583</f>
        <v>29</v>
      </c>
      <c r="S122" s="281">
        <f t="shared" si="5"/>
        <v>37010</v>
      </c>
      <c r="T122" s="293">
        <f>[3]LaGuardia!E1583</f>
        <v>65</v>
      </c>
      <c r="U122" s="308">
        <f>[3]LaGuardia!F1583</f>
        <v>46</v>
      </c>
    </row>
    <row r="123" spans="1:21" x14ac:dyDescent="0.2">
      <c r="A123" s="285">
        <v>37011</v>
      </c>
      <c r="B123" s="261">
        <v>68</v>
      </c>
      <c r="C123" s="280">
        <v>47</v>
      </c>
      <c r="D123" s="279">
        <f>[2]PhiladelphiaPA!A1582</f>
        <v>2001</v>
      </c>
      <c r="E123" s="261">
        <f>[2]PhiladelphiaPA!B1582</f>
        <v>4</v>
      </c>
      <c r="F123" s="261">
        <f>[2]PhiladelphiaPA!C1582</f>
        <v>30</v>
      </c>
      <c r="G123" s="281">
        <f t="shared" si="3"/>
        <v>37011</v>
      </c>
      <c r="H123" s="261">
        <f>[2]PhiladelphiaPA!E1582</f>
        <v>74</v>
      </c>
      <c r="I123" s="280">
        <f>[2]PhiladelphiaPA!F1582</f>
        <v>44</v>
      </c>
      <c r="J123" s="279">
        <f>[2]WashingtonD.C.!A1582</f>
        <v>2001</v>
      </c>
      <c r="K123" s="261">
        <f>[2]WashingtonD.C.!B1582</f>
        <v>4</v>
      </c>
      <c r="L123" s="261">
        <f>[2]WashingtonD.C.!C1582</f>
        <v>30</v>
      </c>
      <c r="M123" s="281">
        <f t="shared" si="4"/>
        <v>37011</v>
      </c>
      <c r="N123" s="261">
        <f>[2]WashingtonD.C.!E1582</f>
        <v>75</v>
      </c>
      <c r="O123" s="280">
        <f>[2]WashingtonD.C.!F1582</f>
        <v>45</v>
      </c>
      <c r="P123" s="279">
        <f>[3]LaGuardia!A1584</f>
        <v>2001</v>
      </c>
      <c r="Q123" s="261">
        <f>[3]LaGuardia!B1584</f>
        <v>4</v>
      </c>
      <c r="R123" s="293">
        <f>[3]LaGuardia!C1584</f>
        <v>30</v>
      </c>
      <c r="S123" s="281">
        <f t="shared" si="5"/>
        <v>37011</v>
      </c>
      <c r="T123" s="293">
        <f>[3]LaGuardia!E1584</f>
        <v>77</v>
      </c>
      <c r="U123" s="308">
        <f>[3]LaGuardia!F1584</f>
        <v>50</v>
      </c>
    </row>
    <row r="124" spans="1:21" x14ac:dyDescent="0.2">
      <c r="A124" s="285">
        <v>37012</v>
      </c>
      <c r="B124" s="261">
        <v>68</v>
      </c>
      <c r="C124" s="280">
        <v>47</v>
      </c>
      <c r="D124" s="279">
        <f>[2]PhiladelphiaPA!A1583</f>
        <v>2001</v>
      </c>
      <c r="E124" s="261">
        <f>[2]PhiladelphiaPA!B1583</f>
        <v>5</v>
      </c>
      <c r="F124" s="261">
        <f>[2]PhiladelphiaPA!C1583</f>
        <v>1</v>
      </c>
      <c r="G124" s="281">
        <f t="shared" si="3"/>
        <v>37012</v>
      </c>
      <c r="H124" s="261">
        <f>[2]PhiladelphiaPA!E1583</f>
        <v>84</v>
      </c>
      <c r="I124" s="280">
        <f>[2]PhiladelphiaPA!F1583</f>
        <v>50</v>
      </c>
      <c r="J124" s="279">
        <f>[2]WashingtonD.C.!A1583</f>
        <v>2001</v>
      </c>
      <c r="K124" s="261">
        <f>[2]WashingtonD.C.!B1583</f>
        <v>5</v>
      </c>
      <c r="L124" s="261">
        <f>[2]WashingtonD.C.!C1583</f>
        <v>1</v>
      </c>
      <c r="M124" s="281">
        <f t="shared" si="4"/>
        <v>37012</v>
      </c>
      <c r="N124" s="261">
        <f>[2]WashingtonD.C.!E1583</f>
        <v>82</v>
      </c>
      <c r="O124" s="280">
        <f>[2]WashingtonD.C.!F1583</f>
        <v>54</v>
      </c>
      <c r="P124" s="279">
        <f>[3]LaGuardia!A1585</f>
        <v>2001</v>
      </c>
      <c r="Q124" s="261">
        <f>[3]LaGuardia!B1585</f>
        <v>5</v>
      </c>
      <c r="R124" s="293">
        <f>[3]LaGuardia!C1585</f>
        <v>1</v>
      </c>
      <c r="S124" s="281">
        <f t="shared" si="5"/>
        <v>37012</v>
      </c>
      <c r="T124" s="293">
        <f>[3]LaGuardia!E1585</f>
        <v>85</v>
      </c>
      <c r="U124" s="308">
        <f>[3]LaGuardia!F1585</f>
        <v>62</v>
      </c>
    </row>
    <row r="125" spans="1:21" x14ac:dyDescent="0.2">
      <c r="A125" s="285">
        <v>37013</v>
      </c>
      <c r="B125" s="261">
        <v>68</v>
      </c>
      <c r="C125" s="280">
        <v>48</v>
      </c>
      <c r="D125" s="279">
        <f>[2]PhiladelphiaPA!A1584</f>
        <v>2001</v>
      </c>
      <c r="E125" s="261">
        <f>[2]PhiladelphiaPA!B1584</f>
        <v>5</v>
      </c>
      <c r="F125" s="261">
        <f>[2]PhiladelphiaPA!C1584</f>
        <v>2</v>
      </c>
      <c r="G125" s="281">
        <f t="shared" si="3"/>
        <v>37013</v>
      </c>
      <c r="H125" s="261">
        <f>[2]PhiladelphiaPA!E1584</f>
        <v>87</v>
      </c>
      <c r="I125" s="280">
        <f>[2]PhiladelphiaPA!F1584</f>
        <v>56</v>
      </c>
      <c r="J125" s="279">
        <f>[2]WashingtonD.C.!A1584</f>
        <v>2001</v>
      </c>
      <c r="K125" s="261">
        <f>[2]WashingtonD.C.!B1584</f>
        <v>5</v>
      </c>
      <c r="L125" s="261">
        <f>[2]WashingtonD.C.!C1584</f>
        <v>2</v>
      </c>
      <c r="M125" s="281">
        <f t="shared" si="4"/>
        <v>37013</v>
      </c>
      <c r="N125" s="261">
        <f>[2]WashingtonD.C.!E1584</f>
        <v>85</v>
      </c>
      <c r="O125" s="280">
        <f>[2]WashingtonD.C.!F1584</f>
        <v>59</v>
      </c>
      <c r="P125" s="279">
        <f>[3]LaGuardia!A1586</f>
        <v>2001</v>
      </c>
      <c r="Q125" s="261">
        <f>[3]LaGuardia!B1586</f>
        <v>5</v>
      </c>
      <c r="R125" s="293">
        <f>[3]LaGuardia!C1586</f>
        <v>2</v>
      </c>
      <c r="S125" s="281">
        <f t="shared" si="5"/>
        <v>37013</v>
      </c>
      <c r="T125" s="293">
        <f>[3]LaGuardia!E1586</f>
        <v>90</v>
      </c>
      <c r="U125" s="308">
        <f>[3]LaGuardia!F1586</f>
        <v>67</v>
      </c>
    </row>
    <row r="126" spans="1:21" x14ac:dyDescent="0.2">
      <c r="A126" s="285">
        <v>37014</v>
      </c>
      <c r="B126" s="261">
        <v>69</v>
      </c>
      <c r="C126" s="280">
        <v>48</v>
      </c>
      <c r="D126" s="279">
        <f>[2]PhiladelphiaPA!A1585</f>
        <v>2001</v>
      </c>
      <c r="E126" s="261">
        <f>[2]PhiladelphiaPA!B1585</f>
        <v>5</v>
      </c>
      <c r="F126" s="261">
        <f>[2]PhiladelphiaPA!C1585</f>
        <v>3</v>
      </c>
      <c r="G126" s="281">
        <f t="shared" si="3"/>
        <v>37014</v>
      </c>
      <c r="H126" s="261">
        <f>[2]PhiladelphiaPA!E1585</f>
        <v>90</v>
      </c>
      <c r="I126" s="280">
        <f>[2]PhiladelphiaPA!F1585</f>
        <v>60</v>
      </c>
      <c r="J126" s="279">
        <f>[2]WashingtonD.C.!A1585</f>
        <v>2001</v>
      </c>
      <c r="K126" s="261">
        <f>[2]WashingtonD.C.!B1585</f>
        <v>5</v>
      </c>
      <c r="L126" s="261">
        <f>[2]WashingtonD.C.!C1585</f>
        <v>3</v>
      </c>
      <c r="M126" s="281">
        <f t="shared" si="4"/>
        <v>37014</v>
      </c>
      <c r="N126" s="261">
        <f>[2]WashingtonD.C.!E1585</f>
        <v>87</v>
      </c>
      <c r="O126" s="280">
        <f>[2]WashingtonD.C.!F1585</f>
        <v>62</v>
      </c>
      <c r="P126" s="279">
        <f>[3]LaGuardia!A1587</f>
        <v>2001</v>
      </c>
      <c r="Q126" s="261">
        <f>[3]LaGuardia!B1587</f>
        <v>5</v>
      </c>
      <c r="R126" s="293">
        <f>[3]LaGuardia!C1587</f>
        <v>3</v>
      </c>
      <c r="S126" s="281">
        <f t="shared" si="5"/>
        <v>37014</v>
      </c>
      <c r="T126" s="293">
        <f>[3]LaGuardia!E1587</f>
        <v>90</v>
      </c>
      <c r="U126" s="308">
        <f>[3]LaGuardia!F1587</f>
        <v>66</v>
      </c>
    </row>
    <row r="127" spans="1:21" x14ac:dyDescent="0.2">
      <c r="A127" s="285">
        <v>37015</v>
      </c>
      <c r="B127" s="261">
        <v>69</v>
      </c>
      <c r="C127" s="280">
        <v>49</v>
      </c>
      <c r="D127" s="279">
        <f>[2]PhiladelphiaPA!A1586</f>
        <v>2001</v>
      </c>
      <c r="E127" s="261">
        <f>[2]PhiladelphiaPA!B1586</f>
        <v>5</v>
      </c>
      <c r="F127" s="261">
        <f>[2]PhiladelphiaPA!C1586</f>
        <v>4</v>
      </c>
      <c r="G127" s="281">
        <f t="shared" si="3"/>
        <v>37015</v>
      </c>
      <c r="H127" s="261">
        <f>[2]PhiladelphiaPA!E1586</f>
        <v>91</v>
      </c>
      <c r="I127" s="280">
        <f>[2]PhiladelphiaPA!F1586</f>
        <v>62</v>
      </c>
      <c r="J127" s="279">
        <f>[2]WashingtonD.C.!A1586</f>
        <v>2001</v>
      </c>
      <c r="K127" s="261">
        <f>[2]WashingtonD.C.!B1586</f>
        <v>5</v>
      </c>
      <c r="L127" s="261">
        <f>[2]WashingtonD.C.!C1586</f>
        <v>4</v>
      </c>
      <c r="M127" s="281">
        <f t="shared" si="4"/>
        <v>37015</v>
      </c>
      <c r="N127" s="261">
        <f>[2]WashingtonD.C.!E1586</f>
        <v>87</v>
      </c>
      <c r="O127" s="280">
        <f>[2]WashingtonD.C.!F1586</f>
        <v>63</v>
      </c>
      <c r="P127" s="279">
        <f>[3]LaGuardia!A1588</f>
        <v>2001</v>
      </c>
      <c r="Q127" s="261">
        <f>[3]LaGuardia!B1588</f>
        <v>5</v>
      </c>
      <c r="R127" s="293">
        <f>[3]LaGuardia!C1588</f>
        <v>4</v>
      </c>
      <c r="S127" s="281">
        <f t="shared" si="5"/>
        <v>37015</v>
      </c>
      <c r="T127" s="293">
        <f>[3]LaGuardia!E1588</f>
        <v>92</v>
      </c>
      <c r="U127" s="308">
        <f>[3]LaGuardia!F1588</f>
        <v>72</v>
      </c>
    </row>
    <row r="128" spans="1:21" x14ac:dyDescent="0.2">
      <c r="A128" s="285">
        <v>37016</v>
      </c>
      <c r="B128" s="261">
        <v>69</v>
      </c>
      <c r="C128" s="280">
        <v>49</v>
      </c>
      <c r="D128" s="279">
        <f>[2]PhiladelphiaPA!A1587</f>
        <v>2001</v>
      </c>
      <c r="E128" s="261">
        <f>[2]PhiladelphiaPA!B1587</f>
        <v>5</v>
      </c>
      <c r="F128" s="261">
        <f>[2]PhiladelphiaPA!C1587</f>
        <v>5</v>
      </c>
      <c r="G128" s="281">
        <f t="shared" si="3"/>
        <v>37016</v>
      </c>
      <c r="H128" s="261">
        <f>[2]PhiladelphiaPA!E1587</f>
        <v>77</v>
      </c>
      <c r="I128" s="280">
        <f>[2]PhiladelphiaPA!F1587</f>
        <v>56</v>
      </c>
      <c r="J128" s="279">
        <f>[2]WashingtonD.C.!A1587</f>
        <v>2001</v>
      </c>
      <c r="K128" s="261">
        <f>[2]WashingtonD.C.!B1587</f>
        <v>5</v>
      </c>
      <c r="L128" s="261">
        <f>[2]WashingtonD.C.!C1587</f>
        <v>5</v>
      </c>
      <c r="M128" s="281">
        <f t="shared" si="4"/>
        <v>37016</v>
      </c>
      <c r="N128" s="261">
        <f>[2]WashingtonD.C.!E1587</f>
        <v>85</v>
      </c>
      <c r="O128" s="280">
        <f>[2]WashingtonD.C.!F1587</f>
        <v>65</v>
      </c>
      <c r="P128" s="279">
        <f>[3]LaGuardia!A1589</f>
        <v>2001</v>
      </c>
      <c r="Q128" s="261">
        <f>[3]LaGuardia!B1589</f>
        <v>5</v>
      </c>
      <c r="R128" s="293">
        <f>[3]LaGuardia!C1589</f>
        <v>5</v>
      </c>
      <c r="S128" s="281">
        <f t="shared" si="5"/>
        <v>37016</v>
      </c>
      <c r="T128" s="293">
        <f>[3]LaGuardia!E1589</f>
        <v>80</v>
      </c>
      <c r="U128" s="308">
        <f>[3]LaGuardia!F1589</f>
        <v>59</v>
      </c>
    </row>
    <row r="129" spans="1:21" x14ac:dyDescent="0.2">
      <c r="A129" s="285">
        <v>37017</v>
      </c>
      <c r="B129" s="261">
        <v>70</v>
      </c>
      <c r="C129" s="280">
        <v>49</v>
      </c>
      <c r="D129" s="279">
        <f>[2]PhiladelphiaPA!A1588</f>
        <v>2001</v>
      </c>
      <c r="E129" s="261">
        <f>[2]PhiladelphiaPA!B1588</f>
        <v>5</v>
      </c>
      <c r="F129" s="261">
        <f>[2]PhiladelphiaPA!C1588</f>
        <v>6</v>
      </c>
      <c r="G129" s="281">
        <f t="shared" si="3"/>
        <v>37017</v>
      </c>
      <c r="H129" s="261">
        <f>[2]PhiladelphiaPA!E1588</f>
        <v>67</v>
      </c>
      <c r="I129" s="280">
        <f>[2]PhiladelphiaPA!F1588</f>
        <v>48</v>
      </c>
      <c r="J129" s="279">
        <f>[2]WashingtonD.C.!A1588</f>
        <v>2001</v>
      </c>
      <c r="K129" s="261">
        <f>[2]WashingtonD.C.!B1588</f>
        <v>5</v>
      </c>
      <c r="L129" s="261">
        <f>[2]WashingtonD.C.!C1588</f>
        <v>6</v>
      </c>
      <c r="M129" s="281">
        <f t="shared" si="4"/>
        <v>37017</v>
      </c>
      <c r="N129" s="261">
        <f>[2]WashingtonD.C.!E1588</f>
        <v>67</v>
      </c>
      <c r="O129" s="280">
        <f>[2]WashingtonD.C.!F1588</f>
        <v>50</v>
      </c>
      <c r="P129" s="279">
        <f>[3]LaGuardia!A1590</f>
        <v>2001</v>
      </c>
      <c r="Q129" s="261">
        <f>[3]LaGuardia!B1590</f>
        <v>5</v>
      </c>
      <c r="R129" s="293">
        <f>[3]LaGuardia!C1590</f>
        <v>6</v>
      </c>
      <c r="S129" s="281">
        <f t="shared" si="5"/>
        <v>37017</v>
      </c>
      <c r="T129" s="293">
        <f>[3]LaGuardia!E1590</f>
        <v>64</v>
      </c>
      <c r="U129" s="308">
        <f>[3]LaGuardia!F1590</f>
        <v>49</v>
      </c>
    </row>
    <row r="130" spans="1:21" x14ac:dyDescent="0.2">
      <c r="A130" s="285">
        <v>37018</v>
      </c>
      <c r="B130" s="261">
        <v>70</v>
      </c>
      <c r="C130" s="280">
        <v>50</v>
      </c>
      <c r="D130" s="279">
        <f>[2]PhiladelphiaPA!A1589</f>
        <v>2001</v>
      </c>
      <c r="E130" s="261">
        <f>[2]PhiladelphiaPA!B1589</f>
        <v>5</v>
      </c>
      <c r="F130" s="261">
        <f>[2]PhiladelphiaPA!C1589</f>
        <v>7</v>
      </c>
      <c r="G130" s="281">
        <f t="shared" si="3"/>
        <v>37018</v>
      </c>
      <c r="H130" s="261">
        <f>[2]PhiladelphiaPA!E1589</f>
        <v>69</v>
      </c>
      <c r="I130" s="280">
        <f>[2]PhiladelphiaPA!F1589</f>
        <v>45</v>
      </c>
      <c r="J130" s="279">
        <f>[2]WashingtonD.C.!A1589</f>
        <v>2001</v>
      </c>
      <c r="K130" s="261">
        <f>[2]WashingtonD.C.!B1589</f>
        <v>5</v>
      </c>
      <c r="L130" s="261">
        <f>[2]WashingtonD.C.!C1589</f>
        <v>7</v>
      </c>
      <c r="M130" s="281">
        <f t="shared" si="4"/>
        <v>37018</v>
      </c>
      <c r="N130" s="261">
        <f>[2]WashingtonD.C.!E1589</f>
        <v>67</v>
      </c>
      <c r="O130" s="280">
        <f>[2]WashingtonD.C.!F1589</f>
        <v>46</v>
      </c>
      <c r="P130" s="279">
        <f>[3]LaGuardia!A1591</f>
        <v>2001</v>
      </c>
      <c r="Q130" s="261">
        <f>[3]LaGuardia!B1591</f>
        <v>5</v>
      </c>
      <c r="R130" s="293">
        <f>[3]LaGuardia!C1591</f>
        <v>7</v>
      </c>
      <c r="S130" s="281">
        <f t="shared" si="5"/>
        <v>37018</v>
      </c>
      <c r="T130" s="293">
        <f>[3]LaGuardia!E1591</f>
        <v>64</v>
      </c>
      <c r="U130" s="308">
        <f>[3]LaGuardia!F1591</f>
        <v>45</v>
      </c>
    </row>
    <row r="131" spans="1:21" x14ac:dyDescent="0.2">
      <c r="A131" s="285">
        <v>37019</v>
      </c>
      <c r="B131" s="261">
        <v>71</v>
      </c>
      <c r="C131" s="280">
        <v>50</v>
      </c>
      <c r="D131" s="279">
        <f>[2]PhiladelphiaPA!A1590</f>
        <v>2001</v>
      </c>
      <c r="E131" s="261">
        <f>[2]PhiladelphiaPA!B1590</f>
        <v>5</v>
      </c>
      <c r="F131" s="261">
        <f>[2]PhiladelphiaPA!C1590</f>
        <v>8</v>
      </c>
      <c r="G131" s="281">
        <f t="shared" si="3"/>
        <v>37019</v>
      </c>
      <c r="H131" s="261">
        <f>[2]PhiladelphiaPA!E1590</f>
        <v>71</v>
      </c>
      <c r="I131" s="280">
        <f>[2]PhiladelphiaPA!F1590</f>
        <v>46</v>
      </c>
      <c r="J131" s="279">
        <f>[2]WashingtonD.C.!A1590</f>
        <v>2001</v>
      </c>
      <c r="K131" s="261">
        <f>[2]WashingtonD.C.!B1590</f>
        <v>5</v>
      </c>
      <c r="L131" s="261">
        <f>[2]WashingtonD.C.!C1590</f>
        <v>8</v>
      </c>
      <c r="M131" s="281">
        <f t="shared" si="4"/>
        <v>37019</v>
      </c>
      <c r="N131" s="261">
        <f>[2]WashingtonD.C.!E1590</f>
        <v>71</v>
      </c>
      <c r="O131" s="280">
        <f>[2]WashingtonD.C.!F1590</f>
        <v>49</v>
      </c>
      <c r="P131" s="279">
        <f>[3]LaGuardia!A1592</f>
        <v>2001</v>
      </c>
      <c r="Q131" s="261">
        <f>[3]LaGuardia!B1592</f>
        <v>5</v>
      </c>
      <c r="R131" s="293">
        <f>[3]LaGuardia!C1592</f>
        <v>8</v>
      </c>
      <c r="S131" s="281">
        <f t="shared" si="5"/>
        <v>37019</v>
      </c>
      <c r="T131" s="293">
        <f>[3]LaGuardia!E1592</f>
        <v>64</v>
      </c>
      <c r="U131" s="308">
        <f>[3]LaGuardia!F1592</f>
        <v>49</v>
      </c>
    </row>
    <row r="132" spans="1:21" x14ac:dyDescent="0.2">
      <c r="A132" s="285">
        <v>37020</v>
      </c>
      <c r="B132" s="261">
        <v>71</v>
      </c>
      <c r="C132" s="280">
        <v>50</v>
      </c>
      <c r="D132" s="279">
        <f>[2]PhiladelphiaPA!A1591</f>
        <v>2001</v>
      </c>
      <c r="E132" s="261">
        <f>[2]PhiladelphiaPA!B1591</f>
        <v>5</v>
      </c>
      <c r="F132" s="261">
        <f>[2]PhiladelphiaPA!C1591</f>
        <v>9</v>
      </c>
      <c r="G132" s="281">
        <f t="shared" si="3"/>
        <v>37020</v>
      </c>
      <c r="H132" s="261">
        <f>[2]PhiladelphiaPA!E1591</f>
        <v>76</v>
      </c>
      <c r="I132" s="280">
        <f>[2]PhiladelphiaPA!F1591</f>
        <v>51</v>
      </c>
      <c r="J132" s="279">
        <f>[2]WashingtonD.C.!A1591</f>
        <v>2001</v>
      </c>
      <c r="K132" s="261">
        <f>[2]WashingtonD.C.!B1591</f>
        <v>5</v>
      </c>
      <c r="L132" s="261">
        <f>[2]WashingtonD.C.!C1591</f>
        <v>9</v>
      </c>
      <c r="M132" s="281">
        <f t="shared" si="4"/>
        <v>37020</v>
      </c>
      <c r="N132" s="261">
        <f>[2]WashingtonD.C.!E1591</f>
        <v>77</v>
      </c>
      <c r="O132" s="280">
        <f>[2]WashingtonD.C.!F1591</f>
        <v>57</v>
      </c>
      <c r="P132" s="279">
        <f>[3]LaGuardia!A1593</f>
        <v>2001</v>
      </c>
      <c r="Q132" s="261">
        <f>[3]LaGuardia!B1593</f>
        <v>5</v>
      </c>
      <c r="R132" s="293">
        <f>[3]LaGuardia!C1593</f>
        <v>9</v>
      </c>
      <c r="S132" s="281">
        <f t="shared" si="5"/>
        <v>37020</v>
      </c>
      <c r="T132" s="293">
        <f>[3]LaGuardia!E1593</f>
        <v>75</v>
      </c>
      <c r="U132" s="308">
        <f>[3]LaGuardia!F1593</f>
        <v>53</v>
      </c>
    </row>
    <row r="133" spans="1:21" x14ac:dyDescent="0.2">
      <c r="A133" s="285">
        <v>37021</v>
      </c>
      <c r="B133" s="261">
        <v>71</v>
      </c>
      <c r="C133" s="280">
        <v>51</v>
      </c>
      <c r="D133" s="279">
        <f>[2]PhiladelphiaPA!A1592</f>
        <v>2001</v>
      </c>
      <c r="E133" s="261">
        <f>[2]PhiladelphiaPA!B1592</f>
        <v>5</v>
      </c>
      <c r="F133" s="261">
        <f>[2]PhiladelphiaPA!C1592</f>
        <v>10</v>
      </c>
      <c r="G133" s="281">
        <f t="shared" ref="G133:G196" si="6">DATE(D133,E133,F133)</f>
        <v>37021</v>
      </c>
      <c r="H133" s="261">
        <f>[2]PhiladelphiaPA!E1592</f>
        <v>83</v>
      </c>
      <c r="I133" s="280">
        <f>[2]PhiladelphiaPA!F1592</f>
        <v>56</v>
      </c>
      <c r="J133" s="279">
        <f>[2]WashingtonD.C.!A1592</f>
        <v>2001</v>
      </c>
      <c r="K133" s="261">
        <f>[2]WashingtonD.C.!B1592</f>
        <v>5</v>
      </c>
      <c r="L133" s="261">
        <f>[2]WashingtonD.C.!C1592</f>
        <v>10</v>
      </c>
      <c r="M133" s="281">
        <f t="shared" ref="M133:M196" si="7">DATE(J133,K133,L133)</f>
        <v>37021</v>
      </c>
      <c r="N133" s="261">
        <f>[2]WashingtonD.C.!E1592</f>
        <v>84</v>
      </c>
      <c r="O133" s="280">
        <f>[2]WashingtonD.C.!F1592</f>
        <v>57</v>
      </c>
      <c r="P133" s="279">
        <f>[3]LaGuardia!A1594</f>
        <v>2001</v>
      </c>
      <c r="Q133" s="261">
        <f>[3]LaGuardia!B1594</f>
        <v>5</v>
      </c>
      <c r="R133" s="293">
        <f>[3]LaGuardia!C1594</f>
        <v>10</v>
      </c>
      <c r="S133" s="281">
        <f t="shared" ref="S133:S196" si="8">DATE(P133,Q133,R133)</f>
        <v>37021</v>
      </c>
      <c r="T133" s="293">
        <f>[3]LaGuardia!E1594</f>
        <v>83</v>
      </c>
      <c r="U133" s="308">
        <f>[3]LaGuardia!F1594</f>
        <v>58</v>
      </c>
    </row>
    <row r="134" spans="1:21" x14ac:dyDescent="0.2">
      <c r="A134" s="285">
        <v>37022</v>
      </c>
      <c r="B134" s="261">
        <v>72</v>
      </c>
      <c r="C134" s="280">
        <v>51</v>
      </c>
      <c r="D134" s="279">
        <f>[2]PhiladelphiaPA!A1593</f>
        <v>2001</v>
      </c>
      <c r="E134" s="261">
        <f>[2]PhiladelphiaPA!B1593</f>
        <v>5</v>
      </c>
      <c r="F134" s="261">
        <f>[2]PhiladelphiaPA!C1593</f>
        <v>11</v>
      </c>
      <c r="G134" s="281">
        <f t="shared" si="6"/>
        <v>37022</v>
      </c>
      <c r="H134" s="261">
        <f>[2]PhiladelphiaPA!E1593</f>
        <v>87</v>
      </c>
      <c r="I134" s="280">
        <f>[2]PhiladelphiaPA!F1593</f>
        <v>58</v>
      </c>
      <c r="J134" s="279">
        <f>[2]WashingtonD.C.!A1593</f>
        <v>2001</v>
      </c>
      <c r="K134" s="261">
        <f>[2]WashingtonD.C.!B1593</f>
        <v>5</v>
      </c>
      <c r="L134" s="261">
        <f>[2]WashingtonD.C.!C1593</f>
        <v>11</v>
      </c>
      <c r="M134" s="281">
        <f t="shared" si="7"/>
        <v>37022</v>
      </c>
      <c r="N134" s="261">
        <f>[2]WashingtonD.C.!E1593</f>
        <v>88</v>
      </c>
      <c r="O134" s="280">
        <f>[2]WashingtonD.C.!F1593</f>
        <v>61</v>
      </c>
      <c r="P134" s="279">
        <f>[3]LaGuardia!A1595</f>
        <v>2001</v>
      </c>
      <c r="Q134" s="261">
        <f>[3]LaGuardia!B1595</f>
        <v>5</v>
      </c>
      <c r="R134" s="293">
        <f>[3]LaGuardia!C1595</f>
        <v>11</v>
      </c>
      <c r="S134" s="281">
        <f t="shared" si="8"/>
        <v>37022</v>
      </c>
      <c r="T134" s="293">
        <f>[3]LaGuardia!E1595</f>
        <v>87</v>
      </c>
      <c r="U134" s="308">
        <f>[3]LaGuardia!F1595</f>
        <v>66</v>
      </c>
    </row>
    <row r="135" spans="1:21" x14ac:dyDescent="0.2">
      <c r="A135" s="285">
        <v>37023</v>
      </c>
      <c r="B135" s="261">
        <v>72</v>
      </c>
      <c r="C135" s="280">
        <v>51</v>
      </c>
      <c r="D135" s="279">
        <f>[2]PhiladelphiaPA!A1594</f>
        <v>2001</v>
      </c>
      <c r="E135" s="261">
        <f>[2]PhiladelphiaPA!B1594</f>
        <v>5</v>
      </c>
      <c r="F135" s="261">
        <f>[2]PhiladelphiaPA!C1594</f>
        <v>12</v>
      </c>
      <c r="G135" s="281">
        <f t="shared" si="6"/>
        <v>37023</v>
      </c>
      <c r="H135" s="261">
        <f>[2]PhiladelphiaPA!E1594</f>
        <v>85</v>
      </c>
      <c r="I135" s="280">
        <f>[2]PhiladelphiaPA!F1594</f>
        <v>60</v>
      </c>
      <c r="J135" s="279">
        <f>[2]WashingtonD.C.!A1594</f>
        <v>2001</v>
      </c>
      <c r="K135" s="261">
        <f>[2]WashingtonD.C.!B1594</f>
        <v>5</v>
      </c>
      <c r="L135" s="261">
        <f>[2]WashingtonD.C.!C1594</f>
        <v>12</v>
      </c>
      <c r="M135" s="281">
        <f t="shared" si="7"/>
        <v>37023</v>
      </c>
      <c r="N135" s="261">
        <f>[2]WashingtonD.C.!E1594</f>
        <v>83</v>
      </c>
      <c r="O135" s="280">
        <f>[2]WashingtonD.C.!F1594</f>
        <v>59</v>
      </c>
      <c r="P135" s="279">
        <f>[3]LaGuardia!A1596</f>
        <v>2001</v>
      </c>
      <c r="Q135" s="261">
        <f>[3]LaGuardia!B1596</f>
        <v>5</v>
      </c>
      <c r="R135" s="293">
        <f>[3]LaGuardia!C1596</f>
        <v>12</v>
      </c>
      <c r="S135" s="281">
        <f t="shared" si="8"/>
        <v>37023</v>
      </c>
      <c r="T135" s="293">
        <f>[3]LaGuardia!E1596</f>
        <v>86</v>
      </c>
      <c r="U135" s="308">
        <f>[3]LaGuardia!F1596</f>
        <v>59</v>
      </c>
    </row>
    <row r="136" spans="1:21" x14ac:dyDescent="0.2">
      <c r="A136" s="285">
        <v>37024</v>
      </c>
      <c r="B136" s="261">
        <v>72</v>
      </c>
      <c r="C136" s="280">
        <v>52</v>
      </c>
      <c r="D136" s="279">
        <f>[2]PhiladelphiaPA!A1595</f>
        <v>2001</v>
      </c>
      <c r="E136" s="261">
        <f>[2]PhiladelphiaPA!B1595</f>
        <v>5</v>
      </c>
      <c r="F136" s="261">
        <f>[2]PhiladelphiaPA!C1595</f>
        <v>13</v>
      </c>
      <c r="G136" s="281">
        <f t="shared" si="6"/>
        <v>37024</v>
      </c>
      <c r="H136" s="261">
        <f>[2]PhiladelphiaPA!E1595</f>
        <v>72</v>
      </c>
      <c r="I136" s="280">
        <f>[2]PhiladelphiaPA!F1595</f>
        <v>55</v>
      </c>
      <c r="J136" s="279">
        <f>[2]WashingtonD.C.!A1595</f>
        <v>2001</v>
      </c>
      <c r="K136" s="261">
        <f>[2]WashingtonD.C.!B1595</f>
        <v>5</v>
      </c>
      <c r="L136" s="261">
        <f>[2]WashingtonD.C.!C1595</f>
        <v>13</v>
      </c>
      <c r="M136" s="281">
        <f t="shared" si="7"/>
        <v>37024</v>
      </c>
      <c r="N136" s="261">
        <f>[2]WashingtonD.C.!E1595</f>
        <v>72</v>
      </c>
      <c r="O136" s="280">
        <f>[2]WashingtonD.C.!F1595</f>
        <v>53</v>
      </c>
      <c r="P136" s="279">
        <f>[3]LaGuardia!A1597</f>
        <v>2001</v>
      </c>
      <c r="Q136" s="261">
        <f>[3]LaGuardia!B1597</f>
        <v>5</v>
      </c>
      <c r="R136" s="293">
        <f>[3]LaGuardia!C1597</f>
        <v>13</v>
      </c>
      <c r="S136" s="281">
        <f t="shared" si="8"/>
        <v>37024</v>
      </c>
      <c r="T136" s="293">
        <f>[3]LaGuardia!E1597</f>
        <v>68</v>
      </c>
      <c r="U136" s="308">
        <f>[3]LaGuardia!F1597</f>
        <v>55</v>
      </c>
    </row>
    <row r="137" spans="1:21" x14ac:dyDescent="0.2">
      <c r="A137" s="285">
        <v>37025</v>
      </c>
      <c r="B137" s="261">
        <v>73</v>
      </c>
      <c r="C137" s="280">
        <v>52</v>
      </c>
      <c r="D137" s="279">
        <f>[2]PhiladelphiaPA!A1596</f>
        <v>2001</v>
      </c>
      <c r="E137" s="261">
        <f>[2]PhiladelphiaPA!B1596</f>
        <v>5</v>
      </c>
      <c r="F137" s="261">
        <f>[2]PhiladelphiaPA!C1596</f>
        <v>14</v>
      </c>
      <c r="G137" s="281">
        <f t="shared" si="6"/>
        <v>37025</v>
      </c>
      <c r="H137" s="261">
        <f>[2]PhiladelphiaPA!E1596</f>
        <v>70</v>
      </c>
      <c r="I137" s="280">
        <f>[2]PhiladelphiaPA!F1596</f>
        <v>50</v>
      </c>
      <c r="J137" s="279">
        <f>[2]WashingtonD.C.!A1596</f>
        <v>2001</v>
      </c>
      <c r="K137" s="261">
        <f>[2]WashingtonD.C.!B1596</f>
        <v>5</v>
      </c>
      <c r="L137" s="261">
        <f>[2]WashingtonD.C.!C1596</f>
        <v>14</v>
      </c>
      <c r="M137" s="281">
        <f t="shared" si="7"/>
        <v>37025</v>
      </c>
      <c r="N137" s="261">
        <f>[2]WashingtonD.C.!E1596</f>
        <v>71</v>
      </c>
      <c r="O137" s="280">
        <f>[2]WashingtonD.C.!F1596</f>
        <v>49</v>
      </c>
      <c r="P137" s="279">
        <f>[3]LaGuardia!A1598</f>
        <v>2001</v>
      </c>
      <c r="Q137" s="261">
        <f>[3]LaGuardia!B1598</f>
        <v>5</v>
      </c>
      <c r="R137" s="293">
        <f>[3]LaGuardia!C1598</f>
        <v>14</v>
      </c>
      <c r="S137" s="281">
        <f t="shared" si="8"/>
        <v>37025</v>
      </c>
      <c r="T137" s="293">
        <f>[3]LaGuardia!E1598</f>
        <v>69</v>
      </c>
      <c r="U137" s="308">
        <f>[3]LaGuardia!F1598</f>
        <v>53</v>
      </c>
    </row>
    <row r="138" spans="1:21" x14ac:dyDescent="0.2">
      <c r="A138" s="285">
        <v>37026</v>
      </c>
      <c r="B138" s="261">
        <v>73</v>
      </c>
      <c r="C138" s="280">
        <v>52</v>
      </c>
      <c r="D138" s="279">
        <f>[2]PhiladelphiaPA!A1597</f>
        <v>2001</v>
      </c>
      <c r="E138" s="261">
        <f>[2]PhiladelphiaPA!B1597</f>
        <v>5</v>
      </c>
      <c r="F138" s="261">
        <f>[2]PhiladelphiaPA!C1597</f>
        <v>15</v>
      </c>
      <c r="G138" s="281">
        <f t="shared" si="6"/>
        <v>37026</v>
      </c>
      <c r="H138" s="261">
        <f>[2]PhiladelphiaPA!E1597</f>
        <v>74</v>
      </c>
      <c r="I138" s="280">
        <f>[2]PhiladelphiaPA!F1597</f>
        <v>50</v>
      </c>
      <c r="J138" s="279">
        <f>[2]WashingtonD.C.!A1597</f>
        <v>2001</v>
      </c>
      <c r="K138" s="261">
        <f>[2]WashingtonD.C.!B1597</f>
        <v>5</v>
      </c>
      <c r="L138" s="261">
        <f>[2]WashingtonD.C.!C1597</f>
        <v>15</v>
      </c>
      <c r="M138" s="281">
        <f t="shared" si="7"/>
        <v>37026</v>
      </c>
      <c r="N138" s="261">
        <f>[2]WashingtonD.C.!E1597</f>
        <v>74</v>
      </c>
      <c r="O138" s="280">
        <f>[2]WashingtonD.C.!F1597</f>
        <v>50</v>
      </c>
      <c r="P138" s="279">
        <f>[3]LaGuardia!A1599</f>
        <v>2001</v>
      </c>
      <c r="Q138" s="261">
        <f>[3]LaGuardia!B1599</f>
        <v>5</v>
      </c>
      <c r="R138" s="293">
        <f>[3]LaGuardia!C1599</f>
        <v>15</v>
      </c>
      <c r="S138" s="281">
        <f t="shared" si="8"/>
        <v>37026</v>
      </c>
      <c r="T138" s="293">
        <f>[3]LaGuardia!E1599</f>
        <v>73</v>
      </c>
      <c r="U138" s="308">
        <f>[3]LaGuardia!F1599</f>
        <v>53</v>
      </c>
    </row>
    <row r="139" spans="1:21" x14ac:dyDescent="0.2">
      <c r="A139" s="285">
        <v>37027</v>
      </c>
      <c r="B139" s="261">
        <v>73</v>
      </c>
      <c r="C139" s="280">
        <v>53</v>
      </c>
      <c r="D139" s="279">
        <f>[2]PhiladelphiaPA!A1598</f>
        <v>2001</v>
      </c>
      <c r="E139" s="261">
        <f>[2]PhiladelphiaPA!B1598</f>
        <v>5</v>
      </c>
      <c r="F139" s="261">
        <f>[2]PhiladelphiaPA!C1598</f>
        <v>16</v>
      </c>
      <c r="G139" s="281">
        <f t="shared" si="6"/>
        <v>37027</v>
      </c>
      <c r="H139" s="261">
        <f>[2]PhiladelphiaPA!E1598</f>
        <v>70</v>
      </c>
      <c r="I139" s="280">
        <f>[2]PhiladelphiaPA!F1598</f>
        <v>52</v>
      </c>
      <c r="J139" s="279">
        <f>[2]WashingtonD.C.!A1598</f>
        <v>2001</v>
      </c>
      <c r="K139" s="261">
        <f>[2]WashingtonD.C.!B1598</f>
        <v>5</v>
      </c>
      <c r="L139" s="261">
        <f>[2]WashingtonD.C.!C1598</f>
        <v>16</v>
      </c>
      <c r="M139" s="281">
        <f t="shared" si="7"/>
        <v>37027</v>
      </c>
      <c r="N139" s="261">
        <f>[2]WashingtonD.C.!E1598</f>
        <v>72</v>
      </c>
      <c r="O139" s="280">
        <f>[2]WashingtonD.C.!F1598</f>
        <v>51</v>
      </c>
      <c r="P139" s="279">
        <f>[3]LaGuardia!A1600</f>
        <v>2001</v>
      </c>
      <c r="Q139" s="261">
        <f>[3]LaGuardia!B1600</f>
        <v>5</v>
      </c>
      <c r="R139" s="293">
        <f>[3]LaGuardia!C1600</f>
        <v>16</v>
      </c>
      <c r="S139" s="281">
        <f t="shared" si="8"/>
        <v>37027</v>
      </c>
      <c r="T139" s="293">
        <f>[3]LaGuardia!E1600</f>
        <v>61</v>
      </c>
      <c r="U139" s="308">
        <f>[3]LaGuardia!F1600</f>
        <v>52</v>
      </c>
    </row>
    <row r="140" spans="1:21" x14ac:dyDescent="0.2">
      <c r="A140" s="285">
        <v>37028</v>
      </c>
      <c r="B140" s="261">
        <v>73</v>
      </c>
      <c r="C140" s="280">
        <v>53</v>
      </c>
      <c r="D140" s="279">
        <f>[2]PhiladelphiaPA!A1599</f>
        <v>2001</v>
      </c>
      <c r="E140" s="261">
        <f>[2]PhiladelphiaPA!B1599</f>
        <v>5</v>
      </c>
      <c r="F140" s="261">
        <f>[2]PhiladelphiaPA!C1599</f>
        <v>17</v>
      </c>
      <c r="G140" s="281">
        <f t="shared" si="6"/>
        <v>37028</v>
      </c>
      <c r="H140" s="261">
        <f>[2]PhiladelphiaPA!E1599</f>
        <v>67</v>
      </c>
      <c r="I140" s="280">
        <f>[2]PhiladelphiaPA!F1599</f>
        <v>53</v>
      </c>
      <c r="J140" s="279">
        <f>[2]WashingtonD.C.!A1599</f>
        <v>2001</v>
      </c>
      <c r="K140" s="261">
        <f>[2]WashingtonD.C.!B1599</f>
        <v>5</v>
      </c>
      <c r="L140" s="261">
        <f>[2]WashingtonD.C.!C1599</f>
        <v>17</v>
      </c>
      <c r="M140" s="281">
        <f t="shared" si="7"/>
        <v>37028</v>
      </c>
      <c r="N140" s="261">
        <f>[2]WashingtonD.C.!E1599</f>
        <v>65</v>
      </c>
      <c r="O140" s="280">
        <f>[2]WashingtonD.C.!F1599</f>
        <v>55</v>
      </c>
      <c r="P140" s="279">
        <f>[3]LaGuardia!A1601</f>
        <v>2001</v>
      </c>
      <c r="Q140" s="261">
        <f>[3]LaGuardia!B1601</f>
        <v>5</v>
      </c>
      <c r="R140" s="293">
        <f>[3]LaGuardia!C1601</f>
        <v>17</v>
      </c>
      <c r="S140" s="281">
        <f t="shared" si="8"/>
        <v>37028</v>
      </c>
      <c r="T140" s="293">
        <f>[3]LaGuardia!E1601</f>
        <v>64</v>
      </c>
      <c r="U140" s="308">
        <f>[3]LaGuardia!F1601</f>
        <v>53</v>
      </c>
    </row>
    <row r="141" spans="1:21" x14ac:dyDescent="0.2">
      <c r="A141" s="285">
        <v>37029</v>
      </c>
      <c r="B141" s="261">
        <v>74</v>
      </c>
      <c r="C141" s="280">
        <v>54</v>
      </c>
      <c r="D141" s="279">
        <f>[2]PhiladelphiaPA!A1600</f>
        <v>2001</v>
      </c>
      <c r="E141" s="261">
        <f>[2]PhiladelphiaPA!B1600</f>
        <v>5</v>
      </c>
      <c r="F141" s="261">
        <f>[2]PhiladelphiaPA!C1600</f>
        <v>18</v>
      </c>
      <c r="G141" s="281">
        <f t="shared" si="6"/>
        <v>37029</v>
      </c>
      <c r="H141" s="261">
        <f>[2]PhiladelphiaPA!E1600</f>
        <v>62</v>
      </c>
      <c r="I141" s="280">
        <f>[2]PhiladelphiaPA!F1600</f>
        <v>56</v>
      </c>
      <c r="J141" s="279">
        <f>[2]WashingtonD.C.!A1600</f>
        <v>2001</v>
      </c>
      <c r="K141" s="261">
        <f>[2]WashingtonD.C.!B1600</f>
        <v>5</v>
      </c>
      <c r="L141" s="261">
        <f>[2]WashingtonD.C.!C1600</f>
        <v>18</v>
      </c>
      <c r="M141" s="281">
        <f t="shared" si="7"/>
        <v>37029</v>
      </c>
      <c r="N141" s="261">
        <f>[2]WashingtonD.C.!E1600</f>
        <v>67</v>
      </c>
      <c r="O141" s="280">
        <f>[2]WashingtonD.C.!F1600</f>
        <v>59</v>
      </c>
      <c r="P141" s="279">
        <f>[3]LaGuardia!A1602</f>
        <v>2001</v>
      </c>
      <c r="Q141" s="261">
        <f>[3]LaGuardia!B1602</f>
        <v>5</v>
      </c>
      <c r="R141" s="293">
        <f>[3]LaGuardia!C1602</f>
        <v>18</v>
      </c>
      <c r="S141" s="281">
        <f t="shared" si="8"/>
        <v>37029</v>
      </c>
      <c r="T141" s="293">
        <f>[3]LaGuardia!E1602</f>
        <v>64</v>
      </c>
      <c r="U141" s="308">
        <f>[3]LaGuardia!F1602</f>
        <v>55</v>
      </c>
    </row>
    <row r="142" spans="1:21" x14ac:dyDescent="0.2">
      <c r="A142" s="285">
        <v>37030</v>
      </c>
      <c r="B142" s="261">
        <v>74</v>
      </c>
      <c r="C142" s="280">
        <v>54</v>
      </c>
      <c r="D142" s="279">
        <f>[2]PhiladelphiaPA!A1601</f>
        <v>2001</v>
      </c>
      <c r="E142" s="261">
        <f>[2]PhiladelphiaPA!B1601</f>
        <v>5</v>
      </c>
      <c r="F142" s="261">
        <f>[2]PhiladelphiaPA!C1601</f>
        <v>19</v>
      </c>
      <c r="G142" s="281">
        <f t="shared" si="6"/>
        <v>37030</v>
      </c>
      <c r="H142" s="261">
        <f>[2]PhiladelphiaPA!E1601</f>
        <v>79</v>
      </c>
      <c r="I142" s="280">
        <f>[2]PhiladelphiaPA!F1601</f>
        <v>60</v>
      </c>
      <c r="J142" s="279">
        <f>[2]WashingtonD.C.!A1601</f>
        <v>2001</v>
      </c>
      <c r="K142" s="261">
        <f>[2]WashingtonD.C.!B1601</f>
        <v>5</v>
      </c>
      <c r="L142" s="261">
        <f>[2]WashingtonD.C.!C1601</f>
        <v>19</v>
      </c>
      <c r="M142" s="281">
        <f t="shared" si="7"/>
        <v>37030</v>
      </c>
      <c r="N142" s="261">
        <f>[2]WashingtonD.C.!E1601</f>
        <v>75</v>
      </c>
      <c r="O142" s="280">
        <f>[2]WashingtonD.C.!F1601</f>
        <v>62</v>
      </c>
      <c r="P142" s="279">
        <f>[3]LaGuardia!A1603</f>
        <v>2001</v>
      </c>
      <c r="Q142" s="261">
        <f>[3]LaGuardia!B1603</f>
        <v>5</v>
      </c>
      <c r="R142" s="293">
        <f>[3]LaGuardia!C1603</f>
        <v>19</v>
      </c>
      <c r="S142" s="281">
        <f t="shared" si="8"/>
        <v>37030</v>
      </c>
      <c r="T142" s="293">
        <f>[3]LaGuardia!E1603</f>
        <v>81</v>
      </c>
      <c r="U142" s="308">
        <f>[3]LaGuardia!F1603</f>
        <v>59</v>
      </c>
    </row>
    <row r="143" spans="1:21" x14ac:dyDescent="0.2">
      <c r="A143" s="285">
        <v>37031</v>
      </c>
      <c r="B143" s="261">
        <v>74</v>
      </c>
      <c r="C143" s="280">
        <v>54</v>
      </c>
      <c r="D143" s="279">
        <f>[2]PhiladelphiaPA!A1602</f>
        <v>2001</v>
      </c>
      <c r="E143" s="261">
        <f>[2]PhiladelphiaPA!B1602</f>
        <v>5</v>
      </c>
      <c r="F143" s="261">
        <f>[2]PhiladelphiaPA!C1602</f>
        <v>20</v>
      </c>
      <c r="G143" s="281">
        <f t="shared" si="6"/>
        <v>37031</v>
      </c>
      <c r="H143" s="261">
        <f>[2]PhiladelphiaPA!E1602</f>
        <v>69</v>
      </c>
      <c r="I143" s="280">
        <f>[2]PhiladelphiaPA!F1602</f>
        <v>53</v>
      </c>
      <c r="J143" s="279">
        <f>[2]WashingtonD.C.!A1602</f>
        <v>2001</v>
      </c>
      <c r="K143" s="261">
        <f>[2]WashingtonD.C.!B1602</f>
        <v>5</v>
      </c>
      <c r="L143" s="261">
        <f>[2]WashingtonD.C.!C1602</f>
        <v>20</v>
      </c>
      <c r="M143" s="281">
        <f t="shared" si="7"/>
        <v>37031</v>
      </c>
      <c r="N143" s="261">
        <f>[2]WashingtonD.C.!E1602</f>
        <v>68</v>
      </c>
      <c r="O143" s="280">
        <f>[2]WashingtonD.C.!F1602</f>
        <v>57</v>
      </c>
      <c r="P143" s="279">
        <f>[3]LaGuardia!A1604</f>
        <v>2001</v>
      </c>
      <c r="Q143" s="261">
        <f>[3]LaGuardia!B1604</f>
        <v>5</v>
      </c>
      <c r="R143" s="293">
        <f>[3]LaGuardia!C1604</f>
        <v>20</v>
      </c>
      <c r="S143" s="281">
        <f t="shared" si="8"/>
        <v>37031</v>
      </c>
      <c r="T143" s="293">
        <f>[3]LaGuardia!E1604</f>
        <v>63</v>
      </c>
      <c r="U143" s="308">
        <f>[3]LaGuardia!F1604</f>
        <v>54</v>
      </c>
    </row>
    <row r="144" spans="1:21" x14ac:dyDescent="0.2">
      <c r="A144" s="285">
        <v>37032</v>
      </c>
      <c r="B144" s="261">
        <v>75</v>
      </c>
      <c r="C144" s="280">
        <v>55</v>
      </c>
      <c r="D144" s="279">
        <f>[2]PhiladelphiaPA!A1603</f>
        <v>2001</v>
      </c>
      <c r="E144" s="261">
        <f>[2]PhiladelphiaPA!B1603</f>
        <v>5</v>
      </c>
      <c r="F144" s="261">
        <f>[2]PhiladelphiaPA!C1603</f>
        <v>21</v>
      </c>
      <c r="G144" s="281">
        <f t="shared" si="6"/>
        <v>37032</v>
      </c>
      <c r="H144" s="261">
        <f>[2]PhiladelphiaPA!E1603</f>
        <v>60</v>
      </c>
      <c r="I144" s="280">
        <f>[2]PhiladelphiaPA!F1603</f>
        <v>53</v>
      </c>
      <c r="J144" s="279">
        <f>[2]WashingtonD.C.!A1603</f>
        <v>2001</v>
      </c>
      <c r="K144" s="261">
        <f>[2]WashingtonD.C.!B1603</f>
        <v>5</v>
      </c>
      <c r="L144" s="261">
        <f>[2]WashingtonD.C.!C1603</f>
        <v>21</v>
      </c>
      <c r="M144" s="281">
        <f t="shared" si="7"/>
        <v>37032</v>
      </c>
      <c r="N144" s="261">
        <f>[2]WashingtonD.C.!E1603</f>
        <v>63</v>
      </c>
      <c r="O144" s="280">
        <f>[2]WashingtonD.C.!F1603</f>
        <v>57</v>
      </c>
      <c r="P144" s="279">
        <f>[3]LaGuardia!A1605</f>
        <v>2001</v>
      </c>
      <c r="Q144" s="261">
        <f>[3]LaGuardia!B1605</f>
        <v>5</v>
      </c>
      <c r="R144" s="293">
        <f>[3]LaGuardia!C1605</f>
        <v>21</v>
      </c>
      <c r="S144" s="281">
        <f t="shared" si="8"/>
        <v>37032</v>
      </c>
      <c r="T144" s="293">
        <f>[3]LaGuardia!E1605</f>
        <v>59</v>
      </c>
      <c r="U144" s="308">
        <f>[3]LaGuardia!F1605</f>
        <v>53</v>
      </c>
    </row>
    <row r="145" spans="1:21" x14ac:dyDescent="0.2">
      <c r="A145" s="285">
        <v>37033</v>
      </c>
      <c r="B145" s="261">
        <v>75</v>
      </c>
      <c r="C145" s="280">
        <v>55</v>
      </c>
      <c r="D145" s="279">
        <f>[2]PhiladelphiaPA!A1604</f>
        <v>2001</v>
      </c>
      <c r="E145" s="261">
        <f>[2]PhiladelphiaPA!B1604</f>
        <v>5</v>
      </c>
      <c r="F145" s="261">
        <f>[2]PhiladelphiaPA!C1604</f>
        <v>22</v>
      </c>
      <c r="G145" s="281">
        <f t="shared" si="6"/>
        <v>37033</v>
      </c>
      <c r="H145" s="261">
        <f>[2]PhiladelphiaPA!E1604</f>
        <v>74</v>
      </c>
      <c r="I145" s="280">
        <f>[2]PhiladelphiaPA!F1604</f>
        <v>59</v>
      </c>
      <c r="J145" s="279">
        <f>[2]WashingtonD.C.!A1604</f>
        <v>2001</v>
      </c>
      <c r="K145" s="261">
        <f>[2]WashingtonD.C.!B1604</f>
        <v>5</v>
      </c>
      <c r="L145" s="261">
        <f>[2]WashingtonD.C.!C1604</f>
        <v>22</v>
      </c>
      <c r="M145" s="281">
        <f t="shared" si="7"/>
        <v>37033</v>
      </c>
      <c r="N145" s="261">
        <f>[2]WashingtonD.C.!E1604</f>
        <v>78</v>
      </c>
      <c r="O145" s="280">
        <f>[2]WashingtonD.C.!F1604</f>
        <v>61</v>
      </c>
      <c r="P145" s="279">
        <f>[3]LaGuardia!A1606</f>
        <v>2001</v>
      </c>
      <c r="Q145" s="261">
        <f>[3]LaGuardia!B1606</f>
        <v>5</v>
      </c>
      <c r="R145" s="293">
        <f>[3]LaGuardia!C1606</f>
        <v>22</v>
      </c>
      <c r="S145" s="281">
        <f t="shared" si="8"/>
        <v>37033</v>
      </c>
      <c r="T145" s="293">
        <f>[3]LaGuardia!E1606</f>
        <v>60</v>
      </c>
      <c r="U145" s="308">
        <f>[3]LaGuardia!F1606</f>
        <v>55</v>
      </c>
    </row>
    <row r="146" spans="1:21" x14ac:dyDescent="0.2">
      <c r="A146" s="285">
        <v>37034</v>
      </c>
      <c r="B146" s="261">
        <v>75</v>
      </c>
      <c r="C146" s="280">
        <v>55</v>
      </c>
      <c r="D146" s="279">
        <f>[2]PhiladelphiaPA!A1605</f>
        <v>2001</v>
      </c>
      <c r="E146" s="261">
        <f>[2]PhiladelphiaPA!B1605</f>
        <v>5</v>
      </c>
      <c r="F146" s="261">
        <f>[2]PhiladelphiaPA!C1605</f>
        <v>23</v>
      </c>
      <c r="G146" s="281">
        <f t="shared" si="6"/>
        <v>37034</v>
      </c>
      <c r="H146" s="261">
        <f>[2]PhiladelphiaPA!E1605</f>
        <v>74</v>
      </c>
      <c r="I146" s="280">
        <f>[2]PhiladelphiaPA!F1605</f>
        <v>59</v>
      </c>
      <c r="J146" s="279">
        <f>[2]WashingtonD.C.!A1605</f>
        <v>2001</v>
      </c>
      <c r="K146" s="261">
        <f>[2]WashingtonD.C.!B1605</f>
        <v>5</v>
      </c>
      <c r="L146" s="261">
        <f>[2]WashingtonD.C.!C1605</f>
        <v>23</v>
      </c>
      <c r="M146" s="281">
        <f t="shared" si="7"/>
        <v>37034</v>
      </c>
      <c r="N146" s="261">
        <f>[2]WashingtonD.C.!E1605</f>
        <v>76</v>
      </c>
      <c r="O146" s="280">
        <f>[2]WashingtonD.C.!F1605</f>
        <v>56</v>
      </c>
      <c r="P146" s="279">
        <f>[3]LaGuardia!A1607</f>
        <v>2001</v>
      </c>
      <c r="Q146" s="261">
        <f>[3]LaGuardia!B1607</f>
        <v>5</v>
      </c>
      <c r="R146" s="293">
        <f>[3]LaGuardia!C1607</f>
        <v>23</v>
      </c>
      <c r="S146" s="281">
        <f t="shared" si="8"/>
        <v>37034</v>
      </c>
      <c r="T146" s="293">
        <f>[3]LaGuardia!E1607</f>
        <v>59</v>
      </c>
      <c r="U146" s="308">
        <f>[3]LaGuardia!F1607</f>
        <v>55</v>
      </c>
    </row>
    <row r="147" spans="1:21" x14ac:dyDescent="0.2">
      <c r="A147" s="285">
        <v>37035</v>
      </c>
      <c r="B147" s="261">
        <v>76</v>
      </c>
      <c r="C147" s="280">
        <v>55</v>
      </c>
      <c r="D147" s="279">
        <f>[2]PhiladelphiaPA!A1606</f>
        <v>2001</v>
      </c>
      <c r="E147" s="261">
        <f>[2]PhiladelphiaPA!B1606</f>
        <v>5</v>
      </c>
      <c r="F147" s="261">
        <f>[2]PhiladelphiaPA!C1606</f>
        <v>24</v>
      </c>
      <c r="G147" s="281">
        <f t="shared" si="6"/>
        <v>37035</v>
      </c>
      <c r="H147" s="261">
        <f>[2]PhiladelphiaPA!E1606</f>
        <v>78</v>
      </c>
      <c r="I147" s="280">
        <f>[2]PhiladelphiaPA!F1606</f>
        <v>61</v>
      </c>
      <c r="J147" s="279">
        <f>[2]WashingtonD.C.!A1606</f>
        <v>2001</v>
      </c>
      <c r="K147" s="261">
        <f>[2]WashingtonD.C.!B1606</f>
        <v>5</v>
      </c>
      <c r="L147" s="261">
        <f>[2]WashingtonD.C.!C1606</f>
        <v>24</v>
      </c>
      <c r="M147" s="281">
        <f t="shared" si="7"/>
        <v>37035</v>
      </c>
      <c r="N147" s="261">
        <f>[2]WashingtonD.C.!E1606</f>
        <v>79</v>
      </c>
      <c r="O147" s="280">
        <f>[2]WashingtonD.C.!F1606</f>
        <v>55</v>
      </c>
      <c r="P147" s="279">
        <f>[3]LaGuardia!A1608</f>
        <v>2001</v>
      </c>
      <c r="Q147" s="261">
        <f>[3]LaGuardia!B1608</f>
        <v>5</v>
      </c>
      <c r="R147" s="293">
        <f>[3]LaGuardia!C1608</f>
        <v>24</v>
      </c>
      <c r="S147" s="281">
        <f t="shared" si="8"/>
        <v>37035</v>
      </c>
      <c r="T147" s="293">
        <f>[3]LaGuardia!E1608</f>
        <v>68</v>
      </c>
      <c r="U147" s="308">
        <f>[3]LaGuardia!F1608</f>
        <v>55</v>
      </c>
    </row>
    <row r="148" spans="1:21" x14ac:dyDescent="0.2">
      <c r="A148" s="285">
        <v>37036</v>
      </c>
      <c r="B148" s="261">
        <v>76</v>
      </c>
      <c r="C148" s="280">
        <v>56</v>
      </c>
      <c r="D148" s="279">
        <f>[2]PhiladelphiaPA!A1607</f>
        <v>2001</v>
      </c>
      <c r="E148" s="261">
        <f>[2]PhiladelphiaPA!B1607</f>
        <v>5</v>
      </c>
      <c r="F148" s="261">
        <f>[2]PhiladelphiaPA!C1607</f>
        <v>25</v>
      </c>
      <c r="G148" s="281">
        <f t="shared" si="6"/>
        <v>37036</v>
      </c>
      <c r="H148" s="261">
        <f>[2]PhiladelphiaPA!E1607</f>
        <v>68</v>
      </c>
      <c r="I148" s="280">
        <f>[2]PhiladelphiaPA!F1607</f>
        <v>59</v>
      </c>
      <c r="J148" s="279">
        <f>[2]WashingtonD.C.!A1607</f>
        <v>2001</v>
      </c>
      <c r="K148" s="261">
        <f>[2]WashingtonD.C.!B1607</f>
        <v>5</v>
      </c>
      <c r="L148" s="261">
        <f>[2]WashingtonD.C.!C1607</f>
        <v>25</v>
      </c>
      <c r="M148" s="281">
        <f t="shared" si="7"/>
        <v>37036</v>
      </c>
      <c r="N148" s="261">
        <f>[2]WashingtonD.C.!E1607</f>
        <v>74</v>
      </c>
      <c r="O148" s="280">
        <f>[2]WashingtonD.C.!F1607</f>
        <v>62</v>
      </c>
      <c r="P148" s="279">
        <f>[3]LaGuardia!A1609</f>
        <v>2001</v>
      </c>
      <c r="Q148" s="261">
        <f>[3]LaGuardia!B1609</f>
        <v>5</v>
      </c>
      <c r="R148" s="293">
        <f>[3]LaGuardia!C1609</f>
        <v>25</v>
      </c>
      <c r="S148" s="281">
        <f t="shared" si="8"/>
        <v>37036</v>
      </c>
      <c r="T148" s="293">
        <f>[3]LaGuardia!E1609</f>
        <v>57</v>
      </c>
      <c r="U148" s="308">
        <f>[3]LaGuardia!F1609</f>
        <v>53</v>
      </c>
    </row>
    <row r="149" spans="1:21" x14ac:dyDescent="0.2">
      <c r="A149" s="285">
        <v>37037</v>
      </c>
      <c r="B149" s="261">
        <v>76</v>
      </c>
      <c r="C149" s="280">
        <v>56</v>
      </c>
      <c r="D149" s="279">
        <f>[2]PhiladelphiaPA!A1608</f>
        <v>2001</v>
      </c>
      <c r="E149" s="261">
        <f>[2]PhiladelphiaPA!B1608</f>
        <v>5</v>
      </c>
      <c r="F149" s="261">
        <f>[2]PhiladelphiaPA!C1608</f>
        <v>26</v>
      </c>
      <c r="G149" s="281">
        <f t="shared" si="6"/>
        <v>37037</v>
      </c>
      <c r="H149" s="261">
        <f>[2]PhiladelphiaPA!E1608</f>
        <v>62</v>
      </c>
      <c r="I149" s="280">
        <f>[2]PhiladelphiaPA!F1608</f>
        <v>58</v>
      </c>
      <c r="J149" s="279">
        <f>[2]WashingtonD.C.!A1608</f>
        <v>2001</v>
      </c>
      <c r="K149" s="261">
        <f>[2]WashingtonD.C.!B1608</f>
        <v>5</v>
      </c>
      <c r="L149" s="261">
        <f>[2]WashingtonD.C.!C1608</f>
        <v>26</v>
      </c>
      <c r="M149" s="281">
        <f t="shared" si="7"/>
        <v>37037</v>
      </c>
      <c r="N149" s="261">
        <f>[2]WashingtonD.C.!E1608</f>
        <v>65</v>
      </c>
      <c r="O149" s="280">
        <f>[2]WashingtonD.C.!F1608</f>
        <v>52</v>
      </c>
      <c r="P149" s="279">
        <f>[3]LaGuardia!A1610</f>
        <v>2001</v>
      </c>
      <c r="Q149" s="261">
        <f>[3]LaGuardia!B1610</f>
        <v>5</v>
      </c>
      <c r="R149" s="293">
        <f>[3]LaGuardia!C1610</f>
        <v>26</v>
      </c>
      <c r="S149" s="281">
        <f t="shared" si="8"/>
        <v>37037</v>
      </c>
      <c r="T149" s="293">
        <f>[3]LaGuardia!E1610</f>
        <v>62</v>
      </c>
      <c r="U149" s="308">
        <f>[3]LaGuardia!F1610</f>
        <v>53</v>
      </c>
    </row>
    <row r="150" spans="1:21" x14ac:dyDescent="0.2">
      <c r="A150" s="285">
        <v>37038</v>
      </c>
      <c r="B150" s="261">
        <v>77</v>
      </c>
      <c r="C150" s="280">
        <v>56</v>
      </c>
      <c r="D150" s="279">
        <f>[2]PhiladelphiaPA!A1609</f>
        <v>2001</v>
      </c>
      <c r="E150" s="261">
        <f>[2]PhiladelphiaPA!B1609</f>
        <v>5</v>
      </c>
      <c r="F150" s="261">
        <f>[2]PhiladelphiaPA!C1609</f>
        <v>27</v>
      </c>
      <c r="G150" s="281">
        <f t="shared" si="6"/>
        <v>37038</v>
      </c>
      <c r="H150" s="261">
        <f>[2]PhiladelphiaPA!E1609</f>
        <v>74</v>
      </c>
      <c r="I150" s="280">
        <f>[2]PhiladelphiaPA!F1609</f>
        <v>60</v>
      </c>
      <c r="J150" s="279">
        <f>[2]WashingtonD.C.!A1609</f>
        <v>2001</v>
      </c>
      <c r="K150" s="261">
        <f>[2]WashingtonD.C.!B1609</f>
        <v>5</v>
      </c>
      <c r="L150" s="261">
        <f>[2]WashingtonD.C.!C1609</f>
        <v>27</v>
      </c>
      <c r="M150" s="281">
        <f t="shared" si="7"/>
        <v>37038</v>
      </c>
      <c r="N150" s="261">
        <f>[2]WashingtonD.C.!E1609</f>
        <v>75</v>
      </c>
      <c r="O150" s="280">
        <f>[2]WashingtonD.C.!F1609</f>
        <v>61</v>
      </c>
      <c r="P150" s="279">
        <f>[3]LaGuardia!A1611</f>
        <v>2001</v>
      </c>
      <c r="Q150" s="261">
        <f>[3]LaGuardia!B1611</f>
        <v>5</v>
      </c>
      <c r="R150" s="293">
        <f>[3]LaGuardia!C1611</f>
        <v>27</v>
      </c>
      <c r="S150" s="281">
        <f t="shared" si="8"/>
        <v>37038</v>
      </c>
      <c r="T150" s="293">
        <f>[3]LaGuardia!E1611</f>
        <v>72</v>
      </c>
      <c r="U150" s="308">
        <f>[3]LaGuardia!F1611</f>
        <v>56</v>
      </c>
    </row>
    <row r="151" spans="1:21" x14ac:dyDescent="0.2">
      <c r="A151" s="285">
        <v>37039</v>
      </c>
      <c r="B151" s="261">
        <v>77</v>
      </c>
      <c r="C151" s="280">
        <v>56</v>
      </c>
      <c r="D151" s="279">
        <f>[2]PhiladelphiaPA!A1610</f>
        <v>2001</v>
      </c>
      <c r="E151" s="261">
        <f>[2]PhiladelphiaPA!B1610</f>
        <v>5</v>
      </c>
      <c r="F151" s="261">
        <f>[2]PhiladelphiaPA!C1610</f>
        <v>28</v>
      </c>
      <c r="G151" s="281">
        <f t="shared" si="6"/>
        <v>37039</v>
      </c>
      <c r="H151" s="261">
        <f>[2]PhiladelphiaPA!E1610</f>
        <v>76</v>
      </c>
      <c r="I151" s="280">
        <f>[2]PhiladelphiaPA!F1610</f>
        <v>58</v>
      </c>
      <c r="J151" s="279">
        <f>[2]WashingtonD.C.!A1610</f>
        <v>2001</v>
      </c>
      <c r="K151" s="261">
        <f>[2]WashingtonD.C.!B1610</f>
        <v>5</v>
      </c>
      <c r="L151" s="261">
        <f>[2]WashingtonD.C.!C1610</f>
        <v>28</v>
      </c>
      <c r="M151" s="281">
        <f t="shared" si="7"/>
        <v>37039</v>
      </c>
      <c r="N151" s="261">
        <f>[2]WashingtonD.C.!E1610</f>
        <v>74</v>
      </c>
      <c r="O151" s="280">
        <f>[2]WashingtonD.C.!F1610</f>
        <v>59</v>
      </c>
      <c r="P151" s="279">
        <f>[3]LaGuardia!A1612</f>
        <v>2001</v>
      </c>
      <c r="Q151" s="261">
        <f>[3]LaGuardia!B1612</f>
        <v>5</v>
      </c>
      <c r="R151" s="293">
        <f>[3]LaGuardia!C1612</f>
        <v>28</v>
      </c>
      <c r="S151" s="281">
        <f t="shared" si="8"/>
        <v>37039</v>
      </c>
      <c r="T151" s="293">
        <f>[3]LaGuardia!E1612</f>
        <v>74</v>
      </c>
      <c r="U151" s="308">
        <f>[3]LaGuardia!F1612</f>
        <v>59</v>
      </c>
    </row>
    <row r="152" spans="1:21" x14ac:dyDescent="0.2">
      <c r="A152" s="285">
        <v>37040</v>
      </c>
      <c r="B152" s="261">
        <v>77</v>
      </c>
      <c r="C152" s="280">
        <v>57</v>
      </c>
      <c r="D152" s="279">
        <f>[2]PhiladelphiaPA!A1611</f>
        <v>2001</v>
      </c>
      <c r="E152" s="261">
        <f>[2]PhiladelphiaPA!B1611</f>
        <v>5</v>
      </c>
      <c r="F152" s="261">
        <f>[2]PhiladelphiaPA!C1611</f>
        <v>29</v>
      </c>
      <c r="G152" s="281">
        <f t="shared" si="6"/>
        <v>37040</v>
      </c>
      <c r="H152" s="261">
        <f>[2]PhiladelphiaPA!E1611</f>
        <v>75</v>
      </c>
      <c r="I152" s="280">
        <f>[2]PhiladelphiaPA!F1611</f>
        <v>55</v>
      </c>
      <c r="J152" s="279">
        <f>[2]WashingtonD.C.!A1611</f>
        <v>2001</v>
      </c>
      <c r="K152" s="261">
        <f>[2]WashingtonD.C.!B1611</f>
        <v>5</v>
      </c>
      <c r="L152" s="261">
        <f>[2]WashingtonD.C.!C1611</f>
        <v>29</v>
      </c>
      <c r="M152" s="281">
        <f t="shared" si="7"/>
        <v>37040</v>
      </c>
      <c r="N152" s="261">
        <f>[2]WashingtonD.C.!E1611</f>
        <v>77</v>
      </c>
      <c r="O152" s="280">
        <f>[2]WashingtonD.C.!F1611</f>
        <v>60</v>
      </c>
      <c r="P152" s="279">
        <f>[3]LaGuardia!A1613</f>
        <v>2001</v>
      </c>
      <c r="Q152" s="261">
        <f>[3]LaGuardia!B1613</f>
        <v>5</v>
      </c>
      <c r="R152" s="293">
        <f>[3]LaGuardia!C1613</f>
        <v>29</v>
      </c>
      <c r="S152" s="281">
        <f t="shared" si="8"/>
        <v>37040</v>
      </c>
      <c r="T152" s="293">
        <f>[3]LaGuardia!E1613</f>
        <v>76</v>
      </c>
      <c r="U152" s="308">
        <f>[3]LaGuardia!F1613</f>
        <v>59</v>
      </c>
    </row>
    <row r="153" spans="1:21" x14ac:dyDescent="0.2">
      <c r="A153" s="285">
        <v>37041</v>
      </c>
      <c r="B153" s="261">
        <v>78</v>
      </c>
      <c r="C153" s="280">
        <v>57</v>
      </c>
      <c r="D153" s="279">
        <f>[2]PhiladelphiaPA!A1612</f>
        <v>2001</v>
      </c>
      <c r="E153" s="261">
        <f>[2]PhiladelphiaPA!B1612</f>
        <v>5</v>
      </c>
      <c r="F153" s="261">
        <f>[2]PhiladelphiaPA!C1612</f>
        <v>30</v>
      </c>
      <c r="G153" s="281">
        <f t="shared" si="6"/>
        <v>37041</v>
      </c>
      <c r="H153" s="261">
        <f>[2]PhiladelphiaPA!E1612</f>
        <v>69</v>
      </c>
      <c r="I153" s="280">
        <f>[2]PhiladelphiaPA!F1612</f>
        <v>57</v>
      </c>
      <c r="J153" s="279">
        <f>[2]WashingtonD.C.!A1612</f>
        <v>2001</v>
      </c>
      <c r="K153" s="261">
        <f>[2]WashingtonD.C.!B1612</f>
        <v>5</v>
      </c>
      <c r="L153" s="261">
        <f>[2]WashingtonD.C.!C1612</f>
        <v>30</v>
      </c>
      <c r="M153" s="281">
        <f t="shared" si="7"/>
        <v>37041</v>
      </c>
      <c r="N153" s="261">
        <f>[2]WashingtonD.C.!E1612</f>
        <v>71</v>
      </c>
      <c r="O153" s="280">
        <f>[2]WashingtonD.C.!F1612</f>
        <v>59</v>
      </c>
      <c r="P153" s="279">
        <f>[3]LaGuardia!A1614</f>
        <v>2001</v>
      </c>
      <c r="Q153" s="261">
        <f>[3]LaGuardia!B1614</f>
        <v>5</v>
      </c>
      <c r="R153" s="293">
        <f>[3]LaGuardia!C1614</f>
        <v>30</v>
      </c>
      <c r="S153" s="281">
        <f t="shared" si="8"/>
        <v>37041</v>
      </c>
      <c r="T153" s="293">
        <f>[3]LaGuardia!E1614</f>
        <v>66</v>
      </c>
      <c r="U153" s="308">
        <f>[3]LaGuardia!F1614</f>
        <v>55</v>
      </c>
    </row>
    <row r="154" spans="1:21" x14ac:dyDescent="0.2">
      <c r="A154" s="285">
        <v>37042</v>
      </c>
      <c r="B154" s="261">
        <v>78</v>
      </c>
      <c r="C154" s="280">
        <v>58</v>
      </c>
      <c r="D154" s="279">
        <f>[2]PhiladelphiaPA!A1613</f>
        <v>2001</v>
      </c>
      <c r="E154" s="261">
        <f>[2]PhiladelphiaPA!B1613</f>
        <v>5</v>
      </c>
      <c r="F154" s="261">
        <f>[2]PhiladelphiaPA!C1613</f>
        <v>31</v>
      </c>
      <c r="G154" s="281">
        <f t="shared" si="6"/>
        <v>37042</v>
      </c>
      <c r="H154" s="261">
        <f>[2]PhiladelphiaPA!E1613</f>
        <v>70</v>
      </c>
      <c r="I154" s="280">
        <f>[2]PhiladelphiaPA!F1613</f>
        <v>50</v>
      </c>
      <c r="J154" s="279">
        <f>[2]WashingtonD.C.!A1613</f>
        <v>2001</v>
      </c>
      <c r="K154" s="261">
        <f>[2]WashingtonD.C.!B1613</f>
        <v>5</v>
      </c>
      <c r="L154" s="261">
        <f>[2]WashingtonD.C.!C1613</f>
        <v>31</v>
      </c>
      <c r="M154" s="281">
        <f t="shared" si="7"/>
        <v>37042</v>
      </c>
      <c r="N154" s="261">
        <f>[2]WashingtonD.C.!E1613</f>
        <v>70</v>
      </c>
      <c r="O154" s="280">
        <f>[2]WashingtonD.C.!F1613</f>
        <v>50</v>
      </c>
      <c r="P154" s="279">
        <f>[3]LaGuardia!A1615</f>
        <v>2001</v>
      </c>
      <c r="Q154" s="261">
        <f>[3]LaGuardia!B1615</f>
        <v>5</v>
      </c>
      <c r="R154" s="293">
        <f>[3]LaGuardia!C1615</f>
        <v>31</v>
      </c>
      <c r="S154" s="281">
        <f t="shared" si="8"/>
        <v>37042</v>
      </c>
      <c r="T154" s="293">
        <f>[3]LaGuardia!E1615</f>
        <v>69</v>
      </c>
      <c r="U154" s="308">
        <f>[3]LaGuardia!F1615</f>
        <v>52</v>
      </c>
    </row>
    <row r="155" spans="1:21" x14ac:dyDescent="0.2">
      <c r="A155" s="284">
        <v>37043</v>
      </c>
      <c r="B155" s="261">
        <v>78</v>
      </c>
      <c r="C155" s="280">
        <v>58</v>
      </c>
      <c r="D155" s="279">
        <f>[2]PhiladelphiaPA!A1614</f>
        <v>2001</v>
      </c>
      <c r="E155" s="261">
        <f>[2]PhiladelphiaPA!B1614</f>
        <v>6</v>
      </c>
      <c r="F155" s="261">
        <f>[2]PhiladelphiaPA!C1614</f>
        <v>1</v>
      </c>
      <c r="G155" s="281">
        <f t="shared" si="6"/>
        <v>37043</v>
      </c>
      <c r="H155" s="261">
        <f>[2]PhiladelphiaPA!E1614</f>
        <v>70</v>
      </c>
      <c r="I155" s="280">
        <f>[2]PhiladelphiaPA!F1614</f>
        <v>52</v>
      </c>
      <c r="J155" s="279">
        <f>[2]WashingtonD.C.!A1614</f>
        <v>2001</v>
      </c>
      <c r="K155" s="261">
        <f>[2]WashingtonD.C.!B1614</f>
        <v>6</v>
      </c>
      <c r="L155" s="261">
        <f>[2]WashingtonD.C.!C1614</f>
        <v>1</v>
      </c>
      <c r="M155" s="281">
        <f t="shared" si="7"/>
        <v>37043</v>
      </c>
      <c r="N155" s="261">
        <f>[2]WashingtonD.C.!E1614</f>
        <v>67</v>
      </c>
      <c r="O155" s="280">
        <f>[2]WashingtonD.C.!F1614</f>
        <v>54</v>
      </c>
      <c r="P155" s="279">
        <f>[3]LaGuardia!A1616</f>
        <v>2001</v>
      </c>
      <c r="Q155" s="261">
        <f>[3]LaGuardia!B1616</f>
        <v>6</v>
      </c>
      <c r="R155" s="293">
        <f>[3]LaGuardia!C1616</f>
        <v>1</v>
      </c>
      <c r="S155" s="281">
        <f t="shared" si="8"/>
        <v>37043</v>
      </c>
      <c r="T155" s="293">
        <f>[3]LaGuardia!E1616</f>
        <v>69</v>
      </c>
      <c r="U155" s="308">
        <f>[3]LaGuardia!F1616</f>
        <v>54</v>
      </c>
    </row>
    <row r="156" spans="1:21" x14ac:dyDescent="0.2">
      <c r="A156" s="284">
        <v>37044</v>
      </c>
      <c r="B156" s="261">
        <v>78</v>
      </c>
      <c r="C156" s="280">
        <v>58</v>
      </c>
      <c r="D156" s="279">
        <f>[2]PhiladelphiaPA!A1615</f>
        <v>2001</v>
      </c>
      <c r="E156" s="261">
        <f>[2]PhiladelphiaPA!B1615</f>
        <v>6</v>
      </c>
      <c r="F156" s="261">
        <f>[2]PhiladelphiaPA!C1615</f>
        <v>2</v>
      </c>
      <c r="G156" s="281">
        <f t="shared" si="6"/>
        <v>37044</v>
      </c>
      <c r="H156" s="261">
        <f>[2]PhiladelphiaPA!E1615</f>
        <v>74</v>
      </c>
      <c r="I156" s="280">
        <f>[2]PhiladelphiaPA!F1615</f>
        <v>63</v>
      </c>
      <c r="J156" s="279">
        <f>[2]WashingtonD.C.!A1615</f>
        <v>2001</v>
      </c>
      <c r="K156" s="261">
        <f>[2]WashingtonD.C.!B1615</f>
        <v>6</v>
      </c>
      <c r="L156" s="261">
        <f>[2]WashingtonD.C.!C1615</f>
        <v>2</v>
      </c>
      <c r="M156" s="281">
        <f t="shared" si="7"/>
        <v>37044</v>
      </c>
      <c r="N156" s="261">
        <f>[2]WashingtonD.C.!E1615</f>
        <v>78</v>
      </c>
      <c r="O156" s="280">
        <f>[2]WashingtonD.C.!F1615</f>
        <v>65</v>
      </c>
      <c r="P156" s="279">
        <f>[3]LaGuardia!A1617</f>
        <v>2001</v>
      </c>
      <c r="Q156" s="261">
        <f>[3]LaGuardia!B1617</f>
        <v>6</v>
      </c>
      <c r="R156" s="293">
        <f>[3]LaGuardia!C1617</f>
        <v>2</v>
      </c>
      <c r="S156" s="281">
        <f t="shared" si="8"/>
        <v>37044</v>
      </c>
      <c r="T156" s="293">
        <f>[3]LaGuardia!E1617</f>
        <v>73</v>
      </c>
      <c r="U156" s="308">
        <f>[3]LaGuardia!F1617</f>
        <v>61</v>
      </c>
    </row>
    <row r="157" spans="1:21" x14ac:dyDescent="0.2">
      <c r="A157" s="284">
        <v>37045</v>
      </c>
      <c r="B157" s="261">
        <v>79</v>
      </c>
      <c r="C157" s="280">
        <v>59</v>
      </c>
      <c r="D157" s="279">
        <f>[2]PhiladelphiaPA!A1616</f>
        <v>2001</v>
      </c>
      <c r="E157" s="261">
        <f>[2]PhiladelphiaPA!B1616</f>
        <v>6</v>
      </c>
      <c r="F157" s="261">
        <f>[2]PhiladelphiaPA!C1616</f>
        <v>3</v>
      </c>
      <c r="G157" s="281">
        <f t="shared" si="6"/>
        <v>37045</v>
      </c>
      <c r="H157" s="261">
        <f>[2]PhiladelphiaPA!E1616</f>
        <v>72</v>
      </c>
      <c r="I157" s="280">
        <f>[2]PhiladelphiaPA!F1616</f>
        <v>58</v>
      </c>
      <c r="J157" s="279">
        <f>[2]WashingtonD.C.!A1616</f>
        <v>2001</v>
      </c>
      <c r="K157" s="261">
        <f>[2]WashingtonD.C.!B1616</f>
        <v>6</v>
      </c>
      <c r="L157" s="261">
        <f>[2]WashingtonD.C.!C1616</f>
        <v>3</v>
      </c>
      <c r="M157" s="281">
        <f t="shared" si="7"/>
        <v>37045</v>
      </c>
      <c r="N157" s="261">
        <f>[2]WashingtonD.C.!E1616</f>
        <v>73</v>
      </c>
      <c r="O157" s="280">
        <f>[2]WashingtonD.C.!F1616</f>
        <v>58</v>
      </c>
      <c r="P157" s="279">
        <f>[3]LaGuardia!A1618</f>
        <v>2001</v>
      </c>
      <c r="Q157" s="261">
        <f>[3]LaGuardia!B1618</f>
        <v>6</v>
      </c>
      <c r="R157" s="293">
        <f>[3]LaGuardia!C1618</f>
        <v>3</v>
      </c>
      <c r="S157" s="281">
        <f t="shared" si="8"/>
        <v>37045</v>
      </c>
      <c r="T157" s="293">
        <f>[3]LaGuardia!E1618</f>
        <v>76</v>
      </c>
      <c r="U157" s="308">
        <f>[3]LaGuardia!F1618</f>
        <v>62</v>
      </c>
    </row>
    <row r="158" spans="1:21" x14ac:dyDescent="0.2">
      <c r="A158" s="284">
        <v>37046</v>
      </c>
      <c r="B158" s="261">
        <v>79</v>
      </c>
      <c r="C158" s="280">
        <v>59</v>
      </c>
      <c r="D158" s="279">
        <f>[2]PhiladelphiaPA!A1617</f>
        <v>2001</v>
      </c>
      <c r="E158" s="261">
        <f>[2]PhiladelphiaPA!B1617</f>
        <v>6</v>
      </c>
      <c r="F158" s="261">
        <f>[2]PhiladelphiaPA!C1617</f>
        <v>4</v>
      </c>
      <c r="G158" s="281">
        <f t="shared" si="6"/>
        <v>37046</v>
      </c>
      <c r="H158" s="261">
        <f>[2]PhiladelphiaPA!E1617</f>
        <v>75</v>
      </c>
      <c r="I158" s="280">
        <f>[2]PhiladelphiaPA!F1617</f>
        <v>55</v>
      </c>
      <c r="J158" s="279">
        <f>[2]WashingtonD.C.!A1617</f>
        <v>2001</v>
      </c>
      <c r="K158" s="261">
        <f>[2]WashingtonD.C.!B1617</f>
        <v>6</v>
      </c>
      <c r="L158" s="261">
        <f>[2]WashingtonD.C.!C1617</f>
        <v>4</v>
      </c>
      <c r="M158" s="281">
        <f t="shared" si="7"/>
        <v>37046</v>
      </c>
      <c r="N158" s="261">
        <f>[2]WashingtonD.C.!E1617</f>
        <v>77</v>
      </c>
      <c r="O158" s="280">
        <f>[2]WashingtonD.C.!F1617</f>
        <v>58</v>
      </c>
      <c r="P158" s="279">
        <f>[3]LaGuardia!A1619</f>
        <v>2001</v>
      </c>
      <c r="Q158" s="261">
        <f>[3]LaGuardia!B1619</f>
        <v>6</v>
      </c>
      <c r="R158" s="293">
        <f>[3]LaGuardia!C1619</f>
        <v>4</v>
      </c>
      <c r="S158" s="281">
        <f t="shared" si="8"/>
        <v>37046</v>
      </c>
      <c r="T158" s="293">
        <f>[3]LaGuardia!E1619</f>
        <v>75</v>
      </c>
      <c r="U158" s="308">
        <f>[3]LaGuardia!F1619</f>
        <v>59</v>
      </c>
    </row>
    <row r="159" spans="1:21" x14ac:dyDescent="0.2">
      <c r="A159" s="284">
        <v>37047</v>
      </c>
      <c r="B159" s="261">
        <v>79</v>
      </c>
      <c r="C159" s="280">
        <v>59</v>
      </c>
      <c r="D159" s="279">
        <f>[2]PhiladelphiaPA!A1618</f>
        <v>2001</v>
      </c>
      <c r="E159" s="261">
        <f>[2]PhiladelphiaPA!B1618</f>
        <v>6</v>
      </c>
      <c r="F159" s="261">
        <f>[2]PhiladelphiaPA!C1618</f>
        <v>5</v>
      </c>
      <c r="G159" s="281">
        <f t="shared" si="6"/>
        <v>37047</v>
      </c>
      <c r="H159" s="261">
        <f>[2]PhiladelphiaPA!E1618</f>
        <v>80</v>
      </c>
      <c r="I159" s="280">
        <f>[2]PhiladelphiaPA!F1618</f>
        <v>63</v>
      </c>
      <c r="J159" s="279">
        <f>[2]WashingtonD.C.!A1618</f>
        <v>2001</v>
      </c>
      <c r="K159" s="261">
        <f>[2]WashingtonD.C.!B1618</f>
        <v>6</v>
      </c>
      <c r="L159" s="261">
        <f>[2]WashingtonD.C.!C1618</f>
        <v>5</v>
      </c>
      <c r="M159" s="281">
        <f t="shared" si="7"/>
        <v>37047</v>
      </c>
      <c r="N159" s="261">
        <f>[2]WashingtonD.C.!E1618</f>
        <v>80</v>
      </c>
      <c r="O159" s="280">
        <f>[2]WashingtonD.C.!F1618</f>
        <v>63</v>
      </c>
      <c r="P159" s="279">
        <f>[3]LaGuardia!A1620</f>
        <v>2001</v>
      </c>
      <c r="Q159" s="261">
        <f>[3]LaGuardia!B1620</f>
        <v>6</v>
      </c>
      <c r="R159" s="293">
        <f>[3]LaGuardia!C1620</f>
        <v>5</v>
      </c>
      <c r="S159" s="281">
        <f t="shared" si="8"/>
        <v>37047</v>
      </c>
      <c r="T159" s="293">
        <f>[3]LaGuardia!E1620</f>
        <v>77</v>
      </c>
      <c r="U159" s="308">
        <f>[3]LaGuardia!F1620</f>
        <v>61</v>
      </c>
    </row>
    <row r="160" spans="1:21" x14ac:dyDescent="0.2">
      <c r="A160" s="284">
        <v>37048</v>
      </c>
      <c r="B160" s="261">
        <v>80</v>
      </c>
      <c r="C160" s="280">
        <v>59</v>
      </c>
      <c r="D160" s="279">
        <f>[2]PhiladelphiaPA!A1619</f>
        <v>2001</v>
      </c>
      <c r="E160" s="261">
        <f>[2]PhiladelphiaPA!B1619</f>
        <v>6</v>
      </c>
      <c r="F160" s="261">
        <f>[2]PhiladelphiaPA!C1619</f>
        <v>6</v>
      </c>
      <c r="G160" s="281">
        <f t="shared" si="6"/>
        <v>37048</v>
      </c>
      <c r="H160" s="261">
        <f>[2]PhiladelphiaPA!E1619</f>
        <v>75</v>
      </c>
      <c r="I160" s="280">
        <f>[2]PhiladelphiaPA!F1619</f>
        <v>67</v>
      </c>
      <c r="J160" s="279">
        <f>[2]WashingtonD.C.!A1619</f>
        <v>2001</v>
      </c>
      <c r="K160" s="261">
        <f>[2]WashingtonD.C.!B1619</f>
        <v>6</v>
      </c>
      <c r="L160" s="261">
        <f>[2]WashingtonD.C.!C1619</f>
        <v>6</v>
      </c>
      <c r="M160" s="281">
        <f t="shared" si="7"/>
        <v>37048</v>
      </c>
      <c r="N160" s="261">
        <f>[2]WashingtonD.C.!E1619</f>
        <v>81</v>
      </c>
      <c r="O160" s="280">
        <f>[2]WashingtonD.C.!F1619</f>
        <v>68</v>
      </c>
      <c r="P160" s="279">
        <f>[3]LaGuardia!A1621</f>
        <v>2001</v>
      </c>
      <c r="Q160" s="261">
        <f>[3]LaGuardia!B1621</f>
        <v>6</v>
      </c>
      <c r="R160" s="293">
        <f>[3]LaGuardia!C1621</f>
        <v>6</v>
      </c>
      <c r="S160" s="281">
        <f t="shared" si="8"/>
        <v>37048</v>
      </c>
      <c r="T160" s="293">
        <f>[3]LaGuardia!E1621</f>
        <v>76</v>
      </c>
      <c r="U160" s="308">
        <f>[3]LaGuardia!F1621</f>
        <v>66</v>
      </c>
    </row>
    <row r="161" spans="1:21" x14ac:dyDescent="0.2">
      <c r="A161" s="284">
        <v>37049</v>
      </c>
      <c r="B161" s="261">
        <v>80</v>
      </c>
      <c r="C161" s="280">
        <v>60</v>
      </c>
      <c r="D161" s="279">
        <f>[2]PhiladelphiaPA!A1620</f>
        <v>2001</v>
      </c>
      <c r="E161" s="261">
        <f>[2]PhiladelphiaPA!B1620</f>
        <v>6</v>
      </c>
      <c r="F161" s="261">
        <f>[2]PhiladelphiaPA!C1620</f>
        <v>7</v>
      </c>
      <c r="G161" s="281">
        <f t="shared" si="6"/>
        <v>37049</v>
      </c>
      <c r="H161" s="261">
        <f>[2]PhiladelphiaPA!E1620</f>
        <v>79</v>
      </c>
      <c r="I161" s="280">
        <f>[2]PhiladelphiaPA!F1620</f>
        <v>65</v>
      </c>
      <c r="J161" s="279">
        <f>[2]WashingtonD.C.!A1620</f>
        <v>2001</v>
      </c>
      <c r="K161" s="261">
        <f>[2]WashingtonD.C.!B1620</f>
        <v>6</v>
      </c>
      <c r="L161" s="261">
        <f>[2]WashingtonD.C.!C1620</f>
        <v>7</v>
      </c>
      <c r="M161" s="281">
        <f t="shared" si="7"/>
        <v>37049</v>
      </c>
      <c r="N161" s="261">
        <f>[2]WashingtonD.C.!E1620</f>
        <v>76</v>
      </c>
      <c r="O161" s="280">
        <f>[2]WashingtonD.C.!F1620</f>
        <v>63</v>
      </c>
      <c r="P161" s="279">
        <f>[3]LaGuardia!A1622</f>
        <v>2001</v>
      </c>
      <c r="Q161" s="261">
        <f>[3]LaGuardia!B1622</f>
        <v>6</v>
      </c>
      <c r="R161" s="293">
        <f>[3]LaGuardia!C1622</f>
        <v>7</v>
      </c>
      <c r="S161" s="281">
        <f t="shared" si="8"/>
        <v>37049</v>
      </c>
      <c r="T161" s="293">
        <f>[3]LaGuardia!E1622</f>
        <v>78</v>
      </c>
      <c r="U161" s="308">
        <f>[3]LaGuardia!F1622</f>
        <v>62</v>
      </c>
    </row>
    <row r="162" spans="1:21" x14ac:dyDescent="0.2">
      <c r="A162" s="284">
        <v>37050</v>
      </c>
      <c r="B162" s="261">
        <v>80</v>
      </c>
      <c r="C162" s="280">
        <v>60</v>
      </c>
      <c r="D162" s="279">
        <f>[2]PhiladelphiaPA!A1621</f>
        <v>2001</v>
      </c>
      <c r="E162" s="261">
        <f>[2]PhiladelphiaPA!B1621</f>
        <v>6</v>
      </c>
      <c r="F162" s="261">
        <f>[2]PhiladelphiaPA!C1621</f>
        <v>8</v>
      </c>
      <c r="G162" s="281">
        <f t="shared" si="6"/>
        <v>37050</v>
      </c>
      <c r="H162" s="261">
        <f>[2]PhiladelphiaPA!E1621</f>
        <v>81</v>
      </c>
      <c r="I162" s="280">
        <f>[2]PhiladelphiaPA!F1621</f>
        <v>60</v>
      </c>
      <c r="J162" s="279">
        <f>[2]WashingtonD.C.!A1621</f>
        <v>2001</v>
      </c>
      <c r="K162" s="261">
        <f>[2]WashingtonD.C.!B1621</f>
        <v>6</v>
      </c>
      <c r="L162" s="261">
        <f>[2]WashingtonD.C.!C1621</f>
        <v>8</v>
      </c>
      <c r="M162" s="281">
        <f t="shared" si="7"/>
        <v>37050</v>
      </c>
      <c r="N162" s="261">
        <f>[2]WashingtonD.C.!E1621</f>
        <v>81</v>
      </c>
      <c r="O162" s="280">
        <f>[2]WashingtonD.C.!F1621</f>
        <v>61</v>
      </c>
      <c r="P162" s="279">
        <f>[3]LaGuardia!A1623</f>
        <v>2001</v>
      </c>
      <c r="Q162" s="261">
        <f>[3]LaGuardia!B1623</f>
        <v>6</v>
      </c>
      <c r="R162" s="293">
        <f>[3]LaGuardia!C1623</f>
        <v>8</v>
      </c>
      <c r="S162" s="281">
        <f t="shared" si="8"/>
        <v>37050</v>
      </c>
      <c r="T162" s="293">
        <f>[3]LaGuardia!E1623</f>
        <v>80</v>
      </c>
      <c r="U162" s="308">
        <f>[3]LaGuardia!F1623</f>
        <v>64</v>
      </c>
    </row>
    <row r="163" spans="1:21" x14ac:dyDescent="0.2">
      <c r="A163" s="284">
        <v>37051</v>
      </c>
      <c r="B163" s="261">
        <v>80</v>
      </c>
      <c r="C163" s="280">
        <v>60</v>
      </c>
      <c r="D163" s="279">
        <f>[2]PhiladelphiaPA!A1622</f>
        <v>2001</v>
      </c>
      <c r="E163" s="261">
        <f>[2]PhiladelphiaPA!B1622</f>
        <v>6</v>
      </c>
      <c r="F163" s="261">
        <f>[2]PhiladelphiaPA!C1622</f>
        <v>9</v>
      </c>
      <c r="G163" s="281">
        <f t="shared" si="6"/>
        <v>37051</v>
      </c>
      <c r="H163" s="261">
        <f>[2]PhiladelphiaPA!E1622</f>
        <v>82</v>
      </c>
      <c r="I163" s="280">
        <f>[2]PhiladelphiaPA!F1622</f>
        <v>60</v>
      </c>
      <c r="J163" s="279">
        <f>[2]WashingtonD.C.!A1622</f>
        <v>2001</v>
      </c>
      <c r="K163" s="261">
        <f>[2]WashingtonD.C.!B1622</f>
        <v>6</v>
      </c>
      <c r="L163" s="261">
        <f>[2]WashingtonD.C.!C1622</f>
        <v>9</v>
      </c>
      <c r="M163" s="281">
        <f t="shared" si="7"/>
        <v>37051</v>
      </c>
      <c r="N163" s="261">
        <f>[2]WashingtonD.C.!E1622</f>
        <v>81</v>
      </c>
      <c r="O163" s="280">
        <f>[2]WashingtonD.C.!F1622</f>
        <v>60</v>
      </c>
      <c r="P163" s="279">
        <f>[3]LaGuardia!A1624</f>
        <v>2001</v>
      </c>
      <c r="Q163" s="261">
        <f>[3]LaGuardia!B1624</f>
        <v>6</v>
      </c>
      <c r="R163" s="293">
        <f>[3]LaGuardia!C1624</f>
        <v>9</v>
      </c>
      <c r="S163" s="281">
        <f t="shared" si="8"/>
        <v>37051</v>
      </c>
      <c r="T163" s="293">
        <f>[3]LaGuardia!E1624</f>
        <v>80</v>
      </c>
      <c r="U163" s="308">
        <f>[3]LaGuardia!F1624</f>
        <v>64</v>
      </c>
    </row>
    <row r="164" spans="1:21" x14ac:dyDescent="0.2">
      <c r="A164" s="284">
        <v>37052</v>
      </c>
      <c r="B164" s="261">
        <v>81</v>
      </c>
      <c r="C164" s="280">
        <v>60</v>
      </c>
      <c r="D164" s="279">
        <f>[2]PhiladelphiaPA!A1623</f>
        <v>2001</v>
      </c>
      <c r="E164" s="261">
        <f>[2]PhiladelphiaPA!B1623</f>
        <v>6</v>
      </c>
      <c r="F164" s="261">
        <f>[2]PhiladelphiaPA!C1623</f>
        <v>10</v>
      </c>
      <c r="G164" s="281">
        <f t="shared" si="6"/>
        <v>37052</v>
      </c>
      <c r="H164" s="261">
        <f>[2]PhiladelphiaPA!E1623</f>
        <v>83</v>
      </c>
      <c r="I164" s="280">
        <f>[2]PhiladelphiaPA!F1623</f>
        <v>60</v>
      </c>
      <c r="J164" s="279">
        <f>[2]WashingtonD.C.!A1623</f>
        <v>2001</v>
      </c>
      <c r="K164" s="261">
        <f>[2]WashingtonD.C.!B1623</f>
        <v>6</v>
      </c>
      <c r="L164" s="261">
        <f>[2]WashingtonD.C.!C1623</f>
        <v>10</v>
      </c>
      <c r="M164" s="281">
        <f t="shared" si="7"/>
        <v>37052</v>
      </c>
      <c r="N164" s="261">
        <f>[2]WashingtonD.C.!E1623</f>
        <v>83</v>
      </c>
      <c r="O164" s="280">
        <f>[2]WashingtonD.C.!F1623</f>
        <v>62</v>
      </c>
      <c r="P164" s="279">
        <f>[3]LaGuardia!A1625</f>
        <v>2001</v>
      </c>
      <c r="Q164" s="261">
        <f>[3]LaGuardia!B1625</f>
        <v>6</v>
      </c>
      <c r="R164" s="293">
        <f>[3]LaGuardia!C1625</f>
        <v>10</v>
      </c>
      <c r="S164" s="281">
        <f t="shared" si="8"/>
        <v>37052</v>
      </c>
      <c r="T164" s="293">
        <f>[3]LaGuardia!E1625</f>
        <v>81</v>
      </c>
      <c r="U164" s="308">
        <f>[3]LaGuardia!F1625</f>
        <v>66</v>
      </c>
    </row>
    <row r="165" spans="1:21" x14ac:dyDescent="0.2">
      <c r="A165" s="284">
        <v>37053</v>
      </c>
      <c r="B165" s="261">
        <v>81</v>
      </c>
      <c r="C165" s="280">
        <v>61</v>
      </c>
      <c r="D165" s="279">
        <f>[2]PhiladelphiaPA!A1624</f>
        <v>2001</v>
      </c>
      <c r="E165" s="261">
        <f>[2]PhiladelphiaPA!B1624</f>
        <v>6</v>
      </c>
      <c r="F165" s="261">
        <f>[2]PhiladelphiaPA!C1624</f>
        <v>11</v>
      </c>
      <c r="G165" s="281">
        <f t="shared" si="6"/>
        <v>37053</v>
      </c>
      <c r="H165" s="261">
        <f>[2]PhiladelphiaPA!E1624</f>
        <v>87</v>
      </c>
      <c r="I165" s="280">
        <f>[2]PhiladelphiaPA!F1624</f>
        <v>65</v>
      </c>
      <c r="J165" s="279">
        <f>[2]WashingtonD.C.!A1624</f>
        <v>2001</v>
      </c>
      <c r="K165" s="261">
        <f>[2]WashingtonD.C.!B1624</f>
        <v>6</v>
      </c>
      <c r="L165" s="261">
        <f>[2]WashingtonD.C.!C1624</f>
        <v>11</v>
      </c>
      <c r="M165" s="281">
        <f t="shared" si="7"/>
        <v>37053</v>
      </c>
      <c r="N165" s="261">
        <f>[2]WashingtonD.C.!E1624</f>
        <v>85</v>
      </c>
      <c r="O165" s="280">
        <f>[2]WashingtonD.C.!F1624</f>
        <v>64</v>
      </c>
      <c r="P165" s="279">
        <f>[3]LaGuardia!A1626</f>
        <v>2001</v>
      </c>
      <c r="Q165" s="261">
        <f>[3]LaGuardia!B1626</f>
        <v>6</v>
      </c>
      <c r="R165" s="293">
        <f>[3]LaGuardia!C1626</f>
        <v>11</v>
      </c>
      <c r="S165" s="281">
        <f t="shared" si="8"/>
        <v>37053</v>
      </c>
      <c r="T165" s="293">
        <f>[3]LaGuardia!E1626</f>
        <v>83</v>
      </c>
      <c r="U165" s="308">
        <f>[3]LaGuardia!F1626</f>
        <v>69</v>
      </c>
    </row>
    <row r="166" spans="1:21" x14ac:dyDescent="0.2">
      <c r="A166" s="284">
        <v>37054</v>
      </c>
      <c r="B166" s="261">
        <v>81</v>
      </c>
      <c r="C166" s="280">
        <v>61</v>
      </c>
      <c r="D166" s="279">
        <f>[2]PhiladelphiaPA!A1625</f>
        <v>2001</v>
      </c>
      <c r="E166" s="261">
        <f>[2]PhiladelphiaPA!B1625</f>
        <v>6</v>
      </c>
      <c r="F166" s="261">
        <f>[2]PhiladelphiaPA!C1625</f>
        <v>12</v>
      </c>
      <c r="G166" s="281">
        <f t="shared" si="6"/>
        <v>37054</v>
      </c>
      <c r="H166" s="261">
        <f>[2]PhiladelphiaPA!E1625</f>
        <v>86</v>
      </c>
      <c r="I166" s="280">
        <f>[2]PhiladelphiaPA!F1625</f>
        <v>67</v>
      </c>
      <c r="J166" s="279">
        <f>[2]WashingtonD.C.!A1625</f>
        <v>2001</v>
      </c>
      <c r="K166" s="261">
        <f>[2]WashingtonD.C.!B1625</f>
        <v>6</v>
      </c>
      <c r="L166" s="261">
        <f>[2]WashingtonD.C.!C1625</f>
        <v>12</v>
      </c>
      <c r="M166" s="281">
        <f t="shared" si="7"/>
        <v>37054</v>
      </c>
      <c r="N166" s="261">
        <f>[2]WashingtonD.C.!E1625</f>
        <v>88</v>
      </c>
      <c r="O166" s="280">
        <f>[2]WashingtonD.C.!F1625</f>
        <v>70</v>
      </c>
      <c r="P166" s="279">
        <f>[3]LaGuardia!A1627</f>
        <v>2001</v>
      </c>
      <c r="Q166" s="261">
        <f>[3]LaGuardia!B1627</f>
        <v>6</v>
      </c>
      <c r="R166" s="293">
        <f>[3]LaGuardia!C1627</f>
        <v>12</v>
      </c>
      <c r="S166" s="281">
        <f t="shared" si="8"/>
        <v>37054</v>
      </c>
      <c r="T166" s="293">
        <f>[3]LaGuardia!E1627</f>
        <v>85</v>
      </c>
      <c r="U166" s="308">
        <f>[3]LaGuardia!F1627</f>
        <v>67</v>
      </c>
    </row>
    <row r="167" spans="1:21" x14ac:dyDescent="0.2">
      <c r="A167" s="284">
        <v>37055</v>
      </c>
      <c r="B167" s="261">
        <v>81</v>
      </c>
      <c r="C167" s="280">
        <v>61</v>
      </c>
      <c r="D167" s="279">
        <f>[2]PhiladelphiaPA!A1626</f>
        <v>2001</v>
      </c>
      <c r="E167" s="261">
        <f>[2]PhiladelphiaPA!B1626</f>
        <v>6</v>
      </c>
      <c r="F167" s="261">
        <f>[2]PhiladelphiaPA!C1626</f>
        <v>13</v>
      </c>
      <c r="G167" s="281">
        <f t="shared" si="6"/>
        <v>37055</v>
      </c>
      <c r="H167" s="261">
        <f>[2]PhiladelphiaPA!E1626</f>
        <v>89</v>
      </c>
      <c r="I167" s="280">
        <f>[2]PhiladelphiaPA!F1626</f>
        <v>71</v>
      </c>
      <c r="J167" s="279">
        <f>[2]WashingtonD.C.!A1626</f>
        <v>2001</v>
      </c>
      <c r="K167" s="261">
        <f>[2]WashingtonD.C.!B1626</f>
        <v>6</v>
      </c>
      <c r="L167" s="261">
        <f>[2]WashingtonD.C.!C1626</f>
        <v>13</v>
      </c>
      <c r="M167" s="281">
        <f t="shared" si="7"/>
        <v>37055</v>
      </c>
      <c r="N167" s="261">
        <f>[2]WashingtonD.C.!E1626</f>
        <v>89</v>
      </c>
      <c r="O167" s="280">
        <f>[2]WashingtonD.C.!F1626</f>
        <v>73</v>
      </c>
      <c r="P167" s="279">
        <f>[3]LaGuardia!A1628</f>
        <v>2001</v>
      </c>
      <c r="Q167" s="261">
        <f>[3]LaGuardia!B1628</f>
        <v>6</v>
      </c>
      <c r="R167" s="293">
        <f>[3]LaGuardia!C1628</f>
        <v>13</v>
      </c>
      <c r="S167" s="281">
        <f t="shared" si="8"/>
        <v>37055</v>
      </c>
      <c r="T167" s="293">
        <f>[3]LaGuardia!E1628</f>
        <v>80</v>
      </c>
      <c r="U167" s="308">
        <f>[3]LaGuardia!F1628</f>
        <v>68</v>
      </c>
    </row>
    <row r="168" spans="1:21" x14ac:dyDescent="0.2">
      <c r="A168" s="284">
        <v>37056</v>
      </c>
      <c r="B168" s="261">
        <v>82</v>
      </c>
      <c r="C168" s="280">
        <v>62</v>
      </c>
      <c r="D168" s="279">
        <f>[2]PhiladelphiaPA!A1627</f>
        <v>2001</v>
      </c>
      <c r="E168" s="261">
        <f>[2]PhiladelphiaPA!B1627</f>
        <v>6</v>
      </c>
      <c r="F168" s="261">
        <f>[2]PhiladelphiaPA!C1627</f>
        <v>14</v>
      </c>
      <c r="G168" s="281">
        <f t="shared" si="6"/>
        <v>37056</v>
      </c>
      <c r="H168" s="261">
        <f>[2]PhiladelphiaPA!E1627</f>
        <v>84</v>
      </c>
      <c r="I168" s="280">
        <f>[2]PhiladelphiaPA!F1627</f>
        <v>71</v>
      </c>
      <c r="J168" s="279">
        <f>[2]WashingtonD.C.!A1627</f>
        <v>2001</v>
      </c>
      <c r="K168" s="261">
        <f>[2]WashingtonD.C.!B1627</f>
        <v>6</v>
      </c>
      <c r="L168" s="261">
        <f>[2]WashingtonD.C.!C1627</f>
        <v>14</v>
      </c>
      <c r="M168" s="281">
        <f t="shared" si="7"/>
        <v>37056</v>
      </c>
      <c r="N168" s="261">
        <f>[2]WashingtonD.C.!E1627</f>
        <v>82</v>
      </c>
      <c r="O168" s="280">
        <f>[2]WashingtonD.C.!F1627</f>
        <v>72</v>
      </c>
      <c r="P168" s="279">
        <f>[3]LaGuardia!A1629</f>
        <v>2001</v>
      </c>
      <c r="Q168" s="261">
        <f>[3]LaGuardia!B1629</f>
        <v>6</v>
      </c>
      <c r="R168" s="293">
        <f>[3]LaGuardia!C1629</f>
        <v>14</v>
      </c>
      <c r="S168" s="281">
        <f t="shared" si="8"/>
        <v>37056</v>
      </c>
      <c r="T168" s="293">
        <f>[3]LaGuardia!E1629</f>
        <v>82</v>
      </c>
      <c r="U168" s="308">
        <f>[3]LaGuardia!F1629</f>
        <v>68</v>
      </c>
    </row>
    <row r="169" spans="1:21" x14ac:dyDescent="0.2">
      <c r="A169" s="284">
        <v>37057</v>
      </c>
      <c r="B169" s="261">
        <v>82</v>
      </c>
      <c r="C169" s="280">
        <v>62</v>
      </c>
      <c r="D169" s="279">
        <f>[2]PhiladelphiaPA!A1628</f>
        <v>2001</v>
      </c>
      <c r="E169" s="261">
        <f>[2]PhiladelphiaPA!B1628</f>
        <v>6</v>
      </c>
      <c r="F169" s="261">
        <f>[2]PhiladelphiaPA!C1628</f>
        <v>15</v>
      </c>
      <c r="G169" s="281">
        <f t="shared" si="6"/>
        <v>37057</v>
      </c>
      <c r="H169" s="261">
        <f>[2]PhiladelphiaPA!E1628</f>
        <v>83</v>
      </c>
      <c r="I169" s="280">
        <f>[2]PhiladelphiaPA!F1628</f>
        <v>70</v>
      </c>
      <c r="J169" s="279">
        <f>[2]WashingtonD.C.!A1628</f>
        <v>2001</v>
      </c>
      <c r="K169" s="261">
        <f>[2]WashingtonD.C.!B1628</f>
        <v>6</v>
      </c>
      <c r="L169" s="261">
        <f>[2]WashingtonD.C.!C1628</f>
        <v>15</v>
      </c>
      <c r="M169" s="281">
        <f t="shared" si="7"/>
        <v>37057</v>
      </c>
      <c r="N169" s="261">
        <f>[2]WashingtonD.C.!E1628</f>
        <v>82</v>
      </c>
      <c r="O169" s="280">
        <f>[2]WashingtonD.C.!F1628</f>
        <v>71</v>
      </c>
      <c r="P169" s="279">
        <f>[3]LaGuardia!A1630</f>
        <v>2001</v>
      </c>
      <c r="Q169" s="261">
        <f>[3]LaGuardia!B1630</f>
        <v>6</v>
      </c>
      <c r="R169" s="293">
        <f>[3]LaGuardia!C1630</f>
        <v>15</v>
      </c>
      <c r="S169" s="281">
        <f t="shared" si="8"/>
        <v>37057</v>
      </c>
      <c r="T169" s="293">
        <f>[3]LaGuardia!E1630</f>
        <v>82</v>
      </c>
      <c r="U169" s="308">
        <f>[3]LaGuardia!F1630</f>
        <v>69</v>
      </c>
    </row>
    <row r="170" spans="1:21" x14ac:dyDescent="0.2">
      <c r="A170" s="284">
        <v>37058</v>
      </c>
      <c r="B170" s="261">
        <v>82</v>
      </c>
      <c r="C170" s="280">
        <v>62</v>
      </c>
      <c r="D170" s="279">
        <f>[2]PhiladelphiaPA!A1629</f>
        <v>2001</v>
      </c>
      <c r="E170" s="261">
        <f>[2]PhiladelphiaPA!B1629</f>
        <v>6</v>
      </c>
      <c r="F170" s="261">
        <f>[2]PhiladelphiaPA!C1629</f>
        <v>16</v>
      </c>
      <c r="G170" s="281">
        <f t="shared" si="6"/>
        <v>37058</v>
      </c>
      <c r="H170" s="261">
        <f>[2]PhiladelphiaPA!E1629</f>
        <v>87</v>
      </c>
      <c r="I170" s="280">
        <f>[2]PhiladelphiaPA!F1629</f>
        <v>70</v>
      </c>
      <c r="J170" s="279">
        <f>[2]WashingtonD.C.!A1629</f>
        <v>2001</v>
      </c>
      <c r="K170" s="261">
        <f>[2]WashingtonD.C.!B1629</f>
        <v>6</v>
      </c>
      <c r="L170" s="261">
        <f>[2]WashingtonD.C.!C1629</f>
        <v>16</v>
      </c>
      <c r="M170" s="281">
        <f t="shared" si="7"/>
        <v>37058</v>
      </c>
      <c r="N170" s="261">
        <f>[2]WashingtonD.C.!E1629</f>
        <v>87</v>
      </c>
      <c r="O170" s="280">
        <f>[2]WashingtonD.C.!F1629</f>
        <v>71</v>
      </c>
      <c r="P170" s="279">
        <f>[3]LaGuardia!A1631</f>
        <v>2001</v>
      </c>
      <c r="Q170" s="261">
        <f>[3]LaGuardia!B1631</f>
        <v>6</v>
      </c>
      <c r="R170" s="293">
        <f>[3]LaGuardia!C1631</f>
        <v>16</v>
      </c>
      <c r="S170" s="281">
        <f t="shared" si="8"/>
        <v>37058</v>
      </c>
      <c r="T170" s="293">
        <f>[3]LaGuardia!E1631</f>
        <v>84</v>
      </c>
      <c r="U170" s="308">
        <f>[3]LaGuardia!F1631</f>
        <v>69</v>
      </c>
    </row>
    <row r="171" spans="1:21" x14ac:dyDescent="0.2">
      <c r="A171" s="284">
        <v>37059</v>
      </c>
      <c r="B171" s="261">
        <v>82</v>
      </c>
      <c r="C171" s="280">
        <v>62</v>
      </c>
      <c r="D171" s="279">
        <f>[2]PhiladelphiaPA!A1630</f>
        <v>2001</v>
      </c>
      <c r="E171" s="261">
        <f>[2]PhiladelphiaPA!B1630</f>
        <v>6</v>
      </c>
      <c r="F171" s="261">
        <f>[2]PhiladelphiaPA!C1630</f>
        <v>17</v>
      </c>
      <c r="G171" s="281">
        <f t="shared" si="6"/>
        <v>37059</v>
      </c>
      <c r="H171" s="261">
        <f>[2]PhiladelphiaPA!E1630</f>
        <v>86</v>
      </c>
      <c r="I171" s="280">
        <f>[2]PhiladelphiaPA!F1630</f>
        <v>68</v>
      </c>
      <c r="J171" s="279">
        <f>[2]WashingtonD.C.!A1630</f>
        <v>2001</v>
      </c>
      <c r="K171" s="261">
        <f>[2]WashingtonD.C.!B1630</f>
        <v>6</v>
      </c>
      <c r="L171" s="261">
        <f>[2]WashingtonD.C.!C1630</f>
        <v>17</v>
      </c>
      <c r="M171" s="281">
        <f t="shared" si="7"/>
        <v>37059</v>
      </c>
      <c r="N171" s="261">
        <f>[2]WashingtonD.C.!E1630</f>
        <v>88</v>
      </c>
      <c r="O171" s="280">
        <f>[2]WashingtonD.C.!F1630</f>
        <v>70</v>
      </c>
      <c r="P171" s="279">
        <f>[3]LaGuardia!A1632</f>
        <v>2001</v>
      </c>
      <c r="Q171" s="261">
        <f>[3]LaGuardia!B1632</f>
        <v>6</v>
      </c>
      <c r="R171" s="293">
        <f>[3]LaGuardia!C1632</f>
        <v>17</v>
      </c>
      <c r="S171" s="281">
        <f t="shared" si="8"/>
        <v>37059</v>
      </c>
      <c r="T171" s="293">
        <f>[3]LaGuardia!E1632</f>
        <v>84</v>
      </c>
      <c r="U171" s="308">
        <f>[3]LaGuardia!F1632</f>
        <v>68</v>
      </c>
    </row>
    <row r="172" spans="1:21" x14ac:dyDescent="0.2">
      <c r="A172" s="284">
        <v>37060</v>
      </c>
      <c r="B172" s="261">
        <v>82</v>
      </c>
      <c r="C172" s="280">
        <v>63</v>
      </c>
      <c r="D172" s="279">
        <f>[2]PhiladelphiaPA!A1631</f>
        <v>2001</v>
      </c>
      <c r="E172" s="261">
        <f>[2]PhiladelphiaPA!B1631</f>
        <v>6</v>
      </c>
      <c r="F172" s="261">
        <f>[2]PhiladelphiaPA!C1631</f>
        <v>18</v>
      </c>
      <c r="G172" s="281">
        <f t="shared" si="6"/>
        <v>37060</v>
      </c>
      <c r="H172" s="261">
        <f>[2]PhiladelphiaPA!E1631</f>
        <v>81</v>
      </c>
      <c r="I172" s="280">
        <f>[2]PhiladelphiaPA!F1631</f>
        <v>63</v>
      </c>
      <c r="J172" s="279">
        <f>[2]WashingtonD.C.!A1631</f>
        <v>2001</v>
      </c>
      <c r="K172" s="261">
        <f>[2]WashingtonD.C.!B1631</f>
        <v>6</v>
      </c>
      <c r="L172" s="261">
        <f>[2]WashingtonD.C.!C1631</f>
        <v>18</v>
      </c>
      <c r="M172" s="281">
        <f t="shared" si="7"/>
        <v>37060</v>
      </c>
      <c r="N172" s="261">
        <f>[2]WashingtonD.C.!E1631</f>
        <v>83</v>
      </c>
      <c r="O172" s="280">
        <f>[2]WashingtonD.C.!F1631</f>
        <v>66</v>
      </c>
      <c r="P172" s="279">
        <f>[3]LaGuardia!A1633</f>
        <v>2001</v>
      </c>
      <c r="Q172" s="261">
        <f>[3]LaGuardia!B1633</f>
        <v>6</v>
      </c>
      <c r="R172" s="293">
        <f>[3]LaGuardia!C1633</f>
        <v>18</v>
      </c>
      <c r="S172" s="281">
        <f t="shared" si="8"/>
        <v>37060</v>
      </c>
      <c r="T172" s="293">
        <f>[3]LaGuardia!E1633</f>
        <v>79</v>
      </c>
      <c r="U172" s="308">
        <f>[3]LaGuardia!F1633</f>
        <v>64</v>
      </c>
    </row>
    <row r="173" spans="1:21" x14ac:dyDescent="0.2">
      <c r="A173" s="284">
        <v>37061</v>
      </c>
      <c r="B173" s="261">
        <v>83</v>
      </c>
      <c r="C173" s="280">
        <v>63</v>
      </c>
      <c r="D173" s="279">
        <f>[2]PhiladelphiaPA!A1632</f>
        <v>2001</v>
      </c>
      <c r="E173" s="261">
        <f>[2]PhiladelphiaPA!B1632</f>
        <v>6</v>
      </c>
      <c r="F173" s="261">
        <f>[2]PhiladelphiaPA!C1632</f>
        <v>19</v>
      </c>
      <c r="G173" s="281">
        <f t="shared" si="6"/>
        <v>37061</v>
      </c>
      <c r="H173" s="261">
        <f>[2]PhiladelphiaPA!E1632</f>
        <v>79</v>
      </c>
      <c r="I173" s="280">
        <f>[2]PhiladelphiaPA!F1632</f>
        <v>59</v>
      </c>
      <c r="J173" s="279">
        <f>[2]WashingtonD.C.!A1632</f>
        <v>2001</v>
      </c>
      <c r="K173" s="261">
        <f>[2]WashingtonD.C.!B1632</f>
        <v>6</v>
      </c>
      <c r="L173" s="261">
        <f>[2]WashingtonD.C.!C1632</f>
        <v>19</v>
      </c>
      <c r="M173" s="281">
        <f t="shared" si="7"/>
        <v>37061</v>
      </c>
      <c r="N173" s="261">
        <f>[2]WashingtonD.C.!E1632</f>
        <v>82</v>
      </c>
      <c r="O173" s="280">
        <f>[2]WashingtonD.C.!F1632</f>
        <v>64</v>
      </c>
      <c r="P173" s="279">
        <f>[3]LaGuardia!A1634</f>
        <v>2001</v>
      </c>
      <c r="Q173" s="261">
        <f>[3]LaGuardia!B1634</f>
        <v>6</v>
      </c>
      <c r="R173" s="293">
        <f>[3]LaGuardia!C1634</f>
        <v>19</v>
      </c>
      <c r="S173" s="281">
        <f t="shared" si="8"/>
        <v>37061</v>
      </c>
      <c r="T173" s="293">
        <f>[3]LaGuardia!E1634</f>
        <v>78</v>
      </c>
      <c r="U173" s="308">
        <f>[3]LaGuardia!F1634</f>
        <v>60</v>
      </c>
    </row>
    <row r="174" spans="1:21" x14ac:dyDescent="0.2">
      <c r="A174" s="284">
        <v>37062</v>
      </c>
      <c r="B174" s="261">
        <v>83</v>
      </c>
      <c r="C174" s="280">
        <v>63</v>
      </c>
      <c r="D174" s="279">
        <f>[2]PhiladelphiaPA!A1633</f>
        <v>2001</v>
      </c>
      <c r="E174" s="261">
        <f>[2]PhiladelphiaPA!B1633</f>
        <v>6</v>
      </c>
      <c r="F174" s="261">
        <f>[2]PhiladelphiaPA!C1633</f>
        <v>20</v>
      </c>
      <c r="G174" s="281">
        <f t="shared" si="6"/>
        <v>37062</v>
      </c>
      <c r="H174" s="261">
        <f>[2]PhiladelphiaPA!E1633</f>
        <v>82</v>
      </c>
      <c r="I174" s="280">
        <f>[2]PhiladelphiaPA!F1633</f>
        <v>61</v>
      </c>
      <c r="J174" s="279">
        <f>[2]WashingtonD.C.!A1633</f>
        <v>2001</v>
      </c>
      <c r="K174" s="261">
        <f>[2]WashingtonD.C.!B1633</f>
        <v>6</v>
      </c>
      <c r="L174" s="261">
        <f>[2]WashingtonD.C.!C1633</f>
        <v>20</v>
      </c>
      <c r="M174" s="281">
        <f t="shared" si="7"/>
        <v>37062</v>
      </c>
      <c r="N174" s="261">
        <f>[2]WashingtonD.C.!E1633</f>
        <v>84</v>
      </c>
      <c r="O174" s="280">
        <f>[2]WashingtonD.C.!F1633</f>
        <v>66</v>
      </c>
      <c r="P174" s="279">
        <f>[3]LaGuardia!A1635</f>
        <v>2001</v>
      </c>
      <c r="Q174" s="261">
        <f>[3]LaGuardia!B1635</f>
        <v>6</v>
      </c>
      <c r="R174" s="293">
        <f>[3]LaGuardia!C1635</f>
        <v>20</v>
      </c>
      <c r="S174" s="281">
        <f t="shared" si="8"/>
        <v>37062</v>
      </c>
      <c r="T174" s="293">
        <f>[3]LaGuardia!E1635</f>
        <v>81</v>
      </c>
      <c r="U174" s="308">
        <f>[3]LaGuardia!F1635</f>
        <v>63</v>
      </c>
    </row>
    <row r="175" spans="1:21" x14ac:dyDescent="0.2">
      <c r="A175" s="284">
        <v>37063</v>
      </c>
      <c r="B175" s="261">
        <v>83</v>
      </c>
      <c r="C175" s="280">
        <v>63</v>
      </c>
      <c r="D175" s="279">
        <f>[2]PhiladelphiaPA!A1634</f>
        <v>2001</v>
      </c>
      <c r="E175" s="261">
        <f>[2]PhiladelphiaPA!B1634</f>
        <v>6</v>
      </c>
      <c r="F175" s="261">
        <f>[2]PhiladelphiaPA!C1634</f>
        <v>21</v>
      </c>
      <c r="G175" s="281">
        <f t="shared" si="6"/>
        <v>37063</v>
      </c>
      <c r="H175" s="261">
        <f>[2]PhiladelphiaPA!E1634</f>
        <v>84</v>
      </c>
      <c r="I175" s="280">
        <f>[2]PhiladelphiaPA!F1634</f>
        <v>64</v>
      </c>
      <c r="J175" s="279">
        <f>[2]WashingtonD.C.!A1634</f>
        <v>2001</v>
      </c>
      <c r="K175" s="261">
        <f>[2]WashingtonD.C.!B1634</f>
        <v>6</v>
      </c>
      <c r="L175" s="261">
        <f>[2]WashingtonD.C.!C1634</f>
        <v>21</v>
      </c>
      <c r="M175" s="281">
        <f t="shared" si="7"/>
        <v>37063</v>
      </c>
      <c r="N175" s="261">
        <f>[2]WashingtonD.C.!E1634</f>
        <v>85</v>
      </c>
      <c r="O175" s="280">
        <f>[2]WashingtonD.C.!F1634</f>
        <v>68</v>
      </c>
      <c r="P175" s="279">
        <f>[3]LaGuardia!A1636</f>
        <v>2001</v>
      </c>
      <c r="Q175" s="261">
        <f>[3]LaGuardia!B1636</f>
        <v>6</v>
      </c>
      <c r="R175" s="293">
        <f>[3]LaGuardia!C1636</f>
        <v>21</v>
      </c>
      <c r="S175" s="281">
        <f t="shared" si="8"/>
        <v>37063</v>
      </c>
      <c r="T175" s="293">
        <f>[3]LaGuardia!E1636</f>
        <v>82</v>
      </c>
      <c r="U175" s="308">
        <f>[3]LaGuardia!F1636</f>
        <v>65</v>
      </c>
    </row>
    <row r="176" spans="1:21" x14ac:dyDescent="0.2">
      <c r="A176" s="284">
        <v>37064</v>
      </c>
      <c r="B176" s="261">
        <v>83</v>
      </c>
      <c r="C176" s="280">
        <v>63</v>
      </c>
      <c r="D176" s="279">
        <f>[2]PhiladelphiaPA!A1635</f>
        <v>2001</v>
      </c>
      <c r="E176" s="261">
        <f>[2]PhiladelphiaPA!B1635</f>
        <v>6</v>
      </c>
      <c r="F176" s="261">
        <f>[2]PhiladelphiaPA!C1635</f>
        <v>22</v>
      </c>
      <c r="G176" s="281">
        <f t="shared" si="6"/>
        <v>37064</v>
      </c>
      <c r="H176" s="261">
        <f>[2]PhiladelphiaPA!E1635</f>
        <v>82</v>
      </c>
      <c r="I176" s="280">
        <f>[2]PhiladelphiaPA!F1635</f>
        <v>64</v>
      </c>
      <c r="J176" s="279">
        <f>[2]WashingtonD.C.!A1635</f>
        <v>2001</v>
      </c>
      <c r="K176" s="261">
        <f>[2]WashingtonD.C.!B1635</f>
        <v>6</v>
      </c>
      <c r="L176" s="261">
        <f>[2]WashingtonD.C.!C1635</f>
        <v>22</v>
      </c>
      <c r="M176" s="281">
        <f t="shared" si="7"/>
        <v>37064</v>
      </c>
      <c r="N176" s="261">
        <f>[2]WashingtonD.C.!E1635</f>
        <v>84</v>
      </c>
      <c r="O176" s="280">
        <f>[2]WashingtonD.C.!F1635</f>
        <v>68</v>
      </c>
      <c r="P176" s="279">
        <f>[3]LaGuardia!A1637</f>
        <v>2001</v>
      </c>
      <c r="Q176" s="261">
        <f>[3]LaGuardia!B1637</f>
        <v>6</v>
      </c>
      <c r="R176" s="293">
        <f>[3]LaGuardia!C1637</f>
        <v>22</v>
      </c>
      <c r="S176" s="281">
        <f t="shared" si="8"/>
        <v>37064</v>
      </c>
      <c r="T176" s="293">
        <f>[3]LaGuardia!E1637</f>
        <v>81</v>
      </c>
      <c r="U176" s="308">
        <f>[3]LaGuardia!F1637</f>
        <v>65</v>
      </c>
    </row>
    <row r="177" spans="1:21" x14ac:dyDescent="0.2">
      <c r="A177" s="284">
        <v>37065</v>
      </c>
      <c r="B177" s="261">
        <v>83</v>
      </c>
      <c r="C177" s="280">
        <v>64</v>
      </c>
      <c r="D177" s="279">
        <f>[2]PhiladelphiaPA!A1636</f>
        <v>2001</v>
      </c>
      <c r="E177" s="261">
        <f>[2]PhiladelphiaPA!B1636</f>
        <v>6</v>
      </c>
      <c r="F177" s="261">
        <f>[2]PhiladelphiaPA!C1636</f>
        <v>23</v>
      </c>
      <c r="G177" s="281">
        <f t="shared" si="6"/>
        <v>37065</v>
      </c>
      <c r="H177" s="261">
        <f>[2]PhiladelphiaPA!E1636</f>
        <v>80</v>
      </c>
      <c r="I177" s="280">
        <f>[2]PhiladelphiaPA!F1636</f>
        <v>62</v>
      </c>
      <c r="J177" s="279">
        <f>[2]WashingtonD.C.!A1636</f>
        <v>2001</v>
      </c>
      <c r="K177" s="261">
        <f>[2]WashingtonD.C.!B1636</f>
        <v>6</v>
      </c>
      <c r="L177" s="261">
        <f>[2]WashingtonD.C.!C1636</f>
        <v>23</v>
      </c>
      <c r="M177" s="281">
        <f t="shared" si="7"/>
        <v>37065</v>
      </c>
      <c r="N177" s="261">
        <f>[2]WashingtonD.C.!E1636</f>
        <v>82</v>
      </c>
      <c r="O177" s="280">
        <f>[2]WashingtonD.C.!F1636</f>
        <v>66</v>
      </c>
      <c r="P177" s="279">
        <f>[3]LaGuardia!A1638</f>
        <v>2001</v>
      </c>
      <c r="Q177" s="261">
        <f>[3]LaGuardia!B1638</f>
        <v>6</v>
      </c>
      <c r="R177" s="293">
        <f>[3]LaGuardia!C1638</f>
        <v>23</v>
      </c>
      <c r="S177" s="281">
        <f t="shared" si="8"/>
        <v>37065</v>
      </c>
      <c r="T177" s="293">
        <f>[3]LaGuardia!E1638</f>
        <v>79</v>
      </c>
      <c r="U177" s="308">
        <f>[3]LaGuardia!F1638</f>
        <v>63</v>
      </c>
    </row>
    <row r="178" spans="1:21" x14ac:dyDescent="0.2">
      <c r="A178" s="284">
        <v>37066</v>
      </c>
      <c r="B178" s="261">
        <v>84</v>
      </c>
      <c r="C178" s="280">
        <v>64</v>
      </c>
      <c r="D178" s="279">
        <f>[2]PhiladelphiaPA!A1637</f>
        <v>2001</v>
      </c>
      <c r="E178" s="261">
        <f>[2]PhiladelphiaPA!B1637</f>
        <v>6</v>
      </c>
      <c r="F178" s="261">
        <f>[2]PhiladelphiaPA!C1637</f>
        <v>24</v>
      </c>
      <c r="G178" s="281">
        <f t="shared" si="6"/>
        <v>37066</v>
      </c>
      <c r="H178" s="261">
        <f>[2]PhiladelphiaPA!E1637</f>
        <v>80</v>
      </c>
      <c r="I178" s="280">
        <f>[2]PhiladelphiaPA!F1637</f>
        <v>60</v>
      </c>
      <c r="J178" s="279">
        <f>[2]WashingtonD.C.!A1637</f>
        <v>2001</v>
      </c>
      <c r="K178" s="261">
        <f>[2]WashingtonD.C.!B1637</f>
        <v>6</v>
      </c>
      <c r="L178" s="261">
        <f>[2]WashingtonD.C.!C1637</f>
        <v>24</v>
      </c>
      <c r="M178" s="281">
        <f t="shared" si="7"/>
        <v>37066</v>
      </c>
      <c r="N178" s="261">
        <f>[2]WashingtonD.C.!E1637</f>
        <v>82</v>
      </c>
      <c r="O178" s="280">
        <f>[2]WashingtonD.C.!F1637</f>
        <v>65</v>
      </c>
      <c r="P178" s="279">
        <f>[3]LaGuardia!A1639</f>
        <v>2001</v>
      </c>
      <c r="Q178" s="261">
        <f>[3]LaGuardia!B1639</f>
        <v>6</v>
      </c>
      <c r="R178" s="293">
        <f>[3]LaGuardia!C1639</f>
        <v>24</v>
      </c>
      <c r="S178" s="281">
        <f t="shared" si="8"/>
        <v>37066</v>
      </c>
      <c r="T178" s="293">
        <f>[3]LaGuardia!E1639</f>
        <v>77</v>
      </c>
      <c r="U178" s="308">
        <f>[3]LaGuardia!F1639</f>
        <v>62</v>
      </c>
    </row>
    <row r="179" spans="1:21" x14ac:dyDescent="0.2">
      <c r="A179" s="284">
        <v>37067</v>
      </c>
      <c r="B179" s="261">
        <v>84</v>
      </c>
      <c r="C179" s="280">
        <v>64</v>
      </c>
      <c r="D179" s="279">
        <f>[2]PhiladelphiaPA!A1638</f>
        <v>2001</v>
      </c>
      <c r="E179" s="261">
        <f>[2]PhiladelphiaPA!B1638</f>
        <v>6</v>
      </c>
      <c r="F179" s="261">
        <f>[2]PhiladelphiaPA!C1638</f>
        <v>25</v>
      </c>
      <c r="G179" s="281">
        <f t="shared" si="6"/>
        <v>37067</v>
      </c>
      <c r="H179" s="261">
        <f>[2]PhiladelphiaPA!E1638</f>
        <v>86</v>
      </c>
      <c r="I179" s="280">
        <f>[2]PhiladelphiaPA!F1638</f>
        <v>66</v>
      </c>
      <c r="J179" s="279">
        <f>[2]WashingtonD.C.!A1638</f>
        <v>2001</v>
      </c>
      <c r="K179" s="261">
        <f>[2]WashingtonD.C.!B1638</f>
        <v>6</v>
      </c>
      <c r="L179" s="261">
        <f>[2]WashingtonD.C.!C1638</f>
        <v>25</v>
      </c>
      <c r="M179" s="281">
        <f t="shared" si="7"/>
        <v>37067</v>
      </c>
      <c r="N179" s="261">
        <f>[2]WashingtonD.C.!E1638</f>
        <v>88</v>
      </c>
      <c r="O179" s="280">
        <f>[2]WashingtonD.C.!F1638</f>
        <v>69</v>
      </c>
      <c r="P179" s="279">
        <f>[3]LaGuardia!A1640</f>
        <v>2001</v>
      </c>
      <c r="Q179" s="261">
        <f>[3]LaGuardia!B1640</f>
        <v>6</v>
      </c>
      <c r="R179" s="293">
        <f>[3]LaGuardia!C1640</f>
        <v>25</v>
      </c>
      <c r="S179" s="281">
        <f t="shared" si="8"/>
        <v>37067</v>
      </c>
      <c r="T179" s="293">
        <f>[3]LaGuardia!E1640</f>
        <v>84</v>
      </c>
      <c r="U179" s="308">
        <f>[3]LaGuardia!F1640</f>
        <v>67</v>
      </c>
    </row>
    <row r="180" spans="1:21" x14ac:dyDescent="0.2">
      <c r="A180" s="284">
        <v>37068</v>
      </c>
      <c r="B180" s="261">
        <v>84</v>
      </c>
      <c r="C180" s="280">
        <v>64</v>
      </c>
      <c r="D180" s="279">
        <f>[2]PhiladelphiaPA!A1639</f>
        <v>2001</v>
      </c>
      <c r="E180" s="261">
        <f>[2]PhiladelphiaPA!B1639</f>
        <v>6</v>
      </c>
      <c r="F180" s="261">
        <f>[2]PhiladelphiaPA!C1639</f>
        <v>26</v>
      </c>
      <c r="G180" s="281">
        <f t="shared" si="6"/>
        <v>37068</v>
      </c>
      <c r="H180" s="261">
        <f>[2]PhiladelphiaPA!E1639</f>
        <v>85</v>
      </c>
      <c r="I180" s="280">
        <f>[2]PhiladelphiaPA!F1639</f>
        <v>67</v>
      </c>
      <c r="J180" s="279">
        <f>[2]WashingtonD.C.!A1639</f>
        <v>2001</v>
      </c>
      <c r="K180" s="261">
        <f>[2]WashingtonD.C.!B1639</f>
        <v>6</v>
      </c>
      <c r="L180" s="261">
        <f>[2]WashingtonD.C.!C1639</f>
        <v>26</v>
      </c>
      <c r="M180" s="281">
        <f t="shared" si="7"/>
        <v>37068</v>
      </c>
      <c r="N180" s="261">
        <f>[2]WashingtonD.C.!E1639</f>
        <v>89</v>
      </c>
      <c r="O180" s="280">
        <f>[2]WashingtonD.C.!F1639</f>
        <v>70</v>
      </c>
      <c r="P180" s="279">
        <f>[3]LaGuardia!A1641</f>
        <v>2001</v>
      </c>
      <c r="Q180" s="261">
        <f>[3]LaGuardia!B1641</f>
        <v>6</v>
      </c>
      <c r="R180" s="293">
        <f>[3]LaGuardia!C1641</f>
        <v>26</v>
      </c>
      <c r="S180" s="281">
        <f t="shared" si="8"/>
        <v>37068</v>
      </c>
      <c r="T180" s="293">
        <f>[3]LaGuardia!E1641</f>
        <v>86</v>
      </c>
      <c r="U180" s="308">
        <f>[3]LaGuardia!F1641</f>
        <v>69</v>
      </c>
    </row>
    <row r="181" spans="1:21" x14ac:dyDescent="0.2">
      <c r="A181" s="284">
        <v>37069</v>
      </c>
      <c r="B181" s="261">
        <v>84</v>
      </c>
      <c r="C181" s="280">
        <v>65</v>
      </c>
      <c r="D181" s="279">
        <f>[2]PhiladelphiaPA!A1640</f>
        <v>2001</v>
      </c>
      <c r="E181" s="261">
        <f>[2]PhiladelphiaPA!B1640</f>
        <v>6</v>
      </c>
      <c r="F181" s="261">
        <f>[2]PhiladelphiaPA!C1640</f>
        <v>27</v>
      </c>
      <c r="G181" s="281">
        <f t="shared" si="6"/>
        <v>37069</v>
      </c>
      <c r="H181" s="261">
        <f>[2]PhiladelphiaPA!E1640</f>
        <v>82</v>
      </c>
      <c r="I181" s="280">
        <f>[2]PhiladelphiaPA!F1640</f>
        <v>65</v>
      </c>
      <c r="J181" s="279">
        <f>[2]WashingtonD.C.!A1640</f>
        <v>2001</v>
      </c>
      <c r="K181" s="261">
        <f>[2]WashingtonD.C.!B1640</f>
        <v>6</v>
      </c>
      <c r="L181" s="261">
        <f>[2]WashingtonD.C.!C1640</f>
        <v>27</v>
      </c>
      <c r="M181" s="281">
        <f t="shared" si="7"/>
        <v>37069</v>
      </c>
      <c r="N181" s="261">
        <f>[2]WashingtonD.C.!E1640</f>
        <v>85</v>
      </c>
      <c r="O181" s="280">
        <f>[2]WashingtonD.C.!F1640</f>
        <v>67</v>
      </c>
      <c r="P181" s="279">
        <f>[3]LaGuardia!A1642</f>
        <v>2001</v>
      </c>
      <c r="Q181" s="261">
        <f>[3]LaGuardia!B1642</f>
        <v>6</v>
      </c>
      <c r="R181" s="293">
        <f>[3]LaGuardia!C1642</f>
        <v>27</v>
      </c>
      <c r="S181" s="281">
        <f t="shared" si="8"/>
        <v>37069</v>
      </c>
      <c r="T181" s="293">
        <f>[3]LaGuardia!E1642</f>
        <v>83</v>
      </c>
      <c r="U181" s="308">
        <f>[3]LaGuardia!F1642</f>
        <v>66</v>
      </c>
    </row>
    <row r="182" spans="1:21" x14ac:dyDescent="0.2">
      <c r="A182" s="284">
        <v>37070</v>
      </c>
      <c r="B182" s="261">
        <v>84</v>
      </c>
      <c r="C182" s="280">
        <v>65</v>
      </c>
      <c r="D182" s="279">
        <f>[2]PhiladelphiaPA!A1641</f>
        <v>2001</v>
      </c>
      <c r="E182" s="261">
        <f>[2]PhiladelphiaPA!B1641</f>
        <v>6</v>
      </c>
      <c r="F182" s="261">
        <f>[2]PhiladelphiaPA!C1641</f>
        <v>28</v>
      </c>
      <c r="G182" s="281">
        <f t="shared" si="6"/>
        <v>37070</v>
      </c>
      <c r="H182" s="261">
        <f>[2]PhiladelphiaPA!E1641</f>
        <v>84</v>
      </c>
      <c r="I182" s="280">
        <f>[2]PhiladelphiaPA!F1641</f>
        <v>62</v>
      </c>
      <c r="J182" s="279">
        <f>[2]WashingtonD.C.!A1641</f>
        <v>2001</v>
      </c>
      <c r="K182" s="261">
        <f>[2]WashingtonD.C.!B1641</f>
        <v>6</v>
      </c>
      <c r="L182" s="261">
        <f>[2]WashingtonD.C.!C1641</f>
        <v>28</v>
      </c>
      <c r="M182" s="281">
        <f t="shared" si="7"/>
        <v>37070</v>
      </c>
      <c r="N182" s="261">
        <f>[2]WashingtonD.C.!E1641</f>
        <v>86</v>
      </c>
      <c r="O182" s="280">
        <f>[2]WashingtonD.C.!F1641</f>
        <v>68</v>
      </c>
      <c r="P182" s="279">
        <f>[3]LaGuardia!A1643</f>
        <v>2001</v>
      </c>
      <c r="Q182" s="261">
        <f>[3]LaGuardia!B1643</f>
        <v>6</v>
      </c>
      <c r="R182" s="293">
        <f>[3]LaGuardia!C1643</f>
        <v>28</v>
      </c>
      <c r="S182" s="281">
        <f t="shared" si="8"/>
        <v>37070</v>
      </c>
      <c r="T182" s="293">
        <f>[3]LaGuardia!E1643</f>
        <v>81</v>
      </c>
      <c r="U182" s="308">
        <f>[3]LaGuardia!F1643</f>
        <v>64</v>
      </c>
    </row>
    <row r="183" spans="1:21" x14ac:dyDescent="0.2">
      <c r="A183" s="284">
        <v>37071</v>
      </c>
      <c r="B183" s="261">
        <v>84</v>
      </c>
      <c r="C183" s="280">
        <v>65</v>
      </c>
      <c r="D183" s="279">
        <f>[2]PhiladelphiaPA!A1642</f>
        <v>2001</v>
      </c>
      <c r="E183" s="261">
        <f>[2]PhiladelphiaPA!B1642</f>
        <v>6</v>
      </c>
      <c r="F183" s="261">
        <f>[2]PhiladelphiaPA!C1642</f>
        <v>29</v>
      </c>
      <c r="G183" s="281">
        <f t="shared" si="6"/>
        <v>37071</v>
      </c>
      <c r="H183" s="261">
        <f>[2]PhiladelphiaPA!E1642</f>
        <v>84</v>
      </c>
      <c r="I183" s="280">
        <f>[2]PhiladelphiaPA!F1642</f>
        <v>64</v>
      </c>
      <c r="J183" s="279">
        <f>[2]WashingtonD.C.!A1642</f>
        <v>2001</v>
      </c>
      <c r="K183" s="261">
        <f>[2]WashingtonD.C.!B1642</f>
        <v>6</v>
      </c>
      <c r="L183" s="261">
        <f>[2]WashingtonD.C.!C1642</f>
        <v>29</v>
      </c>
      <c r="M183" s="281">
        <f t="shared" si="7"/>
        <v>37071</v>
      </c>
      <c r="N183" s="261">
        <f>[2]WashingtonD.C.!E1642</f>
        <v>86</v>
      </c>
      <c r="O183" s="280">
        <f>[2]WashingtonD.C.!F1642</f>
        <v>68</v>
      </c>
      <c r="P183" s="279">
        <f>[3]LaGuardia!A1644</f>
        <v>2001</v>
      </c>
      <c r="Q183" s="261">
        <f>[3]LaGuardia!B1644</f>
        <v>6</v>
      </c>
      <c r="R183" s="293">
        <f>[3]LaGuardia!C1644</f>
        <v>29</v>
      </c>
      <c r="S183" s="281">
        <f t="shared" si="8"/>
        <v>37071</v>
      </c>
      <c r="T183" s="293">
        <f>[3]LaGuardia!E1644</f>
        <v>82</v>
      </c>
      <c r="U183" s="308">
        <f>[3]LaGuardia!F1644</f>
        <v>66</v>
      </c>
    </row>
    <row r="184" spans="1:21" x14ac:dyDescent="0.2">
      <c r="A184" s="284">
        <v>37072</v>
      </c>
      <c r="B184" s="261">
        <v>85</v>
      </c>
      <c r="C184" s="280">
        <v>65</v>
      </c>
      <c r="D184" s="279">
        <f>[2]PhiladelphiaPA!A1643</f>
        <v>2001</v>
      </c>
      <c r="E184" s="261">
        <f>[2]PhiladelphiaPA!B1643</f>
        <v>6</v>
      </c>
      <c r="F184" s="261">
        <f>[2]PhiladelphiaPA!C1643</f>
        <v>30</v>
      </c>
      <c r="G184" s="281">
        <f t="shared" si="6"/>
        <v>37072</v>
      </c>
      <c r="H184" s="261">
        <f>[2]PhiladelphiaPA!E1643</f>
        <v>0</v>
      </c>
      <c r="I184" s="280">
        <f>[2]PhiladelphiaPA!F1643</f>
        <v>0</v>
      </c>
      <c r="J184" s="279">
        <f>[2]WashingtonD.C.!A1643</f>
        <v>2001</v>
      </c>
      <c r="K184" s="261">
        <f>[2]WashingtonD.C.!B1643</f>
        <v>6</v>
      </c>
      <c r="L184" s="261">
        <f>[2]WashingtonD.C.!C1643</f>
        <v>30</v>
      </c>
      <c r="M184" s="281">
        <f t="shared" si="7"/>
        <v>37072</v>
      </c>
      <c r="N184" s="261">
        <f>[2]WashingtonD.C.!E1643</f>
        <v>0</v>
      </c>
      <c r="O184" s="280">
        <f>[2]WashingtonD.C.!F1643</f>
        <v>0</v>
      </c>
      <c r="P184" s="279">
        <f>[3]LaGuardia!A1645</f>
        <v>2001</v>
      </c>
      <c r="Q184" s="261">
        <f>[3]LaGuardia!B1645</f>
        <v>6</v>
      </c>
      <c r="R184" s="293">
        <f>[3]LaGuardia!C1645</f>
        <v>30</v>
      </c>
      <c r="S184" s="281">
        <f t="shared" si="8"/>
        <v>37072</v>
      </c>
      <c r="T184" s="293">
        <f>[3]LaGuardia!E1645</f>
        <v>0</v>
      </c>
      <c r="U184" s="308">
        <f>[3]LaGuardia!F1645</f>
        <v>0</v>
      </c>
    </row>
    <row r="185" spans="1:21" x14ac:dyDescent="0.2">
      <c r="A185" s="284">
        <v>37073</v>
      </c>
      <c r="B185" s="261">
        <v>85</v>
      </c>
      <c r="C185" s="280">
        <v>65</v>
      </c>
      <c r="D185" s="279">
        <f>[2]PhiladelphiaPA!A1644</f>
        <v>2001</v>
      </c>
      <c r="E185" s="261">
        <f>[2]PhiladelphiaPA!B1644</f>
        <v>7</v>
      </c>
      <c r="F185" s="261">
        <f>[2]PhiladelphiaPA!C1644</f>
        <v>1</v>
      </c>
      <c r="G185" s="281">
        <f t="shared" si="6"/>
        <v>37073</v>
      </c>
      <c r="H185" s="261">
        <f>[2]PhiladelphiaPA!E1644</f>
        <v>0</v>
      </c>
      <c r="I185" s="280">
        <f>[2]PhiladelphiaPA!F1644</f>
        <v>0</v>
      </c>
      <c r="J185" s="279">
        <f>[2]WashingtonD.C.!A1644</f>
        <v>2001</v>
      </c>
      <c r="K185" s="261">
        <f>[2]WashingtonD.C.!B1644</f>
        <v>7</v>
      </c>
      <c r="L185" s="261">
        <f>[2]WashingtonD.C.!C1644</f>
        <v>1</v>
      </c>
      <c r="M185" s="281">
        <f t="shared" si="7"/>
        <v>37073</v>
      </c>
      <c r="N185" s="261">
        <f>[2]WashingtonD.C.!E1644</f>
        <v>0</v>
      </c>
      <c r="O185" s="280">
        <f>[2]WashingtonD.C.!F1644</f>
        <v>0</v>
      </c>
      <c r="P185" s="279">
        <f>[3]LaGuardia!A1646</f>
        <v>2001</v>
      </c>
      <c r="Q185" s="261">
        <f>[3]LaGuardia!B1646</f>
        <v>7</v>
      </c>
      <c r="R185" s="293">
        <f>[3]LaGuardia!C1646</f>
        <v>1</v>
      </c>
      <c r="S185" s="281">
        <f t="shared" si="8"/>
        <v>37073</v>
      </c>
      <c r="T185" s="293">
        <f>[3]LaGuardia!E1646</f>
        <v>0</v>
      </c>
      <c r="U185" s="308">
        <f>[3]LaGuardia!F1646</f>
        <v>0</v>
      </c>
    </row>
    <row r="186" spans="1:21" x14ac:dyDescent="0.2">
      <c r="A186" s="284">
        <v>37074</v>
      </c>
      <c r="B186" s="261">
        <v>85</v>
      </c>
      <c r="C186" s="280">
        <v>66</v>
      </c>
      <c r="D186" s="279">
        <f>[2]PhiladelphiaPA!A1645</f>
        <v>2001</v>
      </c>
      <c r="E186" s="261">
        <f>[2]PhiladelphiaPA!B1645</f>
        <v>7</v>
      </c>
      <c r="F186" s="261">
        <f>[2]PhiladelphiaPA!C1645</f>
        <v>2</v>
      </c>
      <c r="G186" s="281">
        <f t="shared" si="6"/>
        <v>37074</v>
      </c>
      <c r="H186" s="261">
        <f>[2]PhiladelphiaPA!E1645</f>
        <v>0</v>
      </c>
      <c r="I186" s="280">
        <f>[2]PhiladelphiaPA!F1645</f>
        <v>0</v>
      </c>
      <c r="J186" s="279">
        <f>[2]WashingtonD.C.!A1645</f>
        <v>2001</v>
      </c>
      <c r="K186" s="261">
        <f>[2]WashingtonD.C.!B1645</f>
        <v>7</v>
      </c>
      <c r="L186" s="261">
        <f>[2]WashingtonD.C.!C1645</f>
        <v>2</v>
      </c>
      <c r="M186" s="281">
        <f t="shared" si="7"/>
        <v>37074</v>
      </c>
      <c r="N186" s="261">
        <f>[2]WashingtonD.C.!E1645</f>
        <v>0</v>
      </c>
      <c r="O186" s="280">
        <f>[2]WashingtonD.C.!F1645</f>
        <v>0</v>
      </c>
      <c r="P186" s="279">
        <f>[3]LaGuardia!A1647</f>
        <v>2001</v>
      </c>
      <c r="Q186" s="261">
        <f>[3]LaGuardia!B1647</f>
        <v>7</v>
      </c>
      <c r="R186" s="293">
        <f>[3]LaGuardia!C1647</f>
        <v>2</v>
      </c>
      <c r="S186" s="281">
        <f t="shared" si="8"/>
        <v>37074</v>
      </c>
      <c r="T186" s="293">
        <f>[3]LaGuardia!E1647</f>
        <v>0</v>
      </c>
      <c r="U186" s="308">
        <f>[3]LaGuardia!F1647</f>
        <v>0</v>
      </c>
    </row>
    <row r="187" spans="1:21" x14ac:dyDescent="0.2">
      <c r="A187" s="284">
        <v>37075</v>
      </c>
      <c r="B187" s="261">
        <v>85</v>
      </c>
      <c r="C187" s="280">
        <v>66</v>
      </c>
      <c r="D187" s="279">
        <f>[2]PhiladelphiaPA!A1646</f>
        <v>2001</v>
      </c>
      <c r="E187" s="261">
        <f>[2]PhiladelphiaPA!B1646</f>
        <v>7</v>
      </c>
      <c r="F187" s="261">
        <f>[2]PhiladelphiaPA!C1646</f>
        <v>3</v>
      </c>
      <c r="G187" s="281">
        <f t="shared" si="6"/>
        <v>37075</v>
      </c>
      <c r="H187" s="261">
        <f>[2]PhiladelphiaPA!E1646</f>
        <v>0</v>
      </c>
      <c r="I187" s="280">
        <f>[2]PhiladelphiaPA!F1646</f>
        <v>0</v>
      </c>
      <c r="J187" s="279">
        <f>[2]WashingtonD.C.!A1646</f>
        <v>2001</v>
      </c>
      <c r="K187" s="261">
        <f>[2]WashingtonD.C.!B1646</f>
        <v>7</v>
      </c>
      <c r="L187" s="261">
        <f>[2]WashingtonD.C.!C1646</f>
        <v>3</v>
      </c>
      <c r="M187" s="281">
        <f t="shared" si="7"/>
        <v>37075</v>
      </c>
      <c r="N187" s="261">
        <f>[2]WashingtonD.C.!E1646</f>
        <v>0</v>
      </c>
      <c r="O187" s="280">
        <f>[2]WashingtonD.C.!F1646</f>
        <v>0</v>
      </c>
      <c r="P187" s="279">
        <f>[3]LaGuardia!A1648</f>
        <v>2001</v>
      </c>
      <c r="Q187" s="261">
        <f>[3]LaGuardia!B1648</f>
        <v>7</v>
      </c>
      <c r="R187" s="293">
        <f>[3]LaGuardia!C1648</f>
        <v>3</v>
      </c>
      <c r="S187" s="281">
        <f t="shared" si="8"/>
        <v>37075</v>
      </c>
      <c r="T187" s="293">
        <f>[3]LaGuardia!E1648</f>
        <v>0</v>
      </c>
      <c r="U187" s="308">
        <f>[3]LaGuardia!F1648</f>
        <v>0</v>
      </c>
    </row>
    <row r="188" spans="1:21" x14ac:dyDescent="0.2">
      <c r="A188" s="284">
        <v>37076</v>
      </c>
      <c r="B188" s="261">
        <v>85</v>
      </c>
      <c r="C188" s="280">
        <v>66</v>
      </c>
      <c r="D188" s="279">
        <f>[2]PhiladelphiaPA!A1647</f>
        <v>2001</v>
      </c>
      <c r="E188" s="261">
        <f>[2]PhiladelphiaPA!B1647</f>
        <v>7</v>
      </c>
      <c r="F188" s="261">
        <f>[2]PhiladelphiaPA!C1647</f>
        <v>4</v>
      </c>
      <c r="G188" s="281">
        <f t="shared" si="6"/>
        <v>37076</v>
      </c>
      <c r="H188" s="261">
        <f>[2]PhiladelphiaPA!E1647</f>
        <v>0</v>
      </c>
      <c r="I188" s="280">
        <f>[2]PhiladelphiaPA!F1647</f>
        <v>0</v>
      </c>
      <c r="J188" s="279">
        <f>[2]WashingtonD.C.!A1647</f>
        <v>2001</v>
      </c>
      <c r="K188" s="261">
        <f>[2]WashingtonD.C.!B1647</f>
        <v>7</v>
      </c>
      <c r="L188" s="261">
        <f>[2]WashingtonD.C.!C1647</f>
        <v>4</v>
      </c>
      <c r="M188" s="281">
        <f t="shared" si="7"/>
        <v>37076</v>
      </c>
      <c r="N188" s="261">
        <f>[2]WashingtonD.C.!E1647</f>
        <v>0</v>
      </c>
      <c r="O188" s="280">
        <f>[2]WashingtonD.C.!F1647</f>
        <v>0</v>
      </c>
      <c r="P188" s="279">
        <f>[3]LaGuardia!A1649</f>
        <v>2001</v>
      </c>
      <c r="Q188" s="261">
        <f>[3]LaGuardia!B1649</f>
        <v>7</v>
      </c>
      <c r="R188" s="293">
        <f>[3]LaGuardia!C1649</f>
        <v>4</v>
      </c>
      <c r="S188" s="281">
        <f t="shared" si="8"/>
        <v>37076</v>
      </c>
      <c r="T188" s="293">
        <f>[3]LaGuardia!E1649</f>
        <v>0</v>
      </c>
      <c r="U188" s="308">
        <f>[3]LaGuardia!F1649</f>
        <v>0</v>
      </c>
    </row>
    <row r="189" spans="1:21" x14ac:dyDescent="0.2">
      <c r="A189" s="284">
        <v>37077</v>
      </c>
      <c r="B189" s="261">
        <v>85</v>
      </c>
      <c r="C189" s="280">
        <v>66</v>
      </c>
      <c r="D189" s="279">
        <f>[2]PhiladelphiaPA!A1648</f>
        <v>2001</v>
      </c>
      <c r="E189" s="261">
        <f>[2]PhiladelphiaPA!B1648</f>
        <v>7</v>
      </c>
      <c r="F189" s="261">
        <f>[2]PhiladelphiaPA!C1648</f>
        <v>5</v>
      </c>
      <c r="G189" s="281">
        <f t="shared" si="6"/>
        <v>37077</v>
      </c>
      <c r="H189" s="261">
        <f>[2]PhiladelphiaPA!E1648</f>
        <v>0</v>
      </c>
      <c r="I189" s="280">
        <f>[2]PhiladelphiaPA!F1648</f>
        <v>0</v>
      </c>
      <c r="J189" s="279">
        <f>[2]WashingtonD.C.!A1648</f>
        <v>2001</v>
      </c>
      <c r="K189" s="261">
        <f>[2]WashingtonD.C.!B1648</f>
        <v>7</v>
      </c>
      <c r="L189" s="261">
        <f>[2]WashingtonD.C.!C1648</f>
        <v>5</v>
      </c>
      <c r="M189" s="281">
        <f t="shared" si="7"/>
        <v>37077</v>
      </c>
      <c r="N189" s="261">
        <f>[2]WashingtonD.C.!E1648</f>
        <v>0</v>
      </c>
      <c r="O189" s="280">
        <f>[2]WashingtonD.C.!F1648</f>
        <v>0</v>
      </c>
      <c r="P189" s="279">
        <f>[3]LaGuardia!A1650</f>
        <v>2001</v>
      </c>
      <c r="Q189" s="261">
        <f>[3]LaGuardia!B1650</f>
        <v>7</v>
      </c>
      <c r="R189" s="293">
        <f>[3]LaGuardia!C1650</f>
        <v>5</v>
      </c>
      <c r="S189" s="281">
        <f t="shared" si="8"/>
        <v>37077</v>
      </c>
      <c r="T189" s="293">
        <f>[3]LaGuardia!E1650</f>
        <v>0</v>
      </c>
      <c r="U189" s="308">
        <f>[3]LaGuardia!F1650</f>
        <v>0</v>
      </c>
    </row>
    <row r="190" spans="1:21" x14ac:dyDescent="0.2">
      <c r="A190" s="284">
        <v>37078</v>
      </c>
      <c r="B190" s="261">
        <v>86</v>
      </c>
      <c r="C190" s="280">
        <v>66</v>
      </c>
      <c r="D190" s="279">
        <f>[2]PhiladelphiaPA!A1649</f>
        <v>2001</v>
      </c>
      <c r="E190" s="261">
        <f>[2]PhiladelphiaPA!B1649</f>
        <v>7</v>
      </c>
      <c r="F190" s="261">
        <f>[2]PhiladelphiaPA!C1649</f>
        <v>6</v>
      </c>
      <c r="G190" s="281">
        <f t="shared" si="6"/>
        <v>37078</v>
      </c>
      <c r="H190" s="261">
        <f>[2]PhiladelphiaPA!E1649</f>
        <v>0</v>
      </c>
      <c r="I190" s="280">
        <f>[2]PhiladelphiaPA!F1649</f>
        <v>0</v>
      </c>
      <c r="J190" s="279">
        <f>[2]WashingtonD.C.!A1649</f>
        <v>2001</v>
      </c>
      <c r="K190" s="261">
        <f>[2]WashingtonD.C.!B1649</f>
        <v>7</v>
      </c>
      <c r="L190" s="261">
        <f>[2]WashingtonD.C.!C1649</f>
        <v>6</v>
      </c>
      <c r="M190" s="281">
        <f t="shared" si="7"/>
        <v>37078</v>
      </c>
      <c r="N190" s="261">
        <f>[2]WashingtonD.C.!E1649</f>
        <v>0</v>
      </c>
      <c r="O190" s="280">
        <f>[2]WashingtonD.C.!F1649</f>
        <v>0</v>
      </c>
      <c r="P190" s="279">
        <f>[3]LaGuardia!A1651</f>
        <v>2001</v>
      </c>
      <c r="Q190" s="261">
        <f>[3]LaGuardia!B1651</f>
        <v>7</v>
      </c>
      <c r="R190" s="293">
        <f>[3]LaGuardia!C1651</f>
        <v>6</v>
      </c>
      <c r="S190" s="281">
        <f t="shared" si="8"/>
        <v>37078</v>
      </c>
      <c r="T190" s="293">
        <f>[3]LaGuardia!E1651</f>
        <v>0</v>
      </c>
      <c r="U190" s="308">
        <f>[3]LaGuardia!F1651</f>
        <v>0</v>
      </c>
    </row>
    <row r="191" spans="1:21" x14ac:dyDescent="0.2">
      <c r="A191" s="284">
        <v>37079</v>
      </c>
      <c r="B191" s="261">
        <v>86</v>
      </c>
      <c r="C191" s="280">
        <v>66</v>
      </c>
      <c r="D191" s="279">
        <f>[2]PhiladelphiaPA!A1650</f>
        <v>2001</v>
      </c>
      <c r="E191" s="261">
        <f>[2]PhiladelphiaPA!B1650</f>
        <v>7</v>
      </c>
      <c r="F191" s="261">
        <f>[2]PhiladelphiaPA!C1650</f>
        <v>7</v>
      </c>
      <c r="G191" s="281">
        <f t="shared" si="6"/>
        <v>37079</v>
      </c>
      <c r="H191" s="261">
        <f>[2]PhiladelphiaPA!E1650</f>
        <v>0</v>
      </c>
      <c r="I191" s="280">
        <f>[2]PhiladelphiaPA!F1650</f>
        <v>0</v>
      </c>
      <c r="J191" s="279">
        <f>[2]WashingtonD.C.!A1650</f>
        <v>2001</v>
      </c>
      <c r="K191" s="261">
        <f>[2]WashingtonD.C.!B1650</f>
        <v>7</v>
      </c>
      <c r="L191" s="261">
        <f>[2]WashingtonD.C.!C1650</f>
        <v>7</v>
      </c>
      <c r="M191" s="281">
        <f t="shared" si="7"/>
        <v>37079</v>
      </c>
      <c r="N191" s="261">
        <f>[2]WashingtonD.C.!E1650</f>
        <v>0</v>
      </c>
      <c r="O191" s="280">
        <f>[2]WashingtonD.C.!F1650</f>
        <v>0</v>
      </c>
      <c r="P191" s="279">
        <f>[3]LaGuardia!A1652</f>
        <v>2001</v>
      </c>
      <c r="Q191" s="261">
        <f>[3]LaGuardia!B1652</f>
        <v>7</v>
      </c>
      <c r="R191" s="293">
        <f>[3]LaGuardia!C1652</f>
        <v>7</v>
      </c>
      <c r="S191" s="281">
        <f t="shared" si="8"/>
        <v>37079</v>
      </c>
      <c r="T191" s="293">
        <f>[3]LaGuardia!E1652</f>
        <v>0</v>
      </c>
      <c r="U191" s="308">
        <f>[3]LaGuardia!F1652</f>
        <v>0</v>
      </c>
    </row>
    <row r="192" spans="1:21" x14ac:dyDescent="0.2">
      <c r="A192" s="284">
        <v>37080</v>
      </c>
      <c r="B192" s="261">
        <v>86</v>
      </c>
      <c r="C192" s="280">
        <v>67</v>
      </c>
      <c r="D192" s="279">
        <f>[2]PhiladelphiaPA!A1651</f>
        <v>2001</v>
      </c>
      <c r="E192" s="261">
        <f>[2]PhiladelphiaPA!B1651</f>
        <v>7</v>
      </c>
      <c r="F192" s="261">
        <f>[2]PhiladelphiaPA!C1651</f>
        <v>8</v>
      </c>
      <c r="G192" s="281">
        <f t="shared" si="6"/>
        <v>37080</v>
      </c>
      <c r="H192" s="261">
        <f>[2]PhiladelphiaPA!E1651</f>
        <v>0</v>
      </c>
      <c r="I192" s="280">
        <f>[2]PhiladelphiaPA!F1651</f>
        <v>0</v>
      </c>
      <c r="J192" s="279">
        <f>[2]WashingtonD.C.!A1651</f>
        <v>2001</v>
      </c>
      <c r="K192" s="261">
        <f>[2]WashingtonD.C.!B1651</f>
        <v>7</v>
      </c>
      <c r="L192" s="261">
        <f>[2]WashingtonD.C.!C1651</f>
        <v>8</v>
      </c>
      <c r="M192" s="281">
        <f t="shared" si="7"/>
        <v>37080</v>
      </c>
      <c r="N192" s="261">
        <f>[2]WashingtonD.C.!E1651</f>
        <v>0</v>
      </c>
      <c r="O192" s="280">
        <f>[2]WashingtonD.C.!F1651</f>
        <v>0</v>
      </c>
      <c r="P192" s="279">
        <f>[3]LaGuardia!A1653</f>
        <v>2001</v>
      </c>
      <c r="Q192" s="261">
        <f>[3]LaGuardia!B1653</f>
        <v>7</v>
      </c>
      <c r="R192" s="293">
        <f>[3]LaGuardia!C1653</f>
        <v>8</v>
      </c>
      <c r="S192" s="281">
        <f t="shared" si="8"/>
        <v>37080</v>
      </c>
      <c r="T192" s="293">
        <f>[3]LaGuardia!E1653</f>
        <v>0</v>
      </c>
      <c r="U192" s="308">
        <f>[3]LaGuardia!F1653</f>
        <v>0</v>
      </c>
    </row>
    <row r="193" spans="1:21" x14ac:dyDescent="0.2">
      <c r="A193" s="284">
        <v>37081</v>
      </c>
      <c r="B193" s="261">
        <v>86</v>
      </c>
      <c r="C193" s="280">
        <v>67</v>
      </c>
      <c r="D193" s="279">
        <f>[2]PhiladelphiaPA!A1652</f>
        <v>2001</v>
      </c>
      <c r="E193" s="261">
        <f>[2]PhiladelphiaPA!B1652</f>
        <v>7</v>
      </c>
      <c r="F193" s="261">
        <f>[2]PhiladelphiaPA!C1652</f>
        <v>9</v>
      </c>
      <c r="G193" s="281">
        <f t="shared" si="6"/>
        <v>37081</v>
      </c>
      <c r="H193" s="261">
        <f>[2]PhiladelphiaPA!E1652</f>
        <v>0</v>
      </c>
      <c r="I193" s="280">
        <f>[2]PhiladelphiaPA!F1652</f>
        <v>0</v>
      </c>
      <c r="J193" s="279">
        <f>[2]WashingtonD.C.!A1652</f>
        <v>2001</v>
      </c>
      <c r="K193" s="261">
        <f>[2]WashingtonD.C.!B1652</f>
        <v>7</v>
      </c>
      <c r="L193" s="261">
        <f>[2]WashingtonD.C.!C1652</f>
        <v>9</v>
      </c>
      <c r="M193" s="281">
        <f t="shared" si="7"/>
        <v>37081</v>
      </c>
      <c r="N193" s="261">
        <f>[2]WashingtonD.C.!E1652</f>
        <v>0</v>
      </c>
      <c r="O193" s="280">
        <f>[2]WashingtonD.C.!F1652</f>
        <v>0</v>
      </c>
      <c r="P193" s="279">
        <f>[3]LaGuardia!A1654</f>
        <v>2001</v>
      </c>
      <c r="Q193" s="261">
        <f>[3]LaGuardia!B1654</f>
        <v>7</v>
      </c>
      <c r="R193" s="293">
        <f>[3]LaGuardia!C1654</f>
        <v>9</v>
      </c>
      <c r="S193" s="281">
        <f t="shared" si="8"/>
        <v>37081</v>
      </c>
      <c r="T193" s="293">
        <f>[3]LaGuardia!E1654</f>
        <v>0</v>
      </c>
      <c r="U193" s="308">
        <f>[3]LaGuardia!F1654</f>
        <v>0</v>
      </c>
    </row>
    <row r="194" spans="1:21" x14ac:dyDescent="0.2">
      <c r="A194" s="284">
        <v>37082</v>
      </c>
      <c r="B194" s="261">
        <v>86</v>
      </c>
      <c r="C194" s="280">
        <v>67</v>
      </c>
      <c r="D194" s="279">
        <f>[2]PhiladelphiaPA!A1653</f>
        <v>2001</v>
      </c>
      <c r="E194" s="261">
        <f>[2]PhiladelphiaPA!B1653</f>
        <v>7</v>
      </c>
      <c r="F194" s="261">
        <f>[2]PhiladelphiaPA!C1653</f>
        <v>10</v>
      </c>
      <c r="G194" s="281">
        <f t="shared" si="6"/>
        <v>37082</v>
      </c>
      <c r="H194" s="261">
        <f>[2]PhiladelphiaPA!E1653</f>
        <v>0</v>
      </c>
      <c r="I194" s="280">
        <f>[2]PhiladelphiaPA!F1653</f>
        <v>0</v>
      </c>
      <c r="J194" s="279">
        <f>[2]WashingtonD.C.!A1653</f>
        <v>2001</v>
      </c>
      <c r="K194" s="261">
        <f>[2]WashingtonD.C.!B1653</f>
        <v>7</v>
      </c>
      <c r="L194" s="261">
        <f>[2]WashingtonD.C.!C1653</f>
        <v>10</v>
      </c>
      <c r="M194" s="281">
        <f t="shared" si="7"/>
        <v>37082</v>
      </c>
      <c r="N194" s="261">
        <f>[2]WashingtonD.C.!E1653</f>
        <v>0</v>
      </c>
      <c r="O194" s="280">
        <f>[2]WashingtonD.C.!F1653</f>
        <v>0</v>
      </c>
      <c r="P194" s="279">
        <f>[3]LaGuardia!A1655</f>
        <v>2001</v>
      </c>
      <c r="Q194" s="261">
        <f>[3]LaGuardia!B1655</f>
        <v>7</v>
      </c>
      <c r="R194" s="293">
        <f>[3]LaGuardia!C1655</f>
        <v>10</v>
      </c>
      <c r="S194" s="281">
        <f t="shared" si="8"/>
        <v>37082</v>
      </c>
      <c r="T194" s="293">
        <f>[3]LaGuardia!E1655</f>
        <v>0</v>
      </c>
      <c r="U194" s="308">
        <f>[3]LaGuardia!F1655</f>
        <v>0</v>
      </c>
    </row>
    <row r="195" spans="1:21" x14ac:dyDescent="0.2">
      <c r="A195" s="284">
        <v>37083</v>
      </c>
      <c r="B195" s="261">
        <v>86</v>
      </c>
      <c r="C195" s="280">
        <v>67</v>
      </c>
      <c r="D195" s="279">
        <f>[2]PhiladelphiaPA!A1654</f>
        <v>2001</v>
      </c>
      <c r="E195" s="261">
        <f>[2]PhiladelphiaPA!B1654</f>
        <v>7</v>
      </c>
      <c r="F195" s="261">
        <f>[2]PhiladelphiaPA!C1654</f>
        <v>11</v>
      </c>
      <c r="G195" s="281">
        <f t="shared" si="6"/>
        <v>37083</v>
      </c>
      <c r="H195" s="261">
        <f>[2]PhiladelphiaPA!E1654</f>
        <v>0</v>
      </c>
      <c r="I195" s="280">
        <f>[2]PhiladelphiaPA!F1654</f>
        <v>0</v>
      </c>
      <c r="J195" s="279">
        <f>[2]WashingtonD.C.!A1654</f>
        <v>2001</v>
      </c>
      <c r="K195" s="261">
        <f>[2]WashingtonD.C.!B1654</f>
        <v>7</v>
      </c>
      <c r="L195" s="261">
        <f>[2]WashingtonD.C.!C1654</f>
        <v>11</v>
      </c>
      <c r="M195" s="281">
        <f t="shared" si="7"/>
        <v>37083</v>
      </c>
      <c r="N195" s="261">
        <f>[2]WashingtonD.C.!E1654</f>
        <v>0</v>
      </c>
      <c r="O195" s="280">
        <f>[2]WashingtonD.C.!F1654</f>
        <v>0</v>
      </c>
      <c r="P195" s="279">
        <f>[3]LaGuardia!A1656</f>
        <v>2001</v>
      </c>
      <c r="Q195" s="261">
        <f>[3]LaGuardia!B1656</f>
        <v>7</v>
      </c>
      <c r="R195" s="293">
        <f>[3]LaGuardia!C1656</f>
        <v>11</v>
      </c>
      <c r="S195" s="281">
        <f t="shared" si="8"/>
        <v>37083</v>
      </c>
      <c r="T195" s="293">
        <f>[3]LaGuardia!E1656</f>
        <v>0</v>
      </c>
      <c r="U195" s="308">
        <f>[3]LaGuardia!F1656</f>
        <v>0</v>
      </c>
    </row>
    <row r="196" spans="1:21" x14ac:dyDescent="0.2">
      <c r="A196" s="284">
        <v>37084</v>
      </c>
      <c r="B196" s="261">
        <v>86</v>
      </c>
      <c r="C196" s="280">
        <v>67</v>
      </c>
      <c r="D196" s="279">
        <f>[2]PhiladelphiaPA!A1655</f>
        <v>2001</v>
      </c>
      <c r="E196" s="261">
        <f>[2]PhiladelphiaPA!B1655</f>
        <v>7</v>
      </c>
      <c r="F196" s="261">
        <f>[2]PhiladelphiaPA!C1655</f>
        <v>12</v>
      </c>
      <c r="G196" s="281">
        <f t="shared" si="6"/>
        <v>37084</v>
      </c>
      <c r="H196" s="261">
        <f>[2]PhiladelphiaPA!E1655</f>
        <v>0</v>
      </c>
      <c r="I196" s="280">
        <f>[2]PhiladelphiaPA!F1655</f>
        <v>0</v>
      </c>
      <c r="J196" s="279">
        <f>[2]WashingtonD.C.!A1655</f>
        <v>2001</v>
      </c>
      <c r="K196" s="261">
        <f>[2]WashingtonD.C.!B1655</f>
        <v>7</v>
      </c>
      <c r="L196" s="261">
        <f>[2]WashingtonD.C.!C1655</f>
        <v>12</v>
      </c>
      <c r="M196" s="281">
        <f t="shared" si="7"/>
        <v>37084</v>
      </c>
      <c r="N196" s="261">
        <f>[2]WashingtonD.C.!E1655</f>
        <v>0</v>
      </c>
      <c r="O196" s="280">
        <f>[2]WashingtonD.C.!F1655</f>
        <v>0</v>
      </c>
      <c r="P196" s="279">
        <f>[3]LaGuardia!A1657</f>
        <v>2001</v>
      </c>
      <c r="Q196" s="261">
        <f>[3]LaGuardia!B1657</f>
        <v>7</v>
      </c>
      <c r="R196" s="293">
        <f>[3]LaGuardia!C1657</f>
        <v>12</v>
      </c>
      <c r="S196" s="281">
        <f t="shared" si="8"/>
        <v>37084</v>
      </c>
      <c r="T196" s="293">
        <f>[3]LaGuardia!E1657</f>
        <v>0</v>
      </c>
      <c r="U196" s="308">
        <f>[3]LaGuardia!F1657</f>
        <v>0</v>
      </c>
    </row>
    <row r="197" spans="1:21" x14ac:dyDescent="0.2">
      <c r="A197" s="284">
        <v>37085</v>
      </c>
      <c r="B197" s="261">
        <v>86</v>
      </c>
      <c r="C197" s="280">
        <v>67</v>
      </c>
      <c r="D197" s="279">
        <f>[2]PhiladelphiaPA!A1656</f>
        <v>2001</v>
      </c>
      <c r="E197" s="261">
        <f>[2]PhiladelphiaPA!B1656</f>
        <v>7</v>
      </c>
      <c r="F197" s="261">
        <f>[2]PhiladelphiaPA!C1656</f>
        <v>13</v>
      </c>
      <c r="G197" s="281">
        <f t="shared" ref="G197:G260" si="9">DATE(D197,E197,F197)</f>
        <v>37085</v>
      </c>
      <c r="H197" s="261">
        <f>[2]PhiladelphiaPA!E1656</f>
        <v>0</v>
      </c>
      <c r="I197" s="280">
        <f>[2]PhiladelphiaPA!F1656</f>
        <v>0</v>
      </c>
      <c r="J197" s="279">
        <f>[2]WashingtonD.C.!A1656</f>
        <v>2001</v>
      </c>
      <c r="K197" s="261">
        <f>[2]WashingtonD.C.!B1656</f>
        <v>7</v>
      </c>
      <c r="L197" s="261">
        <f>[2]WashingtonD.C.!C1656</f>
        <v>13</v>
      </c>
      <c r="M197" s="281">
        <f t="shared" ref="M197:M260" si="10">DATE(J197,K197,L197)</f>
        <v>37085</v>
      </c>
      <c r="N197" s="261">
        <f>[2]WashingtonD.C.!E1656</f>
        <v>0</v>
      </c>
      <c r="O197" s="280">
        <f>[2]WashingtonD.C.!F1656</f>
        <v>0</v>
      </c>
      <c r="P197" s="279">
        <f>[3]LaGuardia!A1658</f>
        <v>2001</v>
      </c>
      <c r="Q197" s="261">
        <f>[3]LaGuardia!B1658</f>
        <v>7</v>
      </c>
      <c r="R197" s="293">
        <f>[3]LaGuardia!C1658</f>
        <v>13</v>
      </c>
      <c r="S197" s="281">
        <f t="shared" ref="S197:S260" si="11">DATE(P197,Q197,R197)</f>
        <v>37085</v>
      </c>
      <c r="T197" s="293">
        <f>[3]LaGuardia!E1658</f>
        <v>0</v>
      </c>
      <c r="U197" s="308">
        <f>[3]LaGuardia!F1658</f>
        <v>0</v>
      </c>
    </row>
    <row r="198" spans="1:21" x14ac:dyDescent="0.2">
      <c r="A198" s="284">
        <v>37086</v>
      </c>
      <c r="B198" s="261">
        <v>86</v>
      </c>
      <c r="C198" s="280">
        <v>67</v>
      </c>
      <c r="D198" s="279">
        <f>[2]PhiladelphiaPA!A1657</f>
        <v>2001</v>
      </c>
      <c r="E198" s="261">
        <f>[2]PhiladelphiaPA!B1657</f>
        <v>7</v>
      </c>
      <c r="F198" s="261">
        <f>[2]PhiladelphiaPA!C1657</f>
        <v>14</v>
      </c>
      <c r="G198" s="281">
        <f t="shared" si="9"/>
        <v>37086</v>
      </c>
      <c r="H198" s="261">
        <f>[2]PhiladelphiaPA!E1657</f>
        <v>0</v>
      </c>
      <c r="I198" s="280">
        <f>[2]PhiladelphiaPA!F1657</f>
        <v>0</v>
      </c>
      <c r="J198" s="279">
        <f>[2]WashingtonD.C.!A1657</f>
        <v>2001</v>
      </c>
      <c r="K198" s="261">
        <f>[2]WashingtonD.C.!B1657</f>
        <v>7</v>
      </c>
      <c r="L198" s="261">
        <f>[2]WashingtonD.C.!C1657</f>
        <v>14</v>
      </c>
      <c r="M198" s="281">
        <f t="shared" si="10"/>
        <v>37086</v>
      </c>
      <c r="N198" s="261">
        <f>[2]WashingtonD.C.!E1657</f>
        <v>0</v>
      </c>
      <c r="O198" s="280">
        <f>[2]WashingtonD.C.!F1657</f>
        <v>0</v>
      </c>
      <c r="P198" s="279">
        <f>[3]LaGuardia!A1659</f>
        <v>2001</v>
      </c>
      <c r="Q198" s="261">
        <f>[3]LaGuardia!B1659</f>
        <v>7</v>
      </c>
      <c r="R198" s="293">
        <f>[3]LaGuardia!C1659</f>
        <v>14</v>
      </c>
      <c r="S198" s="281">
        <f t="shared" si="11"/>
        <v>37086</v>
      </c>
      <c r="T198" s="293">
        <f>[3]LaGuardia!E1659</f>
        <v>0</v>
      </c>
      <c r="U198" s="308">
        <f>[3]LaGuardia!F1659</f>
        <v>0</v>
      </c>
    </row>
    <row r="199" spans="1:21" x14ac:dyDescent="0.2">
      <c r="A199" s="284">
        <v>37087</v>
      </c>
      <c r="B199" s="261">
        <v>86</v>
      </c>
      <c r="C199" s="280">
        <v>67</v>
      </c>
      <c r="D199" s="279">
        <f>[2]PhiladelphiaPA!A1658</f>
        <v>2001</v>
      </c>
      <c r="E199" s="261">
        <f>[2]PhiladelphiaPA!B1658</f>
        <v>7</v>
      </c>
      <c r="F199" s="261">
        <f>[2]PhiladelphiaPA!C1658</f>
        <v>15</v>
      </c>
      <c r="G199" s="281">
        <f t="shared" si="9"/>
        <v>37087</v>
      </c>
      <c r="H199" s="261">
        <f>[2]PhiladelphiaPA!E1658</f>
        <v>0</v>
      </c>
      <c r="I199" s="280">
        <f>[2]PhiladelphiaPA!F1658</f>
        <v>0</v>
      </c>
      <c r="J199" s="279">
        <f>[2]WashingtonD.C.!A1658</f>
        <v>2001</v>
      </c>
      <c r="K199" s="261">
        <f>[2]WashingtonD.C.!B1658</f>
        <v>7</v>
      </c>
      <c r="L199" s="261">
        <f>[2]WashingtonD.C.!C1658</f>
        <v>15</v>
      </c>
      <c r="M199" s="281">
        <f t="shared" si="10"/>
        <v>37087</v>
      </c>
      <c r="N199" s="261">
        <f>[2]WashingtonD.C.!E1658</f>
        <v>0</v>
      </c>
      <c r="O199" s="280">
        <f>[2]WashingtonD.C.!F1658</f>
        <v>0</v>
      </c>
      <c r="P199" s="279">
        <f>[3]LaGuardia!A1660</f>
        <v>2001</v>
      </c>
      <c r="Q199" s="261">
        <f>[3]LaGuardia!B1660</f>
        <v>7</v>
      </c>
      <c r="R199" s="293">
        <f>[3]LaGuardia!C1660</f>
        <v>15</v>
      </c>
      <c r="S199" s="281">
        <f t="shared" si="11"/>
        <v>37087</v>
      </c>
      <c r="T199" s="293">
        <f>[3]LaGuardia!E1660</f>
        <v>0</v>
      </c>
      <c r="U199" s="308">
        <f>[3]LaGuardia!F1660</f>
        <v>0</v>
      </c>
    </row>
    <row r="200" spans="1:21" x14ac:dyDescent="0.2">
      <c r="A200" s="284">
        <v>37088</v>
      </c>
      <c r="B200" s="261">
        <v>86</v>
      </c>
      <c r="C200" s="280">
        <v>67</v>
      </c>
      <c r="D200" s="279">
        <f>[2]PhiladelphiaPA!A1659</f>
        <v>2001</v>
      </c>
      <c r="E200" s="261">
        <f>[2]PhiladelphiaPA!B1659</f>
        <v>7</v>
      </c>
      <c r="F200" s="261">
        <f>[2]PhiladelphiaPA!C1659</f>
        <v>16</v>
      </c>
      <c r="G200" s="281">
        <f t="shared" si="9"/>
        <v>37088</v>
      </c>
      <c r="H200" s="261">
        <f>[2]PhiladelphiaPA!E1659</f>
        <v>0</v>
      </c>
      <c r="I200" s="280">
        <f>[2]PhiladelphiaPA!F1659</f>
        <v>0</v>
      </c>
      <c r="J200" s="279">
        <f>[2]WashingtonD.C.!A1659</f>
        <v>2001</v>
      </c>
      <c r="K200" s="261">
        <f>[2]WashingtonD.C.!B1659</f>
        <v>7</v>
      </c>
      <c r="L200" s="261">
        <f>[2]WashingtonD.C.!C1659</f>
        <v>16</v>
      </c>
      <c r="M200" s="281">
        <f t="shared" si="10"/>
        <v>37088</v>
      </c>
      <c r="N200" s="261">
        <f>[2]WashingtonD.C.!E1659</f>
        <v>0</v>
      </c>
      <c r="O200" s="280">
        <f>[2]WashingtonD.C.!F1659</f>
        <v>0</v>
      </c>
      <c r="P200" s="279">
        <f>[3]LaGuardia!A1661</f>
        <v>2001</v>
      </c>
      <c r="Q200" s="261">
        <f>[3]LaGuardia!B1661</f>
        <v>7</v>
      </c>
      <c r="R200" s="293">
        <f>[3]LaGuardia!C1661</f>
        <v>16</v>
      </c>
      <c r="S200" s="281">
        <f t="shared" si="11"/>
        <v>37088</v>
      </c>
      <c r="T200" s="293">
        <f>[3]LaGuardia!E1661</f>
        <v>0</v>
      </c>
      <c r="U200" s="308">
        <f>[3]LaGuardia!F1661</f>
        <v>0</v>
      </c>
    </row>
    <row r="201" spans="1:21" x14ac:dyDescent="0.2">
      <c r="A201" s="284">
        <v>37089</v>
      </c>
      <c r="B201" s="261">
        <v>86</v>
      </c>
      <c r="C201" s="280">
        <v>67</v>
      </c>
      <c r="D201" s="279">
        <f>[2]PhiladelphiaPA!A1660</f>
        <v>2001</v>
      </c>
      <c r="E201" s="261">
        <f>[2]PhiladelphiaPA!B1660</f>
        <v>7</v>
      </c>
      <c r="F201" s="261">
        <f>[2]PhiladelphiaPA!C1660</f>
        <v>17</v>
      </c>
      <c r="G201" s="281">
        <f t="shared" si="9"/>
        <v>37089</v>
      </c>
      <c r="H201" s="261">
        <f>[2]PhiladelphiaPA!E1660</f>
        <v>0</v>
      </c>
      <c r="I201" s="280">
        <f>[2]PhiladelphiaPA!F1660</f>
        <v>0</v>
      </c>
      <c r="J201" s="279">
        <f>[2]WashingtonD.C.!A1660</f>
        <v>2001</v>
      </c>
      <c r="K201" s="261">
        <f>[2]WashingtonD.C.!B1660</f>
        <v>7</v>
      </c>
      <c r="L201" s="261">
        <f>[2]WashingtonD.C.!C1660</f>
        <v>17</v>
      </c>
      <c r="M201" s="281">
        <f t="shared" si="10"/>
        <v>37089</v>
      </c>
      <c r="N201" s="261">
        <f>[2]WashingtonD.C.!E1660</f>
        <v>0</v>
      </c>
      <c r="O201" s="280">
        <f>[2]WashingtonD.C.!F1660</f>
        <v>0</v>
      </c>
      <c r="P201" s="279">
        <f>[3]LaGuardia!A1662</f>
        <v>2001</v>
      </c>
      <c r="Q201" s="261">
        <f>[3]LaGuardia!B1662</f>
        <v>7</v>
      </c>
      <c r="R201" s="293">
        <f>[3]LaGuardia!C1662</f>
        <v>17</v>
      </c>
      <c r="S201" s="281">
        <f t="shared" si="11"/>
        <v>37089</v>
      </c>
      <c r="T201" s="293">
        <f>[3]LaGuardia!E1662</f>
        <v>0</v>
      </c>
      <c r="U201" s="308">
        <f>[3]LaGuardia!F1662</f>
        <v>0</v>
      </c>
    </row>
    <row r="202" spans="1:21" x14ac:dyDescent="0.2">
      <c r="A202" s="284">
        <v>37090</v>
      </c>
      <c r="B202" s="261">
        <v>86</v>
      </c>
      <c r="C202" s="280">
        <v>68</v>
      </c>
      <c r="D202" s="279">
        <f>[2]PhiladelphiaPA!A1661</f>
        <v>2001</v>
      </c>
      <c r="E202" s="261">
        <f>[2]PhiladelphiaPA!B1661</f>
        <v>7</v>
      </c>
      <c r="F202" s="261">
        <f>[2]PhiladelphiaPA!C1661</f>
        <v>18</v>
      </c>
      <c r="G202" s="281">
        <f t="shared" si="9"/>
        <v>37090</v>
      </c>
      <c r="H202" s="261">
        <f>[2]PhiladelphiaPA!E1661</f>
        <v>0</v>
      </c>
      <c r="I202" s="280">
        <f>[2]PhiladelphiaPA!F1661</f>
        <v>0</v>
      </c>
      <c r="J202" s="279">
        <f>[2]WashingtonD.C.!A1661</f>
        <v>2001</v>
      </c>
      <c r="K202" s="261">
        <f>[2]WashingtonD.C.!B1661</f>
        <v>7</v>
      </c>
      <c r="L202" s="261">
        <f>[2]WashingtonD.C.!C1661</f>
        <v>18</v>
      </c>
      <c r="M202" s="281">
        <f t="shared" si="10"/>
        <v>37090</v>
      </c>
      <c r="N202" s="261">
        <f>[2]WashingtonD.C.!E1661</f>
        <v>0</v>
      </c>
      <c r="O202" s="280">
        <f>[2]WashingtonD.C.!F1661</f>
        <v>0</v>
      </c>
      <c r="P202" s="279">
        <f>[3]LaGuardia!A1663</f>
        <v>2001</v>
      </c>
      <c r="Q202" s="261">
        <f>[3]LaGuardia!B1663</f>
        <v>7</v>
      </c>
      <c r="R202" s="293">
        <f>[3]LaGuardia!C1663</f>
        <v>18</v>
      </c>
      <c r="S202" s="281">
        <f t="shared" si="11"/>
        <v>37090</v>
      </c>
      <c r="T202" s="293">
        <f>[3]LaGuardia!E1663</f>
        <v>0</v>
      </c>
      <c r="U202" s="308">
        <f>[3]LaGuardia!F1663</f>
        <v>0</v>
      </c>
    </row>
    <row r="203" spans="1:21" x14ac:dyDescent="0.2">
      <c r="A203" s="284">
        <v>37091</v>
      </c>
      <c r="B203" s="261">
        <v>86</v>
      </c>
      <c r="C203" s="280">
        <v>68</v>
      </c>
      <c r="D203" s="279">
        <f>[2]PhiladelphiaPA!A1662</f>
        <v>2001</v>
      </c>
      <c r="E203" s="261">
        <f>[2]PhiladelphiaPA!B1662</f>
        <v>7</v>
      </c>
      <c r="F203" s="261">
        <f>[2]PhiladelphiaPA!C1662</f>
        <v>19</v>
      </c>
      <c r="G203" s="281">
        <f t="shared" si="9"/>
        <v>37091</v>
      </c>
      <c r="H203" s="261">
        <f>[2]PhiladelphiaPA!E1662</f>
        <v>0</v>
      </c>
      <c r="I203" s="280">
        <f>[2]PhiladelphiaPA!F1662</f>
        <v>0</v>
      </c>
      <c r="J203" s="279">
        <f>[2]WashingtonD.C.!A1662</f>
        <v>2001</v>
      </c>
      <c r="K203" s="261">
        <f>[2]WashingtonD.C.!B1662</f>
        <v>7</v>
      </c>
      <c r="L203" s="261">
        <f>[2]WashingtonD.C.!C1662</f>
        <v>19</v>
      </c>
      <c r="M203" s="281">
        <f t="shared" si="10"/>
        <v>37091</v>
      </c>
      <c r="N203" s="261">
        <f>[2]WashingtonD.C.!E1662</f>
        <v>0</v>
      </c>
      <c r="O203" s="280">
        <f>[2]WashingtonD.C.!F1662</f>
        <v>0</v>
      </c>
      <c r="P203" s="279">
        <f>[3]LaGuardia!A1664</f>
        <v>2001</v>
      </c>
      <c r="Q203" s="261">
        <f>[3]LaGuardia!B1664</f>
        <v>7</v>
      </c>
      <c r="R203" s="293">
        <f>[3]LaGuardia!C1664</f>
        <v>19</v>
      </c>
      <c r="S203" s="281">
        <f t="shared" si="11"/>
        <v>37091</v>
      </c>
      <c r="T203" s="293">
        <f>[3]LaGuardia!E1664</f>
        <v>0</v>
      </c>
      <c r="U203" s="308">
        <f>[3]LaGuardia!F1664</f>
        <v>0</v>
      </c>
    </row>
    <row r="204" spans="1:21" x14ac:dyDescent="0.2">
      <c r="A204" s="284">
        <v>37092</v>
      </c>
      <c r="B204" s="261">
        <v>87</v>
      </c>
      <c r="C204" s="280">
        <v>68</v>
      </c>
      <c r="D204" s="279">
        <f>[2]PhiladelphiaPA!A1663</f>
        <v>2001</v>
      </c>
      <c r="E204" s="261">
        <f>[2]PhiladelphiaPA!B1663</f>
        <v>7</v>
      </c>
      <c r="F204" s="261">
        <f>[2]PhiladelphiaPA!C1663</f>
        <v>20</v>
      </c>
      <c r="G204" s="281">
        <f t="shared" si="9"/>
        <v>37092</v>
      </c>
      <c r="H204" s="261">
        <f>[2]PhiladelphiaPA!E1663</f>
        <v>0</v>
      </c>
      <c r="I204" s="280">
        <f>[2]PhiladelphiaPA!F1663</f>
        <v>0</v>
      </c>
      <c r="J204" s="279">
        <f>[2]WashingtonD.C.!A1663</f>
        <v>2001</v>
      </c>
      <c r="K204" s="261">
        <f>[2]WashingtonD.C.!B1663</f>
        <v>7</v>
      </c>
      <c r="L204" s="261">
        <f>[2]WashingtonD.C.!C1663</f>
        <v>20</v>
      </c>
      <c r="M204" s="281">
        <f t="shared" si="10"/>
        <v>37092</v>
      </c>
      <c r="N204" s="261">
        <f>[2]WashingtonD.C.!E1663</f>
        <v>0</v>
      </c>
      <c r="O204" s="280">
        <f>[2]WashingtonD.C.!F1663</f>
        <v>0</v>
      </c>
      <c r="P204" s="279">
        <f>[3]LaGuardia!A1665</f>
        <v>2001</v>
      </c>
      <c r="Q204" s="261">
        <f>[3]LaGuardia!B1665</f>
        <v>7</v>
      </c>
      <c r="R204" s="293">
        <f>[3]LaGuardia!C1665</f>
        <v>20</v>
      </c>
      <c r="S204" s="281">
        <f t="shared" si="11"/>
        <v>37092</v>
      </c>
      <c r="T204" s="293">
        <f>[3]LaGuardia!E1665</f>
        <v>0</v>
      </c>
      <c r="U204" s="308">
        <f>[3]LaGuardia!F1665</f>
        <v>0</v>
      </c>
    </row>
    <row r="205" spans="1:21" x14ac:dyDescent="0.2">
      <c r="A205" s="284">
        <v>37093</v>
      </c>
      <c r="B205" s="261">
        <v>87</v>
      </c>
      <c r="C205" s="280">
        <v>68</v>
      </c>
      <c r="D205" s="279">
        <f>[2]PhiladelphiaPA!A1664</f>
        <v>2001</v>
      </c>
      <c r="E205" s="261">
        <f>[2]PhiladelphiaPA!B1664</f>
        <v>7</v>
      </c>
      <c r="F205" s="261">
        <f>[2]PhiladelphiaPA!C1664</f>
        <v>21</v>
      </c>
      <c r="G205" s="281">
        <f t="shared" si="9"/>
        <v>37093</v>
      </c>
      <c r="H205" s="261">
        <f>[2]PhiladelphiaPA!E1664</f>
        <v>0</v>
      </c>
      <c r="I205" s="280">
        <f>[2]PhiladelphiaPA!F1664</f>
        <v>0</v>
      </c>
      <c r="J205" s="279">
        <f>[2]WashingtonD.C.!A1664</f>
        <v>2001</v>
      </c>
      <c r="K205" s="261">
        <f>[2]WashingtonD.C.!B1664</f>
        <v>7</v>
      </c>
      <c r="L205" s="261">
        <f>[2]WashingtonD.C.!C1664</f>
        <v>21</v>
      </c>
      <c r="M205" s="281">
        <f t="shared" si="10"/>
        <v>37093</v>
      </c>
      <c r="N205" s="261">
        <f>[2]WashingtonD.C.!E1664</f>
        <v>0</v>
      </c>
      <c r="O205" s="280">
        <f>[2]WashingtonD.C.!F1664</f>
        <v>0</v>
      </c>
      <c r="P205" s="279">
        <f>[3]LaGuardia!A1666</f>
        <v>2001</v>
      </c>
      <c r="Q205" s="261">
        <f>[3]LaGuardia!B1666</f>
        <v>7</v>
      </c>
      <c r="R205" s="293">
        <f>[3]LaGuardia!C1666</f>
        <v>21</v>
      </c>
      <c r="S205" s="281">
        <f t="shared" si="11"/>
        <v>37093</v>
      </c>
      <c r="T205" s="293">
        <f>[3]LaGuardia!E1666</f>
        <v>0</v>
      </c>
      <c r="U205" s="308">
        <f>[3]LaGuardia!F1666</f>
        <v>0</v>
      </c>
    </row>
    <row r="206" spans="1:21" x14ac:dyDescent="0.2">
      <c r="A206" s="284">
        <v>37094</v>
      </c>
      <c r="B206" s="261">
        <v>87</v>
      </c>
      <c r="C206" s="280">
        <v>68</v>
      </c>
      <c r="D206" s="279">
        <f>[2]PhiladelphiaPA!A1665</f>
        <v>2001</v>
      </c>
      <c r="E206" s="261">
        <f>[2]PhiladelphiaPA!B1665</f>
        <v>7</v>
      </c>
      <c r="F206" s="261">
        <f>[2]PhiladelphiaPA!C1665</f>
        <v>22</v>
      </c>
      <c r="G206" s="281">
        <f t="shared" si="9"/>
        <v>37094</v>
      </c>
      <c r="H206" s="261">
        <f>[2]PhiladelphiaPA!E1665</f>
        <v>0</v>
      </c>
      <c r="I206" s="280">
        <f>[2]PhiladelphiaPA!F1665</f>
        <v>0</v>
      </c>
      <c r="J206" s="279">
        <f>[2]WashingtonD.C.!A1665</f>
        <v>2001</v>
      </c>
      <c r="K206" s="261">
        <f>[2]WashingtonD.C.!B1665</f>
        <v>7</v>
      </c>
      <c r="L206" s="261">
        <f>[2]WashingtonD.C.!C1665</f>
        <v>22</v>
      </c>
      <c r="M206" s="281">
        <f t="shared" si="10"/>
        <v>37094</v>
      </c>
      <c r="N206" s="261">
        <f>[2]WashingtonD.C.!E1665</f>
        <v>0</v>
      </c>
      <c r="O206" s="280">
        <f>[2]WashingtonD.C.!F1665</f>
        <v>0</v>
      </c>
      <c r="P206" s="279">
        <f>[3]LaGuardia!A1667</f>
        <v>2001</v>
      </c>
      <c r="Q206" s="261">
        <f>[3]LaGuardia!B1667</f>
        <v>7</v>
      </c>
      <c r="R206" s="293">
        <f>[3]LaGuardia!C1667</f>
        <v>22</v>
      </c>
      <c r="S206" s="281">
        <f t="shared" si="11"/>
        <v>37094</v>
      </c>
      <c r="T206" s="293">
        <f>[3]LaGuardia!E1667</f>
        <v>0</v>
      </c>
      <c r="U206" s="308">
        <f>[3]LaGuardia!F1667</f>
        <v>0</v>
      </c>
    </row>
    <row r="207" spans="1:21" x14ac:dyDescent="0.2">
      <c r="A207" s="284">
        <v>37095</v>
      </c>
      <c r="B207" s="261">
        <v>87</v>
      </c>
      <c r="C207" s="280">
        <v>68</v>
      </c>
      <c r="D207" s="279">
        <f>[2]PhiladelphiaPA!A1666</f>
        <v>2001</v>
      </c>
      <c r="E207" s="261">
        <f>[2]PhiladelphiaPA!B1666</f>
        <v>7</v>
      </c>
      <c r="F207" s="261">
        <f>[2]PhiladelphiaPA!C1666</f>
        <v>23</v>
      </c>
      <c r="G207" s="281">
        <f t="shared" si="9"/>
        <v>37095</v>
      </c>
      <c r="H207" s="261">
        <f>[2]PhiladelphiaPA!E1666</f>
        <v>0</v>
      </c>
      <c r="I207" s="280">
        <f>[2]PhiladelphiaPA!F1666</f>
        <v>0</v>
      </c>
      <c r="J207" s="279">
        <f>[2]WashingtonD.C.!A1666</f>
        <v>2001</v>
      </c>
      <c r="K207" s="261">
        <f>[2]WashingtonD.C.!B1666</f>
        <v>7</v>
      </c>
      <c r="L207" s="261">
        <f>[2]WashingtonD.C.!C1666</f>
        <v>23</v>
      </c>
      <c r="M207" s="281">
        <f t="shared" si="10"/>
        <v>37095</v>
      </c>
      <c r="N207" s="261">
        <f>[2]WashingtonD.C.!E1666</f>
        <v>0</v>
      </c>
      <c r="O207" s="280">
        <f>[2]WashingtonD.C.!F1666</f>
        <v>0</v>
      </c>
      <c r="P207" s="279">
        <f>[3]LaGuardia!A1668</f>
        <v>2001</v>
      </c>
      <c r="Q207" s="261">
        <f>[3]LaGuardia!B1668</f>
        <v>7</v>
      </c>
      <c r="R207" s="293">
        <f>[3]LaGuardia!C1668</f>
        <v>23</v>
      </c>
      <c r="S207" s="281">
        <f t="shared" si="11"/>
        <v>37095</v>
      </c>
      <c r="T207" s="293">
        <f>[3]LaGuardia!E1668</f>
        <v>0</v>
      </c>
      <c r="U207" s="308">
        <f>[3]LaGuardia!F1668</f>
        <v>0</v>
      </c>
    </row>
    <row r="208" spans="1:21" x14ac:dyDescent="0.2">
      <c r="A208" s="284">
        <v>37096</v>
      </c>
      <c r="B208" s="261">
        <v>87</v>
      </c>
      <c r="C208" s="280">
        <v>68</v>
      </c>
      <c r="D208" s="279">
        <f>[2]PhiladelphiaPA!A1667</f>
        <v>2001</v>
      </c>
      <c r="E208" s="261">
        <f>[2]PhiladelphiaPA!B1667</f>
        <v>7</v>
      </c>
      <c r="F208" s="261">
        <f>[2]PhiladelphiaPA!C1667</f>
        <v>24</v>
      </c>
      <c r="G208" s="281">
        <f t="shared" si="9"/>
        <v>37096</v>
      </c>
      <c r="H208" s="261">
        <f>[2]PhiladelphiaPA!E1667</f>
        <v>0</v>
      </c>
      <c r="I208" s="280">
        <f>[2]PhiladelphiaPA!F1667</f>
        <v>0</v>
      </c>
      <c r="J208" s="279">
        <f>[2]WashingtonD.C.!A1667</f>
        <v>2001</v>
      </c>
      <c r="K208" s="261">
        <f>[2]WashingtonD.C.!B1667</f>
        <v>7</v>
      </c>
      <c r="L208" s="261">
        <f>[2]WashingtonD.C.!C1667</f>
        <v>24</v>
      </c>
      <c r="M208" s="281">
        <f t="shared" si="10"/>
        <v>37096</v>
      </c>
      <c r="N208" s="261">
        <f>[2]WashingtonD.C.!E1667</f>
        <v>0</v>
      </c>
      <c r="O208" s="280">
        <f>[2]WashingtonD.C.!F1667</f>
        <v>0</v>
      </c>
      <c r="P208" s="279">
        <f>[3]LaGuardia!A1669</f>
        <v>2001</v>
      </c>
      <c r="Q208" s="261">
        <f>[3]LaGuardia!B1669</f>
        <v>7</v>
      </c>
      <c r="R208" s="293">
        <f>[3]LaGuardia!C1669</f>
        <v>24</v>
      </c>
      <c r="S208" s="281">
        <f t="shared" si="11"/>
        <v>37096</v>
      </c>
      <c r="T208" s="293">
        <f>[3]LaGuardia!E1669</f>
        <v>0</v>
      </c>
      <c r="U208" s="308">
        <f>[3]LaGuardia!F1669</f>
        <v>0</v>
      </c>
    </row>
    <row r="209" spans="1:21" x14ac:dyDescent="0.2">
      <c r="A209" s="284">
        <v>37097</v>
      </c>
      <c r="B209" s="261">
        <v>87</v>
      </c>
      <c r="C209" s="280">
        <v>68</v>
      </c>
      <c r="D209" s="279">
        <f>[2]PhiladelphiaPA!A1668</f>
        <v>2001</v>
      </c>
      <c r="E209" s="261">
        <f>[2]PhiladelphiaPA!B1668</f>
        <v>7</v>
      </c>
      <c r="F209" s="261">
        <f>[2]PhiladelphiaPA!C1668</f>
        <v>25</v>
      </c>
      <c r="G209" s="281">
        <f t="shared" si="9"/>
        <v>37097</v>
      </c>
      <c r="H209" s="261">
        <f>[2]PhiladelphiaPA!E1668</f>
        <v>0</v>
      </c>
      <c r="I209" s="280">
        <f>[2]PhiladelphiaPA!F1668</f>
        <v>0</v>
      </c>
      <c r="J209" s="279">
        <f>[2]WashingtonD.C.!A1668</f>
        <v>2001</v>
      </c>
      <c r="K209" s="261">
        <f>[2]WashingtonD.C.!B1668</f>
        <v>7</v>
      </c>
      <c r="L209" s="261">
        <f>[2]WashingtonD.C.!C1668</f>
        <v>25</v>
      </c>
      <c r="M209" s="281">
        <f t="shared" si="10"/>
        <v>37097</v>
      </c>
      <c r="N209" s="261">
        <f>[2]WashingtonD.C.!E1668</f>
        <v>0</v>
      </c>
      <c r="O209" s="280">
        <f>[2]WashingtonD.C.!F1668</f>
        <v>0</v>
      </c>
      <c r="P209" s="279">
        <f>[3]LaGuardia!A1670</f>
        <v>2001</v>
      </c>
      <c r="Q209" s="261">
        <f>[3]LaGuardia!B1670</f>
        <v>7</v>
      </c>
      <c r="R209" s="293">
        <f>[3]LaGuardia!C1670</f>
        <v>25</v>
      </c>
      <c r="S209" s="281">
        <f t="shared" si="11"/>
        <v>37097</v>
      </c>
      <c r="T209" s="293">
        <f>[3]LaGuardia!E1670</f>
        <v>0</v>
      </c>
      <c r="U209" s="308">
        <f>[3]LaGuardia!F1670</f>
        <v>0</v>
      </c>
    </row>
    <row r="210" spans="1:21" x14ac:dyDescent="0.2">
      <c r="A210" s="284">
        <v>37098</v>
      </c>
      <c r="B210" s="261">
        <v>87</v>
      </c>
      <c r="C210" s="280">
        <v>68</v>
      </c>
      <c r="D210" s="279">
        <f>[2]PhiladelphiaPA!A1669</f>
        <v>2001</v>
      </c>
      <c r="E210" s="261">
        <f>[2]PhiladelphiaPA!B1669</f>
        <v>7</v>
      </c>
      <c r="F210" s="261">
        <f>[2]PhiladelphiaPA!C1669</f>
        <v>26</v>
      </c>
      <c r="G210" s="281">
        <f t="shared" si="9"/>
        <v>37098</v>
      </c>
      <c r="H210" s="261">
        <f>[2]PhiladelphiaPA!E1669</f>
        <v>0</v>
      </c>
      <c r="I210" s="280">
        <f>[2]PhiladelphiaPA!F1669</f>
        <v>0</v>
      </c>
      <c r="J210" s="279">
        <f>[2]WashingtonD.C.!A1669</f>
        <v>2001</v>
      </c>
      <c r="K210" s="261">
        <f>[2]WashingtonD.C.!B1669</f>
        <v>7</v>
      </c>
      <c r="L210" s="261">
        <f>[2]WashingtonD.C.!C1669</f>
        <v>26</v>
      </c>
      <c r="M210" s="281">
        <f t="shared" si="10"/>
        <v>37098</v>
      </c>
      <c r="N210" s="261">
        <f>[2]WashingtonD.C.!E1669</f>
        <v>0</v>
      </c>
      <c r="O210" s="280">
        <f>[2]WashingtonD.C.!F1669</f>
        <v>0</v>
      </c>
      <c r="P210" s="279">
        <f>[3]LaGuardia!A1671</f>
        <v>2001</v>
      </c>
      <c r="Q210" s="261">
        <f>[3]LaGuardia!B1671</f>
        <v>7</v>
      </c>
      <c r="R210" s="293">
        <f>[3]LaGuardia!C1671</f>
        <v>26</v>
      </c>
      <c r="S210" s="281">
        <f t="shared" si="11"/>
        <v>37098</v>
      </c>
      <c r="T210" s="293">
        <f>[3]LaGuardia!E1671</f>
        <v>0</v>
      </c>
      <c r="U210" s="308">
        <f>[3]LaGuardia!F1671</f>
        <v>0</v>
      </c>
    </row>
    <row r="211" spans="1:21" x14ac:dyDescent="0.2">
      <c r="A211" s="284">
        <v>37099</v>
      </c>
      <c r="B211" s="261">
        <v>87</v>
      </c>
      <c r="C211" s="280">
        <v>68</v>
      </c>
      <c r="D211" s="279">
        <f>[2]PhiladelphiaPA!A1670</f>
        <v>2001</v>
      </c>
      <c r="E211" s="261">
        <f>[2]PhiladelphiaPA!B1670</f>
        <v>7</v>
      </c>
      <c r="F211" s="261">
        <f>[2]PhiladelphiaPA!C1670</f>
        <v>27</v>
      </c>
      <c r="G211" s="281">
        <f t="shared" si="9"/>
        <v>37099</v>
      </c>
      <c r="H211" s="261">
        <f>[2]PhiladelphiaPA!E1670</f>
        <v>0</v>
      </c>
      <c r="I211" s="280">
        <f>[2]PhiladelphiaPA!F1670</f>
        <v>0</v>
      </c>
      <c r="J211" s="279">
        <f>[2]WashingtonD.C.!A1670</f>
        <v>2001</v>
      </c>
      <c r="K211" s="261">
        <f>[2]WashingtonD.C.!B1670</f>
        <v>7</v>
      </c>
      <c r="L211" s="261">
        <f>[2]WashingtonD.C.!C1670</f>
        <v>27</v>
      </c>
      <c r="M211" s="281">
        <f t="shared" si="10"/>
        <v>37099</v>
      </c>
      <c r="N211" s="261">
        <f>[2]WashingtonD.C.!E1670</f>
        <v>0</v>
      </c>
      <c r="O211" s="280">
        <f>[2]WashingtonD.C.!F1670</f>
        <v>0</v>
      </c>
      <c r="P211" s="279">
        <f>[3]LaGuardia!A1672</f>
        <v>2001</v>
      </c>
      <c r="Q211" s="261">
        <f>[3]LaGuardia!B1672</f>
        <v>7</v>
      </c>
      <c r="R211" s="293">
        <f>[3]LaGuardia!C1672</f>
        <v>27</v>
      </c>
      <c r="S211" s="281">
        <f t="shared" si="11"/>
        <v>37099</v>
      </c>
      <c r="T211" s="293">
        <f>[3]LaGuardia!E1672</f>
        <v>0</v>
      </c>
      <c r="U211" s="308">
        <f>[3]LaGuardia!F1672</f>
        <v>0</v>
      </c>
    </row>
    <row r="212" spans="1:21" x14ac:dyDescent="0.2">
      <c r="A212" s="284">
        <v>37100</v>
      </c>
      <c r="B212" s="261">
        <v>86</v>
      </c>
      <c r="C212" s="280">
        <v>68</v>
      </c>
      <c r="D212" s="279">
        <f>[2]PhiladelphiaPA!A1671</f>
        <v>2001</v>
      </c>
      <c r="E212" s="261">
        <f>[2]PhiladelphiaPA!B1671</f>
        <v>7</v>
      </c>
      <c r="F212" s="261">
        <f>[2]PhiladelphiaPA!C1671</f>
        <v>28</v>
      </c>
      <c r="G212" s="281">
        <f t="shared" si="9"/>
        <v>37100</v>
      </c>
      <c r="H212" s="261">
        <f>[2]PhiladelphiaPA!E1671</f>
        <v>0</v>
      </c>
      <c r="I212" s="280">
        <f>[2]PhiladelphiaPA!F1671</f>
        <v>0</v>
      </c>
      <c r="J212" s="279">
        <f>[2]WashingtonD.C.!A1671</f>
        <v>2001</v>
      </c>
      <c r="K212" s="261">
        <f>[2]WashingtonD.C.!B1671</f>
        <v>7</v>
      </c>
      <c r="L212" s="261">
        <f>[2]WashingtonD.C.!C1671</f>
        <v>28</v>
      </c>
      <c r="M212" s="281">
        <f t="shared" si="10"/>
        <v>37100</v>
      </c>
      <c r="N212" s="261">
        <f>[2]WashingtonD.C.!E1671</f>
        <v>0</v>
      </c>
      <c r="O212" s="280">
        <f>[2]WashingtonD.C.!F1671</f>
        <v>0</v>
      </c>
      <c r="P212" s="279">
        <f>[3]LaGuardia!A1673</f>
        <v>2001</v>
      </c>
      <c r="Q212" s="261">
        <f>[3]LaGuardia!B1673</f>
        <v>7</v>
      </c>
      <c r="R212" s="293">
        <f>[3]LaGuardia!C1673</f>
        <v>28</v>
      </c>
      <c r="S212" s="281">
        <f t="shared" si="11"/>
        <v>37100</v>
      </c>
      <c r="T212" s="293">
        <f>[3]LaGuardia!E1673</f>
        <v>0</v>
      </c>
      <c r="U212" s="308">
        <f>[3]LaGuardia!F1673</f>
        <v>0</v>
      </c>
    </row>
    <row r="213" spans="1:21" x14ac:dyDescent="0.2">
      <c r="A213" s="284">
        <v>37101</v>
      </c>
      <c r="B213" s="261">
        <v>86</v>
      </c>
      <c r="C213" s="280">
        <v>68</v>
      </c>
      <c r="D213" s="279">
        <f>[2]PhiladelphiaPA!A1672</f>
        <v>2001</v>
      </c>
      <c r="E213" s="261">
        <f>[2]PhiladelphiaPA!B1672</f>
        <v>7</v>
      </c>
      <c r="F213" s="261">
        <f>[2]PhiladelphiaPA!C1672</f>
        <v>29</v>
      </c>
      <c r="G213" s="281">
        <f t="shared" si="9"/>
        <v>37101</v>
      </c>
      <c r="H213" s="261">
        <f>[2]PhiladelphiaPA!E1672</f>
        <v>0</v>
      </c>
      <c r="I213" s="280">
        <f>[2]PhiladelphiaPA!F1672</f>
        <v>0</v>
      </c>
      <c r="J213" s="279">
        <f>[2]WashingtonD.C.!A1672</f>
        <v>2001</v>
      </c>
      <c r="K213" s="261">
        <f>[2]WashingtonD.C.!B1672</f>
        <v>7</v>
      </c>
      <c r="L213" s="261">
        <f>[2]WashingtonD.C.!C1672</f>
        <v>29</v>
      </c>
      <c r="M213" s="281">
        <f t="shared" si="10"/>
        <v>37101</v>
      </c>
      <c r="N213" s="261">
        <f>[2]WashingtonD.C.!E1672</f>
        <v>0</v>
      </c>
      <c r="O213" s="280">
        <f>[2]WashingtonD.C.!F1672</f>
        <v>0</v>
      </c>
      <c r="P213" s="279">
        <f>[3]LaGuardia!A1674</f>
        <v>2001</v>
      </c>
      <c r="Q213" s="261">
        <f>[3]LaGuardia!B1674</f>
        <v>7</v>
      </c>
      <c r="R213" s="293">
        <f>[3]LaGuardia!C1674</f>
        <v>29</v>
      </c>
      <c r="S213" s="281">
        <f t="shared" si="11"/>
        <v>37101</v>
      </c>
      <c r="T213" s="293">
        <f>[3]LaGuardia!E1674</f>
        <v>0</v>
      </c>
      <c r="U213" s="308">
        <f>[3]LaGuardia!F1674</f>
        <v>0</v>
      </c>
    </row>
    <row r="214" spans="1:21" x14ac:dyDescent="0.2">
      <c r="A214" s="284">
        <v>37102</v>
      </c>
      <c r="B214" s="261">
        <v>86</v>
      </c>
      <c r="C214" s="280">
        <v>68</v>
      </c>
      <c r="D214" s="279">
        <f>[2]PhiladelphiaPA!A1673</f>
        <v>2001</v>
      </c>
      <c r="E214" s="261">
        <f>[2]PhiladelphiaPA!B1673</f>
        <v>7</v>
      </c>
      <c r="F214" s="261">
        <f>[2]PhiladelphiaPA!C1673</f>
        <v>30</v>
      </c>
      <c r="G214" s="281">
        <f t="shared" si="9"/>
        <v>37102</v>
      </c>
      <c r="H214" s="261">
        <f>[2]PhiladelphiaPA!E1673</f>
        <v>0</v>
      </c>
      <c r="I214" s="280">
        <f>[2]PhiladelphiaPA!F1673</f>
        <v>0</v>
      </c>
      <c r="J214" s="279">
        <f>[2]WashingtonD.C.!A1673</f>
        <v>2001</v>
      </c>
      <c r="K214" s="261">
        <f>[2]WashingtonD.C.!B1673</f>
        <v>7</v>
      </c>
      <c r="L214" s="261">
        <f>[2]WashingtonD.C.!C1673</f>
        <v>30</v>
      </c>
      <c r="M214" s="281">
        <f t="shared" si="10"/>
        <v>37102</v>
      </c>
      <c r="N214" s="261">
        <f>[2]WashingtonD.C.!E1673</f>
        <v>0</v>
      </c>
      <c r="O214" s="280">
        <f>[2]WashingtonD.C.!F1673</f>
        <v>0</v>
      </c>
      <c r="P214" s="279">
        <f>[3]LaGuardia!A1675</f>
        <v>2001</v>
      </c>
      <c r="Q214" s="261">
        <f>[3]LaGuardia!B1675</f>
        <v>7</v>
      </c>
      <c r="R214" s="293">
        <f>[3]LaGuardia!C1675</f>
        <v>30</v>
      </c>
      <c r="S214" s="281">
        <f t="shared" si="11"/>
        <v>37102</v>
      </c>
      <c r="T214" s="293">
        <f>[3]LaGuardia!E1675</f>
        <v>0</v>
      </c>
      <c r="U214" s="308">
        <f>[3]LaGuardia!F1675</f>
        <v>0</v>
      </c>
    </row>
    <row r="215" spans="1:21" x14ac:dyDescent="0.2">
      <c r="A215" s="284">
        <v>37103</v>
      </c>
      <c r="B215" s="261">
        <v>86</v>
      </c>
      <c r="C215" s="280">
        <v>68</v>
      </c>
      <c r="D215" s="279">
        <f>[2]PhiladelphiaPA!A1674</f>
        <v>2001</v>
      </c>
      <c r="E215" s="261">
        <f>[2]PhiladelphiaPA!B1674</f>
        <v>7</v>
      </c>
      <c r="F215" s="261">
        <f>[2]PhiladelphiaPA!C1674</f>
        <v>31</v>
      </c>
      <c r="G215" s="281">
        <f t="shared" si="9"/>
        <v>37103</v>
      </c>
      <c r="H215" s="261">
        <f>[2]PhiladelphiaPA!E1674</f>
        <v>0</v>
      </c>
      <c r="I215" s="280">
        <f>[2]PhiladelphiaPA!F1674</f>
        <v>0</v>
      </c>
      <c r="J215" s="279">
        <f>[2]WashingtonD.C.!A1674</f>
        <v>2001</v>
      </c>
      <c r="K215" s="261">
        <f>[2]WashingtonD.C.!B1674</f>
        <v>7</v>
      </c>
      <c r="L215" s="261">
        <f>[2]WashingtonD.C.!C1674</f>
        <v>31</v>
      </c>
      <c r="M215" s="281">
        <f t="shared" si="10"/>
        <v>37103</v>
      </c>
      <c r="N215" s="261">
        <f>[2]WashingtonD.C.!E1674</f>
        <v>0</v>
      </c>
      <c r="O215" s="280">
        <f>[2]WashingtonD.C.!F1674</f>
        <v>0</v>
      </c>
      <c r="P215" s="279">
        <f>[3]LaGuardia!A1676</f>
        <v>2001</v>
      </c>
      <c r="Q215" s="261">
        <f>[3]LaGuardia!B1676</f>
        <v>7</v>
      </c>
      <c r="R215" s="293">
        <f>[3]LaGuardia!C1676</f>
        <v>31</v>
      </c>
      <c r="S215" s="281">
        <f t="shared" si="11"/>
        <v>37103</v>
      </c>
      <c r="T215" s="293">
        <f>[3]LaGuardia!E1676</f>
        <v>0</v>
      </c>
      <c r="U215" s="308">
        <f>[3]LaGuardia!F1676</f>
        <v>0</v>
      </c>
    </row>
    <row r="216" spans="1:21" x14ac:dyDescent="0.2">
      <c r="A216" s="284">
        <v>37104</v>
      </c>
      <c r="B216" s="261">
        <v>86</v>
      </c>
      <c r="C216" s="280">
        <v>68</v>
      </c>
      <c r="D216" s="279">
        <f>[2]PhiladelphiaPA!A1675</f>
        <v>2001</v>
      </c>
      <c r="E216" s="261">
        <f>[2]PhiladelphiaPA!B1675</f>
        <v>8</v>
      </c>
      <c r="F216" s="261">
        <f>[2]PhiladelphiaPA!C1675</f>
        <v>1</v>
      </c>
      <c r="G216" s="281">
        <f t="shared" si="9"/>
        <v>37104</v>
      </c>
      <c r="H216" s="261">
        <f>[2]PhiladelphiaPA!E1675</f>
        <v>0</v>
      </c>
      <c r="I216" s="280">
        <f>[2]PhiladelphiaPA!F1675</f>
        <v>0</v>
      </c>
      <c r="J216" s="279">
        <f>[2]WashingtonD.C.!A1675</f>
        <v>2001</v>
      </c>
      <c r="K216" s="261">
        <f>[2]WashingtonD.C.!B1675</f>
        <v>8</v>
      </c>
      <c r="L216" s="261">
        <f>[2]WashingtonD.C.!C1675</f>
        <v>1</v>
      </c>
      <c r="M216" s="281">
        <f t="shared" si="10"/>
        <v>37104</v>
      </c>
      <c r="N216" s="261">
        <f>[2]WashingtonD.C.!E1675</f>
        <v>0</v>
      </c>
      <c r="O216" s="280">
        <f>[2]WashingtonD.C.!F1675</f>
        <v>0</v>
      </c>
      <c r="P216" s="279">
        <f>[3]LaGuardia!A1677</f>
        <v>2001</v>
      </c>
      <c r="Q216" s="261">
        <f>[3]LaGuardia!B1677</f>
        <v>8</v>
      </c>
      <c r="R216" s="293">
        <f>[3]LaGuardia!C1677</f>
        <v>1</v>
      </c>
      <c r="S216" s="281">
        <f t="shared" si="11"/>
        <v>37104</v>
      </c>
      <c r="T216" s="293">
        <f>[3]LaGuardia!E1677</f>
        <v>0</v>
      </c>
      <c r="U216" s="308">
        <f>[3]LaGuardia!F1677</f>
        <v>0</v>
      </c>
    </row>
    <row r="217" spans="1:21" x14ac:dyDescent="0.2">
      <c r="A217" s="284">
        <v>37105</v>
      </c>
      <c r="B217" s="261">
        <v>86</v>
      </c>
      <c r="C217" s="280">
        <v>68</v>
      </c>
      <c r="D217" s="279">
        <f>[2]PhiladelphiaPA!A1676</f>
        <v>2001</v>
      </c>
      <c r="E217" s="261">
        <f>[2]PhiladelphiaPA!B1676</f>
        <v>8</v>
      </c>
      <c r="F217" s="261">
        <f>[2]PhiladelphiaPA!C1676</f>
        <v>2</v>
      </c>
      <c r="G217" s="281">
        <f t="shared" si="9"/>
        <v>37105</v>
      </c>
      <c r="H217" s="261">
        <f>[2]PhiladelphiaPA!E1676</f>
        <v>0</v>
      </c>
      <c r="I217" s="280">
        <f>[2]PhiladelphiaPA!F1676</f>
        <v>0</v>
      </c>
      <c r="J217" s="279">
        <f>[2]WashingtonD.C.!A1676</f>
        <v>2001</v>
      </c>
      <c r="K217" s="261">
        <f>[2]WashingtonD.C.!B1676</f>
        <v>8</v>
      </c>
      <c r="L217" s="261">
        <f>[2]WashingtonD.C.!C1676</f>
        <v>2</v>
      </c>
      <c r="M217" s="281">
        <f t="shared" si="10"/>
        <v>37105</v>
      </c>
      <c r="N217" s="261">
        <f>[2]WashingtonD.C.!E1676</f>
        <v>0</v>
      </c>
      <c r="O217" s="280">
        <f>[2]WashingtonD.C.!F1676</f>
        <v>0</v>
      </c>
      <c r="P217" s="279">
        <f>[3]LaGuardia!A1678</f>
        <v>2001</v>
      </c>
      <c r="Q217" s="261">
        <f>[3]LaGuardia!B1678</f>
        <v>8</v>
      </c>
      <c r="R217" s="293">
        <f>[3]LaGuardia!C1678</f>
        <v>2</v>
      </c>
      <c r="S217" s="281">
        <f t="shared" si="11"/>
        <v>37105</v>
      </c>
      <c r="T217" s="293">
        <f>[3]LaGuardia!E1678</f>
        <v>0</v>
      </c>
      <c r="U217" s="308">
        <f>[3]LaGuardia!F1678</f>
        <v>0</v>
      </c>
    </row>
    <row r="218" spans="1:21" x14ac:dyDescent="0.2">
      <c r="A218" s="284">
        <v>37106</v>
      </c>
      <c r="B218" s="261">
        <v>86</v>
      </c>
      <c r="C218" s="280">
        <v>68</v>
      </c>
      <c r="D218" s="279">
        <f>[2]PhiladelphiaPA!A1677</f>
        <v>2001</v>
      </c>
      <c r="E218" s="261">
        <f>[2]PhiladelphiaPA!B1677</f>
        <v>8</v>
      </c>
      <c r="F218" s="261">
        <f>[2]PhiladelphiaPA!C1677</f>
        <v>3</v>
      </c>
      <c r="G218" s="281">
        <f t="shared" si="9"/>
        <v>37106</v>
      </c>
      <c r="H218" s="261">
        <f>[2]PhiladelphiaPA!E1677</f>
        <v>0</v>
      </c>
      <c r="I218" s="280">
        <f>[2]PhiladelphiaPA!F1677</f>
        <v>0</v>
      </c>
      <c r="J218" s="279">
        <f>[2]WashingtonD.C.!A1677</f>
        <v>2001</v>
      </c>
      <c r="K218" s="261">
        <f>[2]WashingtonD.C.!B1677</f>
        <v>8</v>
      </c>
      <c r="L218" s="261">
        <f>[2]WashingtonD.C.!C1677</f>
        <v>3</v>
      </c>
      <c r="M218" s="281">
        <f t="shared" si="10"/>
        <v>37106</v>
      </c>
      <c r="N218" s="261">
        <f>[2]WashingtonD.C.!E1677</f>
        <v>0</v>
      </c>
      <c r="O218" s="280">
        <f>[2]WashingtonD.C.!F1677</f>
        <v>0</v>
      </c>
      <c r="P218" s="279">
        <f>[3]LaGuardia!A1679</f>
        <v>2001</v>
      </c>
      <c r="Q218" s="261">
        <f>[3]LaGuardia!B1679</f>
        <v>8</v>
      </c>
      <c r="R218" s="293">
        <f>[3]LaGuardia!C1679</f>
        <v>3</v>
      </c>
      <c r="S218" s="281">
        <f t="shared" si="11"/>
        <v>37106</v>
      </c>
      <c r="T218" s="293">
        <f>[3]LaGuardia!E1679</f>
        <v>0</v>
      </c>
      <c r="U218" s="308">
        <f>[3]LaGuardia!F1679</f>
        <v>0</v>
      </c>
    </row>
    <row r="219" spans="1:21" x14ac:dyDescent="0.2">
      <c r="A219" s="284">
        <v>37107</v>
      </c>
      <c r="B219" s="261">
        <v>86</v>
      </c>
      <c r="C219" s="280">
        <v>68</v>
      </c>
      <c r="D219" s="279">
        <f>[2]PhiladelphiaPA!A1678</f>
        <v>2001</v>
      </c>
      <c r="E219" s="261">
        <f>[2]PhiladelphiaPA!B1678</f>
        <v>8</v>
      </c>
      <c r="F219" s="261">
        <f>[2]PhiladelphiaPA!C1678</f>
        <v>4</v>
      </c>
      <c r="G219" s="281">
        <f t="shared" si="9"/>
        <v>37107</v>
      </c>
      <c r="H219" s="261">
        <f>[2]PhiladelphiaPA!E1678</f>
        <v>0</v>
      </c>
      <c r="I219" s="280">
        <f>[2]PhiladelphiaPA!F1678</f>
        <v>0</v>
      </c>
      <c r="J219" s="279">
        <f>[2]WashingtonD.C.!A1678</f>
        <v>2001</v>
      </c>
      <c r="K219" s="261">
        <f>[2]WashingtonD.C.!B1678</f>
        <v>8</v>
      </c>
      <c r="L219" s="261">
        <f>[2]WashingtonD.C.!C1678</f>
        <v>4</v>
      </c>
      <c r="M219" s="281">
        <f t="shared" si="10"/>
        <v>37107</v>
      </c>
      <c r="N219" s="261">
        <f>[2]WashingtonD.C.!E1678</f>
        <v>0</v>
      </c>
      <c r="O219" s="280">
        <f>[2]WashingtonD.C.!F1678</f>
        <v>0</v>
      </c>
      <c r="P219" s="279">
        <f>[3]LaGuardia!A1680</f>
        <v>2001</v>
      </c>
      <c r="Q219" s="261">
        <f>[3]LaGuardia!B1680</f>
        <v>8</v>
      </c>
      <c r="R219" s="293">
        <f>[3]LaGuardia!C1680</f>
        <v>4</v>
      </c>
      <c r="S219" s="281">
        <f t="shared" si="11"/>
        <v>37107</v>
      </c>
      <c r="T219" s="293">
        <f>[3]LaGuardia!E1680</f>
        <v>0</v>
      </c>
      <c r="U219" s="308">
        <f>[3]LaGuardia!F1680</f>
        <v>0</v>
      </c>
    </row>
    <row r="220" spans="1:21" x14ac:dyDescent="0.2">
      <c r="A220" s="284">
        <v>37108</v>
      </c>
      <c r="B220" s="261">
        <v>86</v>
      </c>
      <c r="C220" s="280">
        <v>68</v>
      </c>
      <c r="D220" s="279">
        <f>[2]PhiladelphiaPA!A1679</f>
        <v>2001</v>
      </c>
      <c r="E220" s="261">
        <f>[2]PhiladelphiaPA!B1679</f>
        <v>8</v>
      </c>
      <c r="F220" s="261">
        <f>[2]PhiladelphiaPA!C1679</f>
        <v>5</v>
      </c>
      <c r="G220" s="281">
        <f t="shared" si="9"/>
        <v>37108</v>
      </c>
      <c r="H220" s="261">
        <f>[2]PhiladelphiaPA!E1679</f>
        <v>0</v>
      </c>
      <c r="I220" s="280">
        <f>[2]PhiladelphiaPA!F1679</f>
        <v>0</v>
      </c>
      <c r="J220" s="279">
        <f>[2]WashingtonD.C.!A1679</f>
        <v>2001</v>
      </c>
      <c r="K220" s="261">
        <f>[2]WashingtonD.C.!B1679</f>
        <v>8</v>
      </c>
      <c r="L220" s="261">
        <f>[2]WashingtonD.C.!C1679</f>
        <v>5</v>
      </c>
      <c r="M220" s="281">
        <f t="shared" si="10"/>
        <v>37108</v>
      </c>
      <c r="N220" s="261">
        <f>[2]WashingtonD.C.!E1679</f>
        <v>0</v>
      </c>
      <c r="O220" s="280">
        <f>[2]WashingtonD.C.!F1679</f>
        <v>0</v>
      </c>
      <c r="P220" s="279">
        <f>[3]LaGuardia!A1681</f>
        <v>2001</v>
      </c>
      <c r="Q220" s="261">
        <f>[3]LaGuardia!B1681</f>
        <v>8</v>
      </c>
      <c r="R220" s="293">
        <f>[3]LaGuardia!C1681</f>
        <v>5</v>
      </c>
      <c r="S220" s="281">
        <f t="shared" si="11"/>
        <v>37108</v>
      </c>
      <c r="T220" s="293">
        <f>[3]LaGuardia!E1681</f>
        <v>0</v>
      </c>
      <c r="U220" s="308">
        <f>[3]LaGuardia!F1681</f>
        <v>0</v>
      </c>
    </row>
    <row r="221" spans="1:21" x14ac:dyDescent="0.2">
      <c r="A221" s="284">
        <v>37109</v>
      </c>
      <c r="B221" s="261">
        <v>86</v>
      </c>
      <c r="C221" s="280">
        <v>68</v>
      </c>
      <c r="D221" s="279">
        <f>[2]PhiladelphiaPA!A1680</f>
        <v>2001</v>
      </c>
      <c r="E221" s="261">
        <f>[2]PhiladelphiaPA!B1680</f>
        <v>8</v>
      </c>
      <c r="F221" s="261">
        <f>[2]PhiladelphiaPA!C1680</f>
        <v>6</v>
      </c>
      <c r="G221" s="281">
        <f t="shared" si="9"/>
        <v>37109</v>
      </c>
      <c r="H221" s="261">
        <f>[2]PhiladelphiaPA!E1680</f>
        <v>0</v>
      </c>
      <c r="I221" s="280">
        <f>[2]PhiladelphiaPA!F1680</f>
        <v>0</v>
      </c>
      <c r="J221" s="279">
        <f>[2]WashingtonD.C.!A1680</f>
        <v>2001</v>
      </c>
      <c r="K221" s="261">
        <f>[2]WashingtonD.C.!B1680</f>
        <v>8</v>
      </c>
      <c r="L221" s="261">
        <f>[2]WashingtonD.C.!C1680</f>
        <v>6</v>
      </c>
      <c r="M221" s="281">
        <f t="shared" si="10"/>
        <v>37109</v>
      </c>
      <c r="N221" s="261">
        <f>[2]WashingtonD.C.!E1680</f>
        <v>0</v>
      </c>
      <c r="O221" s="280">
        <f>[2]WashingtonD.C.!F1680</f>
        <v>0</v>
      </c>
      <c r="P221" s="279">
        <f>[3]LaGuardia!A1682</f>
        <v>2001</v>
      </c>
      <c r="Q221" s="261">
        <f>[3]LaGuardia!B1682</f>
        <v>8</v>
      </c>
      <c r="R221" s="293">
        <f>[3]LaGuardia!C1682</f>
        <v>6</v>
      </c>
      <c r="S221" s="281">
        <f t="shared" si="11"/>
        <v>37109</v>
      </c>
      <c r="T221" s="293">
        <f>[3]LaGuardia!E1682</f>
        <v>0</v>
      </c>
      <c r="U221" s="308">
        <f>[3]LaGuardia!F1682</f>
        <v>0</v>
      </c>
    </row>
    <row r="222" spans="1:21" x14ac:dyDescent="0.2">
      <c r="A222" s="284">
        <v>37110</v>
      </c>
      <c r="B222" s="261">
        <v>86</v>
      </c>
      <c r="C222" s="280">
        <v>67</v>
      </c>
      <c r="D222" s="279">
        <f>[2]PhiladelphiaPA!A1681</f>
        <v>2001</v>
      </c>
      <c r="E222" s="261">
        <f>[2]PhiladelphiaPA!B1681</f>
        <v>8</v>
      </c>
      <c r="F222" s="261">
        <f>[2]PhiladelphiaPA!C1681</f>
        <v>7</v>
      </c>
      <c r="G222" s="281">
        <f t="shared" si="9"/>
        <v>37110</v>
      </c>
      <c r="H222" s="261">
        <f>[2]PhiladelphiaPA!E1681</f>
        <v>0</v>
      </c>
      <c r="I222" s="280">
        <f>[2]PhiladelphiaPA!F1681</f>
        <v>0</v>
      </c>
      <c r="J222" s="279">
        <f>[2]WashingtonD.C.!A1681</f>
        <v>2001</v>
      </c>
      <c r="K222" s="261">
        <f>[2]WashingtonD.C.!B1681</f>
        <v>8</v>
      </c>
      <c r="L222" s="261">
        <f>[2]WashingtonD.C.!C1681</f>
        <v>7</v>
      </c>
      <c r="M222" s="281">
        <f t="shared" si="10"/>
        <v>37110</v>
      </c>
      <c r="N222" s="261">
        <f>[2]WashingtonD.C.!E1681</f>
        <v>0</v>
      </c>
      <c r="O222" s="280">
        <f>[2]WashingtonD.C.!F1681</f>
        <v>0</v>
      </c>
      <c r="P222" s="279">
        <f>[3]LaGuardia!A1683</f>
        <v>2001</v>
      </c>
      <c r="Q222" s="261">
        <f>[3]LaGuardia!B1683</f>
        <v>8</v>
      </c>
      <c r="R222" s="293">
        <f>[3]LaGuardia!C1683</f>
        <v>7</v>
      </c>
      <c r="S222" s="281">
        <f t="shared" si="11"/>
        <v>37110</v>
      </c>
      <c r="T222" s="293">
        <f>[3]LaGuardia!E1683</f>
        <v>0</v>
      </c>
      <c r="U222" s="308">
        <f>[3]LaGuardia!F1683</f>
        <v>0</v>
      </c>
    </row>
    <row r="223" spans="1:21" x14ac:dyDescent="0.2">
      <c r="A223" s="284">
        <v>37111</v>
      </c>
      <c r="B223" s="261">
        <v>86</v>
      </c>
      <c r="C223" s="280">
        <v>67</v>
      </c>
      <c r="D223" s="279">
        <f>[2]PhiladelphiaPA!A1682</f>
        <v>2001</v>
      </c>
      <c r="E223" s="261">
        <f>[2]PhiladelphiaPA!B1682</f>
        <v>8</v>
      </c>
      <c r="F223" s="261">
        <f>[2]PhiladelphiaPA!C1682</f>
        <v>8</v>
      </c>
      <c r="G223" s="281">
        <f t="shared" si="9"/>
        <v>37111</v>
      </c>
      <c r="H223" s="261">
        <f>[2]PhiladelphiaPA!E1682</f>
        <v>0</v>
      </c>
      <c r="I223" s="280">
        <f>[2]PhiladelphiaPA!F1682</f>
        <v>0</v>
      </c>
      <c r="J223" s="279">
        <f>[2]WashingtonD.C.!A1682</f>
        <v>2001</v>
      </c>
      <c r="K223" s="261">
        <f>[2]WashingtonD.C.!B1682</f>
        <v>8</v>
      </c>
      <c r="L223" s="261">
        <f>[2]WashingtonD.C.!C1682</f>
        <v>8</v>
      </c>
      <c r="M223" s="281">
        <f t="shared" si="10"/>
        <v>37111</v>
      </c>
      <c r="N223" s="261">
        <f>[2]WashingtonD.C.!E1682</f>
        <v>0</v>
      </c>
      <c r="O223" s="280">
        <f>[2]WashingtonD.C.!F1682</f>
        <v>0</v>
      </c>
      <c r="P223" s="279">
        <f>[3]LaGuardia!A1684</f>
        <v>2001</v>
      </c>
      <c r="Q223" s="261">
        <f>[3]LaGuardia!B1684</f>
        <v>8</v>
      </c>
      <c r="R223" s="293">
        <f>[3]LaGuardia!C1684</f>
        <v>8</v>
      </c>
      <c r="S223" s="281">
        <f t="shared" si="11"/>
        <v>37111</v>
      </c>
      <c r="T223" s="293">
        <f>[3]LaGuardia!E1684</f>
        <v>0</v>
      </c>
      <c r="U223" s="308">
        <f>[3]LaGuardia!F1684</f>
        <v>0</v>
      </c>
    </row>
    <row r="224" spans="1:21" x14ac:dyDescent="0.2">
      <c r="A224" s="284">
        <v>37112</v>
      </c>
      <c r="B224" s="261">
        <v>86</v>
      </c>
      <c r="C224" s="280">
        <v>67</v>
      </c>
      <c r="D224" s="279">
        <f>[2]PhiladelphiaPA!A1683</f>
        <v>2001</v>
      </c>
      <c r="E224" s="261">
        <f>[2]PhiladelphiaPA!B1683</f>
        <v>8</v>
      </c>
      <c r="F224" s="261">
        <f>[2]PhiladelphiaPA!C1683</f>
        <v>9</v>
      </c>
      <c r="G224" s="281">
        <f t="shared" si="9"/>
        <v>37112</v>
      </c>
      <c r="H224" s="261">
        <f>[2]PhiladelphiaPA!E1683</f>
        <v>0</v>
      </c>
      <c r="I224" s="280">
        <f>[2]PhiladelphiaPA!F1683</f>
        <v>0</v>
      </c>
      <c r="J224" s="279">
        <f>[2]WashingtonD.C.!A1683</f>
        <v>2001</v>
      </c>
      <c r="K224" s="261">
        <f>[2]WashingtonD.C.!B1683</f>
        <v>8</v>
      </c>
      <c r="L224" s="261">
        <f>[2]WashingtonD.C.!C1683</f>
        <v>9</v>
      </c>
      <c r="M224" s="281">
        <f t="shared" si="10"/>
        <v>37112</v>
      </c>
      <c r="N224" s="261">
        <f>[2]WashingtonD.C.!E1683</f>
        <v>0</v>
      </c>
      <c r="O224" s="280">
        <f>[2]WashingtonD.C.!F1683</f>
        <v>0</v>
      </c>
      <c r="P224" s="279">
        <f>[3]LaGuardia!A1685</f>
        <v>2001</v>
      </c>
      <c r="Q224" s="261">
        <f>[3]LaGuardia!B1685</f>
        <v>8</v>
      </c>
      <c r="R224" s="293">
        <f>[3]LaGuardia!C1685</f>
        <v>9</v>
      </c>
      <c r="S224" s="281">
        <f t="shared" si="11"/>
        <v>37112</v>
      </c>
      <c r="T224" s="293">
        <f>[3]LaGuardia!E1685</f>
        <v>0</v>
      </c>
      <c r="U224" s="308">
        <f>[3]LaGuardia!F1685</f>
        <v>0</v>
      </c>
    </row>
    <row r="225" spans="1:21" x14ac:dyDescent="0.2">
      <c r="A225" s="284">
        <v>37113</v>
      </c>
      <c r="B225" s="261">
        <v>86</v>
      </c>
      <c r="C225" s="280">
        <v>67</v>
      </c>
      <c r="D225" s="279">
        <f>[2]PhiladelphiaPA!A1684</f>
        <v>2001</v>
      </c>
      <c r="E225" s="261">
        <f>[2]PhiladelphiaPA!B1684</f>
        <v>8</v>
      </c>
      <c r="F225" s="261">
        <f>[2]PhiladelphiaPA!C1684</f>
        <v>10</v>
      </c>
      <c r="G225" s="281">
        <f t="shared" si="9"/>
        <v>37113</v>
      </c>
      <c r="H225" s="261">
        <f>[2]PhiladelphiaPA!E1684</f>
        <v>0</v>
      </c>
      <c r="I225" s="280">
        <f>[2]PhiladelphiaPA!F1684</f>
        <v>0</v>
      </c>
      <c r="J225" s="279">
        <f>[2]WashingtonD.C.!A1684</f>
        <v>2001</v>
      </c>
      <c r="K225" s="261">
        <f>[2]WashingtonD.C.!B1684</f>
        <v>8</v>
      </c>
      <c r="L225" s="261">
        <f>[2]WashingtonD.C.!C1684</f>
        <v>10</v>
      </c>
      <c r="M225" s="281">
        <f t="shared" si="10"/>
        <v>37113</v>
      </c>
      <c r="N225" s="261">
        <f>[2]WashingtonD.C.!E1684</f>
        <v>0</v>
      </c>
      <c r="O225" s="280">
        <f>[2]WashingtonD.C.!F1684</f>
        <v>0</v>
      </c>
      <c r="P225" s="279">
        <f>[3]LaGuardia!A1686</f>
        <v>2001</v>
      </c>
      <c r="Q225" s="261">
        <f>[3]LaGuardia!B1686</f>
        <v>8</v>
      </c>
      <c r="R225" s="293">
        <f>[3]LaGuardia!C1686</f>
        <v>10</v>
      </c>
      <c r="S225" s="281">
        <f t="shared" si="11"/>
        <v>37113</v>
      </c>
      <c r="T225" s="293">
        <f>[3]LaGuardia!E1686</f>
        <v>0</v>
      </c>
      <c r="U225" s="308">
        <f>[3]LaGuardia!F1686</f>
        <v>0</v>
      </c>
    </row>
    <row r="226" spans="1:21" x14ac:dyDescent="0.2">
      <c r="A226" s="284">
        <v>37114</v>
      </c>
      <c r="B226" s="261">
        <v>85</v>
      </c>
      <c r="C226" s="280">
        <v>67</v>
      </c>
      <c r="D226" s="279">
        <f>[2]PhiladelphiaPA!A1685</f>
        <v>2001</v>
      </c>
      <c r="E226" s="261">
        <f>[2]PhiladelphiaPA!B1685</f>
        <v>8</v>
      </c>
      <c r="F226" s="261">
        <f>[2]PhiladelphiaPA!C1685</f>
        <v>11</v>
      </c>
      <c r="G226" s="281">
        <f t="shared" si="9"/>
        <v>37114</v>
      </c>
      <c r="H226" s="261">
        <f>[2]PhiladelphiaPA!E1685</f>
        <v>0</v>
      </c>
      <c r="I226" s="280">
        <f>[2]PhiladelphiaPA!F1685</f>
        <v>0</v>
      </c>
      <c r="J226" s="279">
        <f>[2]WashingtonD.C.!A1685</f>
        <v>2001</v>
      </c>
      <c r="K226" s="261">
        <f>[2]WashingtonD.C.!B1685</f>
        <v>8</v>
      </c>
      <c r="L226" s="261">
        <f>[2]WashingtonD.C.!C1685</f>
        <v>11</v>
      </c>
      <c r="M226" s="281">
        <f t="shared" si="10"/>
        <v>37114</v>
      </c>
      <c r="N226" s="261">
        <f>[2]WashingtonD.C.!E1685</f>
        <v>0</v>
      </c>
      <c r="O226" s="280">
        <f>[2]WashingtonD.C.!F1685</f>
        <v>0</v>
      </c>
      <c r="P226" s="279">
        <f>[3]LaGuardia!A1687</f>
        <v>2001</v>
      </c>
      <c r="Q226" s="261">
        <f>[3]LaGuardia!B1687</f>
        <v>8</v>
      </c>
      <c r="R226" s="293">
        <f>[3]LaGuardia!C1687</f>
        <v>11</v>
      </c>
      <c r="S226" s="281">
        <f t="shared" si="11"/>
        <v>37114</v>
      </c>
      <c r="T226" s="293">
        <f>[3]LaGuardia!E1687</f>
        <v>0</v>
      </c>
      <c r="U226" s="308">
        <f>[3]LaGuardia!F1687</f>
        <v>0</v>
      </c>
    </row>
    <row r="227" spans="1:21" x14ac:dyDescent="0.2">
      <c r="A227" s="284">
        <v>37115</v>
      </c>
      <c r="B227" s="261">
        <v>85</v>
      </c>
      <c r="C227" s="280">
        <v>67</v>
      </c>
      <c r="D227" s="279">
        <f>[2]PhiladelphiaPA!A1686</f>
        <v>2001</v>
      </c>
      <c r="E227" s="261">
        <f>[2]PhiladelphiaPA!B1686</f>
        <v>8</v>
      </c>
      <c r="F227" s="261">
        <f>[2]PhiladelphiaPA!C1686</f>
        <v>12</v>
      </c>
      <c r="G227" s="281">
        <f t="shared" si="9"/>
        <v>37115</v>
      </c>
      <c r="H227" s="261">
        <f>[2]PhiladelphiaPA!E1686</f>
        <v>0</v>
      </c>
      <c r="I227" s="280">
        <f>[2]PhiladelphiaPA!F1686</f>
        <v>0</v>
      </c>
      <c r="J227" s="279">
        <f>[2]WashingtonD.C.!A1686</f>
        <v>2001</v>
      </c>
      <c r="K227" s="261">
        <f>[2]WashingtonD.C.!B1686</f>
        <v>8</v>
      </c>
      <c r="L227" s="261">
        <f>[2]WashingtonD.C.!C1686</f>
        <v>12</v>
      </c>
      <c r="M227" s="281">
        <f t="shared" si="10"/>
        <v>37115</v>
      </c>
      <c r="N227" s="261">
        <f>[2]WashingtonD.C.!E1686</f>
        <v>0</v>
      </c>
      <c r="O227" s="280">
        <f>[2]WashingtonD.C.!F1686</f>
        <v>0</v>
      </c>
      <c r="P227" s="279">
        <f>[3]LaGuardia!A1688</f>
        <v>2001</v>
      </c>
      <c r="Q227" s="261">
        <f>[3]LaGuardia!B1688</f>
        <v>8</v>
      </c>
      <c r="R227" s="293">
        <f>[3]LaGuardia!C1688</f>
        <v>12</v>
      </c>
      <c r="S227" s="281">
        <f t="shared" si="11"/>
        <v>37115</v>
      </c>
      <c r="T227" s="293">
        <f>[3]LaGuardia!E1688</f>
        <v>0</v>
      </c>
      <c r="U227" s="308">
        <f>[3]LaGuardia!F1688</f>
        <v>0</v>
      </c>
    </row>
    <row r="228" spans="1:21" x14ac:dyDescent="0.2">
      <c r="A228" s="284">
        <v>37116</v>
      </c>
      <c r="B228" s="261">
        <v>85</v>
      </c>
      <c r="C228" s="280">
        <v>67</v>
      </c>
      <c r="D228" s="279">
        <f>[2]PhiladelphiaPA!A1687</f>
        <v>2001</v>
      </c>
      <c r="E228" s="261">
        <f>[2]PhiladelphiaPA!B1687</f>
        <v>8</v>
      </c>
      <c r="F228" s="261">
        <f>[2]PhiladelphiaPA!C1687</f>
        <v>13</v>
      </c>
      <c r="G228" s="281">
        <f t="shared" si="9"/>
        <v>37116</v>
      </c>
      <c r="H228" s="261">
        <f>[2]PhiladelphiaPA!E1687</f>
        <v>0</v>
      </c>
      <c r="I228" s="280">
        <f>[2]PhiladelphiaPA!F1687</f>
        <v>0</v>
      </c>
      <c r="J228" s="279">
        <f>[2]WashingtonD.C.!A1687</f>
        <v>2001</v>
      </c>
      <c r="K228" s="261">
        <f>[2]WashingtonD.C.!B1687</f>
        <v>8</v>
      </c>
      <c r="L228" s="261">
        <f>[2]WashingtonD.C.!C1687</f>
        <v>13</v>
      </c>
      <c r="M228" s="281">
        <f t="shared" si="10"/>
        <v>37116</v>
      </c>
      <c r="N228" s="261">
        <f>[2]WashingtonD.C.!E1687</f>
        <v>0</v>
      </c>
      <c r="O228" s="280">
        <f>[2]WashingtonD.C.!F1687</f>
        <v>0</v>
      </c>
      <c r="P228" s="279">
        <f>[3]LaGuardia!A1689</f>
        <v>2001</v>
      </c>
      <c r="Q228" s="261">
        <f>[3]LaGuardia!B1689</f>
        <v>8</v>
      </c>
      <c r="R228" s="293">
        <f>[3]LaGuardia!C1689</f>
        <v>13</v>
      </c>
      <c r="S228" s="281">
        <f t="shared" si="11"/>
        <v>37116</v>
      </c>
      <c r="T228" s="293">
        <f>[3]LaGuardia!E1689</f>
        <v>0</v>
      </c>
      <c r="U228" s="308">
        <f>[3]LaGuardia!F1689</f>
        <v>0</v>
      </c>
    </row>
    <row r="229" spans="1:21" x14ac:dyDescent="0.2">
      <c r="A229" s="284">
        <v>37117</v>
      </c>
      <c r="B229" s="261">
        <v>85</v>
      </c>
      <c r="C229" s="280">
        <v>67</v>
      </c>
      <c r="D229" s="279">
        <f>[2]PhiladelphiaPA!A1688</f>
        <v>2001</v>
      </c>
      <c r="E229" s="261">
        <f>[2]PhiladelphiaPA!B1688</f>
        <v>8</v>
      </c>
      <c r="F229" s="261">
        <f>[2]PhiladelphiaPA!C1688</f>
        <v>14</v>
      </c>
      <c r="G229" s="281">
        <f t="shared" si="9"/>
        <v>37117</v>
      </c>
      <c r="H229" s="261">
        <f>[2]PhiladelphiaPA!E1688</f>
        <v>0</v>
      </c>
      <c r="I229" s="280">
        <f>[2]PhiladelphiaPA!F1688</f>
        <v>0</v>
      </c>
      <c r="J229" s="279">
        <f>[2]WashingtonD.C.!A1688</f>
        <v>2001</v>
      </c>
      <c r="K229" s="261">
        <f>[2]WashingtonD.C.!B1688</f>
        <v>8</v>
      </c>
      <c r="L229" s="261">
        <f>[2]WashingtonD.C.!C1688</f>
        <v>14</v>
      </c>
      <c r="M229" s="281">
        <f t="shared" si="10"/>
        <v>37117</v>
      </c>
      <c r="N229" s="261">
        <f>[2]WashingtonD.C.!E1688</f>
        <v>0</v>
      </c>
      <c r="O229" s="280">
        <f>[2]WashingtonD.C.!F1688</f>
        <v>0</v>
      </c>
      <c r="P229" s="279">
        <f>[3]LaGuardia!A1690</f>
        <v>2001</v>
      </c>
      <c r="Q229" s="261">
        <f>[3]LaGuardia!B1690</f>
        <v>8</v>
      </c>
      <c r="R229" s="293">
        <f>[3]LaGuardia!C1690</f>
        <v>14</v>
      </c>
      <c r="S229" s="281">
        <f t="shared" si="11"/>
        <v>37117</v>
      </c>
      <c r="T229" s="293">
        <f>[3]LaGuardia!E1690</f>
        <v>0</v>
      </c>
      <c r="U229" s="308">
        <f>[3]LaGuardia!F1690</f>
        <v>0</v>
      </c>
    </row>
    <row r="230" spans="1:21" x14ac:dyDescent="0.2">
      <c r="A230" s="284">
        <v>37118</v>
      </c>
      <c r="B230" s="261">
        <v>85</v>
      </c>
      <c r="C230" s="280">
        <v>67</v>
      </c>
      <c r="D230" s="279">
        <f>[2]PhiladelphiaPA!A1689</f>
        <v>2001</v>
      </c>
      <c r="E230" s="261">
        <f>[2]PhiladelphiaPA!B1689</f>
        <v>8</v>
      </c>
      <c r="F230" s="261">
        <f>[2]PhiladelphiaPA!C1689</f>
        <v>15</v>
      </c>
      <c r="G230" s="281">
        <f t="shared" si="9"/>
        <v>37118</v>
      </c>
      <c r="H230" s="261">
        <f>[2]PhiladelphiaPA!E1689</f>
        <v>0</v>
      </c>
      <c r="I230" s="280">
        <f>[2]PhiladelphiaPA!F1689</f>
        <v>0</v>
      </c>
      <c r="J230" s="279">
        <f>[2]WashingtonD.C.!A1689</f>
        <v>2001</v>
      </c>
      <c r="K230" s="261">
        <f>[2]WashingtonD.C.!B1689</f>
        <v>8</v>
      </c>
      <c r="L230" s="261">
        <f>[2]WashingtonD.C.!C1689</f>
        <v>15</v>
      </c>
      <c r="M230" s="281">
        <f t="shared" si="10"/>
        <v>37118</v>
      </c>
      <c r="N230" s="261">
        <f>[2]WashingtonD.C.!E1689</f>
        <v>0</v>
      </c>
      <c r="O230" s="280">
        <f>[2]WashingtonD.C.!F1689</f>
        <v>0</v>
      </c>
      <c r="P230" s="279">
        <f>[3]LaGuardia!A1691</f>
        <v>2001</v>
      </c>
      <c r="Q230" s="261">
        <f>[3]LaGuardia!B1691</f>
        <v>8</v>
      </c>
      <c r="R230" s="293">
        <f>[3]LaGuardia!C1691</f>
        <v>15</v>
      </c>
      <c r="S230" s="281">
        <f t="shared" si="11"/>
        <v>37118</v>
      </c>
      <c r="T230" s="293">
        <f>[3]LaGuardia!E1691</f>
        <v>0</v>
      </c>
      <c r="U230" s="308">
        <f>[3]LaGuardia!F1691</f>
        <v>0</v>
      </c>
    </row>
    <row r="231" spans="1:21" x14ac:dyDescent="0.2">
      <c r="A231" s="284">
        <v>37119</v>
      </c>
      <c r="B231" s="261">
        <v>85</v>
      </c>
      <c r="C231" s="280">
        <v>67</v>
      </c>
      <c r="D231" s="279">
        <f>[2]PhiladelphiaPA!A1690</f>
        <v>2001</v>
      </c>
      <c r="E231" s="261">
        <f>[2]PhiladelphiaPA!B1690</f>
        <v>8</v>
      </c>
      <c r="F231" s="261">
        <f>[2]PhiladelphiaPA!C1690</f>
        <v>16</v>
      </c>
      <c r="G231" s="281">
        <f t="shared" si="9"/>
        <v>37119</v>
      </c>
      <c r="H231" s="261">
        <f>[2]PhiladelphiaPA!E1690</f>
        <v>0</v>
      </c>
      <c r="I231" s="280">
        <f>[2]PhiladelphiaPA!F1690</f>
        <v>0</v>
      </c>
      <c r="J231" s="279">
        <f>[2]WashingtonD.C.!A1690</f>
        <v>2001</v>
      </c>
      <c r="K231" s="261">
        <f>[2]WashingtonD.C.!B1690</f>
        <v>8</v>
      </c>
      <c r="L231" s="261">
        <f>[2]WashingtonD.C.!C1690</f>
        <v>16</v>
      </c>
      <c r="M231" s="281">
        <f t="shared" si="10"/>
        <v>37119</v>
      </c>
      <c r="N231" s="261">
        <f>[2]WashingtonD.C.!E1690</f>
        <v>0</v>
      </c>
      <c r="O231" s="280">
        <f>[2]WashingtonD.C.!F1690</f>
        <v>0</v>
      </c>
      <c r="P231" s="279">
        <f>[3]LaGuardia!A1692</f>
        <v>2001</v>
      </c>
      <c r="Q231" s="261">
        <f>[3]LaGuardia!B1692</f>
        <v>8</v>
      </c>
      <c r="R231" s="293">
        <f>[3]LaGuardia!C1692</f>
        <v>16</v>
      </c>
      <c r="S231" s="281">
        <f t="shared" si="11"/>
        <v>37119</v>
      </c>
      <c r="T231" s="293">
        <f>[3]LaGuardia!E1692</f>
        <v>0</v>
      </c>
      <c r="U231" s="308">
        <f>[3]LaGuardia!F1692</f>
        <v>0</v>
      </c>
    </row>
    <row r="232" spans="1:21" x14ac:dyDescent="0.2">
      <c r="A232" s="284">
        <v>37120</v>
      </c>
      <c r="B232" s="261">
        <v>85</v>
      </c>
      <c r="C232" s="280">
        <v>66</v>
      </c>
      <c r="D232" s="279">
        <f>[2]PhiladelphiaPA!A1691</f>
        <v>2001</v>
      </c>
      <c r="E232" s="261">
        <f>[2]PhiladelphiaPA!B1691</f>
        <v>8</v>
      </c>
      <c r="F232" s="261">
        <f>[2]PhiladelphiaPA!C1691</f>
        <v>17</v>
      </c>
      <c r="G232" s="281">
        <f t="shared" si="9"/>
        <v>37120</v>
      </c>
      <c r="H232" s="261">
        <f>[2]PhiladelphiaPA!E1691</f>
        <v>0</v>
      </c>
      <c r="I232" s="280">
        <f>[2]PhiladelphiaPA!F1691</f>
        <v>0</v>
      </c>
      <c r="J232" s="279">
        <f>[2]WashingtonD.C.!A1691</f>
        <v>2001</v>
      </c>
      <c r="K232" s="261">
        <f>[2]WashingtonD.C.!B1691</f>
        <v>8</v>
      </c>
      <c r="L232" s="261">
        <f>[2]WashingtonD.C.!C1691</f>
        <v>17</v>
      </c>
      <c r="M232" s="281">
        <f t="shared" si="10"/>
        <v>37120</v>
      </c>
      <c r="N232" s="261">
        <f>[2]WashingtonD.C.!E1691</f>
        <v>0</v>
      </c>
      <c r="O232" s="280">
        <f>[2]WashingtonD.C.!F1691</f>
        <v>0</v>
      </c>
      <c r="P232" s="279">
        <f>[3]LaGuardia!A1693</f>
        <v>2001</v>
      </c>
      <c r="Q232" s="261">
        <f>[3]LaGuardia!B1693</f>
        <v>8</v>
      </c>
      <c r="R232" s="293">
        <f>[3]LaGuardia!C1693</f>
        <v>17</v>
      </c>
      <c r="S232" s="281">
        <f t="shared" si="11"/>
        <v>37120</v>
      </c>
      <c r="T232" s="293">
        <f>[3]LaGuardia!E1693</f>
        <v>0</v>
      </c>
      <c r="U232" s="308">
        <f>[3]LaGuardia!F1693</f>
        <v>0</v>
      </c>
    </row>
    <row r="233" spans="1:21" x14ac:dyDescent="0.2">
      <c r="A233" s="284">
        <v>37121</v>
      </c>
      <c r="B233" s="261">
        <v>85</v>
      </c>
      <c r="C233" s="280">
        <v>66</v>
      </c>
      <c r="D233" s="279">
        <f>[2]PhiladelphiaPA!A1692</f>
        <v>2001</v>
      </c>
      <c r="E233" s="261">
        <f>[2]PhiladelphiaPA!B1692</f>
        <v>8</v>
      </c>
      <c r="F233" s="261">
        <f>[2]PhiladelphiaPA!C1692</f>
        <v>18</v>
      </c>
      <c r="G233" s="281">
        <f t="shared" si="9"/>
        <v>37121</v>
      </c>
      <c r="H233" s="261">
        <f>[2]PhiladelphiaPA!E1692</f>
        <v>0</v>
      </c>
      <c r="I233" s="280">
        <f>[2]PhiladelphiaPA!F1692</f>
        <v>0</v>
      </c>
      <c r="J233" s="279">
        <f>[2]WashingtonD.C.!A1692</f>
        <v>2001</v>
      </c>
      <c r="K233" s="261">
        <f>[2]WashingtonD.C.!B1692</f>
        <v>8</v>
      </c>
      <c r="L233" s="261">
        <f>[2]WashingtonD.C.!C1692</f>
        <v>18</v>
      </c>
      <c r="M233" s="281">
        <f t="shared" si="10"/>
        <v>37121</v>
      </c>
      <c r="N233" s="261">
        <f>[2]WashingtonD.C.!E1692</f>
        <v>0</v>
      </c>
      <c r="O233" s="280">
        <f>[2]WashingtonD.C.!F1692</f>
        <v>0</v>
      </c>
      <c r="P233" s="279">
        <f>[3]LaGuardia!A1694</f>
        <v>2001</v>
      </c>
      <c r="Q233" s="261">
        <f>[3]LaGuardia!B1694</f>
        <v>8</v>
      </c>
      <c r="R233" s="293">
        <f>[3]LaGuardia!C1694</f>
        <v>18</v>
      </c>
      <c r="S233" s="281">
        <f t="shared" si="11"/>
        <v>37121</v>
      </c>
      <c r="T233" s="293">
        <f>[3]LaGuardia!E1694</f>
        <v>0</v>
      </c>
      <c r="U233" s="308">
        <f>[3]LaGuardia!F1694</f>
        <v>0</v>
      </c>
    </row>
    <row r="234" spans="1:21" x14ac:dyDescent="0.2">
      <c r="A234" s="284">
        <v>37122</v>
      </c>
      <c r="B234" s="261">
        <v>84</v>
      </c>
      <c r="C234" s="280">
        <v>66</v>
      </c>
      <c r="D234" s="279">
        <f>[2]PhiladelphiaPA!A1693</f>
        <v>2001</v>
      </c>
      <c r="E234" s="261">
        <f>[2]PhiladelphiaPA!B1693</f>
        <v>8</v>
      </c>
      <c r="F234" s="261">
        <f>[2]PhiladelphiaPA!C1693</f>
        <v>19</v>
      </c>
      <c r="G234" s="281">
        <f t="shared" si="9"/>
        <v>37122</v>
      </c>
      <c r="H234" s="261">
        <f>[2]PhiladelphiaPA!E1693</f>
        <v>0</v>
      </c>
      <c r="I234" s="280">
        <f>[2]PhiladelphiaPA!F1693</f>
        <v>0</v>
      </c>
      <c r="J234" s="279">
        <f>[2]WashingtonD.C.!A1693</f>
        <v>2001</v>
      </c>
      <c r="K234" s="261">
        <f>[2]WashingtonD.C.!B1693</f>
        <v>8</v>
      </c>
      <c r="L234" s="261">
        <f>[2]WashingtonD.C.!C1693</f>
        <v>19</v>
      </c>
      <c r="M234" s="281">
        <f t="shared" si="10"/>
        <v>37122</v>
      </c>
      <c r="N234" s="261">
        <f>[2]WashingtonD.C.!E1693</f>
        <v>0</v>
      </c>
      <c r="O234" s="280">
        <f>[2]WashingtonD.C.!F1693</f>
        <v>0</v>
      </c>
      <c r="P234" s="279">
        <f>[3]LaGuardia!A1695</f>
        <v>2001</v>
      </c>
      <c r="Q234" s="261">
        <f>[3]LaGuardia!B1695</f>
        <v>8</v>
      </c>
      <c r="R234" s="293">
        <f>[3]LaGuardia!C1695</f>
        <v>19</v>
      </c>
      <c r="S234" s="281">
        <f t="shared" si="11"/>
        <v>37122</v>
      </c>
      <c r="T234" s="293">
        <f>[3]LaGuardia!E1695</f>
        <v>0</v>
      </c>
      <c r="U234" s="308">
        <f>[3]LaGuardia!F1695</f>
        <v>0</v>
      </c>
    </row>
    <row r="235" spans="1:21" x14ac:dyDescent="0.2">
      <c r="A235" s="284">
        <v>37123</v>
      </c>
      <c r="B235" s="261">
        <v>84</v>
      </c>
      <c r="C235" s="280">
        <v>66</v>
      </c>
      <c r="D235" s="279">
        <f>[2]PhiladelphiaPA!A1694</f>
        <v>2001</v>
      </c>
      <c r="E235" s="261">
        <f>[2]PhiladelphiaPA!B1694</f>
        <v>8</v>
      </c>
      <c r="F235" s="261">
        <f>[2]PhiladelphiaPA!C1694</f>
        <v>20</v>
      </c>
      <c r="G235" s="281">
        <f t="shared" si="9"/>
        <v>37123</v>
      </c>
      <c r="H235" s="261">
        <f>[2]PhiladelphiaPA!E1694</f>
        <v>0</v>
      </c>
      <c r="I235" s="280">
        <f>[2]PhiladelphiaPA!F1694</f>
        <v>0</v>
      </c>
      <c r="J235" s="279">
        <f>[2]WashingtonD.C.!A1694</f>
        <v>2001</v>
      </c>
      <c r="K235" s="261">
        <f>[2]WashingtonD.C.!B1694</f>
        <v>8</v>
      </c>
      <c r="L235" s="261">
        <f>[2]WashingtonD.C.!C1694</f>
        <v>20</v>
      </c>
      <c r="M235" s="281">
        <f t="shared" si="10"/>
        <v>37123</v>
      </c>
      <c r="N235" s="261">
        <f>[2]WashingtonD.C.!E1694</f>
        <v>0</v>
      </c>
      <c r="O235" s="280">
        <f>[2]WashingtonD.C.!F1694</f>
        <v>0</v>
      </c>
      <c r="P235" s="279">
        <f>[3]LaGuardia!A1696</f>
        <v>2001</v>
      </c>
      <c r="Q235" s="261">
        <f>[3]LaGuardia!B1696</f>
        <v>8</v>
      </c>
      <c r="R235" s="293">
        <f>[3]LaGuardia!C1696</f>
        <v>20</v>
      </c>
      <c r="S235" s="281">
        <f t="shared" si="11"/>
        <v>37123</v>
      </c>
      <c r="T235" s="293">
        <f>[3]LaGuardia!E1696</f>
        <v>0</v>
      </c>
      <c r="U235" s="308">
        <f>[3]LaGuardia!F1696</f>
        <v>0</v>
      </c>
    </row>
    <row r="236" spans="1:21" x14ac:dyDescent="0.2">
      <c r="A236" s="284">
        <v>37124</v>
      </c>
      <c r="B236" s="261">
        <v>84</v>
      </c>
      <c r="C236" s="280">
        <v>66</v>
      </c>
      <c r="D236" s="279">
        <f>[2]PhiladelphiaPA!A1695</f>
        <v>2001</v>
      </c>
      <c r="E236" s="261">
        <f>[2]PhiladelphiaPA!B1695</f>
        <v>8</v>
      </c>
      <c r="F236" s="261">
        <f>[2]PhiladelphiaPA!C1695</f>
        <v>21</v>
      </c>
      <c r="G236" s="281">
        <f t="shared" si="9"/>
        <v>37124</v>
      </c>
      <c r="H236" s="261">
        <f>[2]PhiladelphiaPA!E1695</f>
        <v>0</v>
      </c>
      <c r="I236" s="280">
        <f>[2]PhiladelphiaPA!F1695</f>
        <v>0</v>
      </c>
      <c r="J236" s="279">
        <f>[2]WashingtonD.C.!A1695</f>
        <v>2001</v>
      </c>
      <c r="K236" s="261">
        <f>[2]WashingtonD.C.!B1695</f>
        <v>8</v>
      </c>
      <c r="L236" s="261">
        <f>[2]WashingtonD.C.!C1695</f>
        <v>21</v>
      </c>
      <c r="M236" s="281">
        <f t="shared" si="10"/>
        <v>37124</v>
      </c>
      <c r="N236" s="261">
        <f>[2]WashingtonD.C.!E1695</f>
        <v>0</v>
      </c>
      <c r="O236" s="280">
        <f>[2]WashingtonD.C.!F1695</f>
        <v>0</v>
      </c>
      <c r="P236" s="279">
        <f>[3]LaGuardia!A1697</f>
        <v>2001</v>
      </c>
      <c r="Q236" s="261">
        <f>[3]LaGuardia!B1697</f>
        <v>8</v>
      </c>
      <c r="R236" s="293">
        <f>[3]LaGuardia!C1697</f>
        <v>21</v>
      </c>
      <c r="S236" s="281">
        <f t="shared" si="11"/>
        <v>37124</v>
      </c>
      <c r="T236" s="293">
        <f>[3]LaGuardia!E1697</f>
        <v>0</v>
      </c>
      <c r="U236" s="308">
        <f>[3]LaGuardia!F1697</f>
        <v>0</v>
      </c>
    </row>
    <row r="237" spans="1:21" x14ac:dyDescent="0.2">
      <c r="A237" s="284">
        <v>37125</v>
      </c>
      <c r="B237" s="261">
        <v>84</v>
      </c>
      <c r="C237" s="280">
        <v>66</v>
      </c>
      <c r="D237" s="279">
        <f>[2]PhiladelphiaPA!A1696</f>
        <v>2001</v>
      </c>
      <c r="E237" s="261">
        <f>[2]PhiladelphiaPA!B1696</f>
        <v>8</v>
      </c>
      <c r="F237" s="261">
        <f>[2]PhiladelphiaPA!C1696</f>
        <v>22</v>
      </c>
      <c r="G237" s="281">
        <f t="shared" si="9"/>
        <v>37125</v>
      </c>
      <c r="H237" s="261">
        <f>[2]PhiladelphiaPA!E1696</f>
        <v>0</v>
      </c>
      <c r="I237" s="280">
        <f>[2]PhiladelphiaPA!F1696</f>
        <v>0</v>
      </c>
      <c r="J237" s="279">
        <f>[2]WashingtonD.C.!A1696</f>
        <v>2001</v>
      </c>
      <c r="K237" s="261">
        <f>[2]WashingtonD.C.!B1696</f>
        <v>8</v>
      </c>
      <c r="L237" s="261">
        <f>[2]WashingtonD.C.!C1696</f>
        <v>22</v>
      </c>
      <c r="M237" s="281">
        <f t="shared" si="10"/>
        <v>37125</v>
      </c>
      <c r="N237" s="261">
        <f>[2]WashingtonD.C.!E1696</f>
        <v>0</v>
      </c>
      <c r="O237" s="280">
        <f>[2]WashingtonD.C.!F1696</f>
        <v>0</v>
      </c>
      <c r="P237" s="279">
        <f>[3]LaGuardia!A1698</f>
        <v>2001</v>
      </c>
      <c r="Q237" s="261">
        <f>[3]LaGuardia!B1698</f>
        <v>8</v>
      </c>
      <c r="R237" s="293">
        <f>[3]LaGuardia!C1698</f>
        <v>22</v>
      </c>
      <c r="S237" s="281">
        <f t="shared" si="11"/>
        <v>37125</v>
      </c>
      <c r="T237" s="293">
        <f>[3]LaGuardia!E1698</f>
        <v>0</v>
      </c>
      <c r="U237" s="308">
        <f>[3]LaGuardia!F1698</f>
        <v>0</v>
      </c>
    </row>
    <row r="238" spans="1:21" x14ac:dyDescent="0.2">
      <c r="A238" s="284">
        <v>37126</v>
      </c>
      <c r="B238" s="261">
        <v>84</v>
      </c>
      <c r="C238" s="280">
        <v>65</v>
      </c>
      <c r="D238" s="279">
        <f>[2]PhiladelphiaPA!A1697</f>
        <v>2001</v>
      </c>
      <c r="E238" s="261">
        <f>[2]PhiladelphiaPA!B1697</f>
        <v>8</v>
      </c>
      <c r="F238" s="261">
        <f>[2]PhiladelphiaPA!C1697</f>
        <v>23</v>
      </c>
      <c r="G238" s="281">
        <f t="shared" si="9"/>
        <v>37126</v>
      </c>
      <c r="H238" s="261">
        <f>[2]PhiladelphiaPA!E1697</f>
        <v>0</v>
      </c>
      <c r="I238" s="280">
        <f>[2]PhiladelphiaPA!F1697</f>
        <v>0</v>
      </c>
      <c r="J238" s="279">
        <f>[2]WashingtonD.C.!A1697</f>
        <v>2001</v>
      </c>
      <c r="K238" s="261">
        <f>[2]WashingtonD.C.!B1697</f>
        <v>8</v>
      </c>
      <c r="L238" s="261">
        <f>[2]WashingtonD.C.!C1697</f>
        <v>23</v>
      </c>
      <c r="M238" s="281">
        <f t="shared" si="10"/>
        <v>37126</v>
      </c>
      <c r="N238" s="261">
        <f>[2]WashingtonD.C.!E1697</f>
        <v>0</v>
      </c>
      <c r="O238" s="280">
        <f>[2]WashingtonD.C.!F1697</f>
        <v>0</v>
      </c>
      <c r="P238" s="279">
        <f>[3]LaGuardia!A1699</f>
        <v>2001</v>
      </c>
      <c r="Q238" s="261">
        <f>[3]LaGuardia!B1699</f>
        <v>8</v>
      </c>
      <c r="R238" s="293">
        <f>[3]LaGuardia!C1699</f>
        <v>23</v>
      </c>
      <c r="S238" s="281">
        <f t="shared" si="11"/>
        <v>37126</v>
      </c>
      <c r="T238" s="293">
        <f>[3]LaGuardia!E1699</f>
        <v>0</v>
      </c>
      <c r="U238" s="308">
        <f>[3]LaGuardia!F1699</f>
        <v>0</v>
      </c>
    </row>
    <row r="239" spans="1:21" x14ac:dyDescent="0.2">
      <c r="A239" s="284">
        <v>37127</v>
      </c>
      <c r="B239" s="261">
        <v>84</v>
      </c>
      <c r="C239" s="280">
        <v>65</v>
      </c>
      <c r="D239" s="279">
        <f>[2]PhiladelphiaPA!A1698</f>
        <v>2001</v>
      </c>
      <c r="E239" s="261">
        <f>[2]PhiladelphiaPA!B1698</f>
        <v>8</v>
      </c>
      <c r="F239" s="261">
        <f>[2]PhiladelphiaPA!C1698</f>
        <v>24</v>
      </c>
      <c r="G239" s="281">
        <f t="shared" si="9"/>
        <v>37127</v>
      </c>
      <c r="H239" s="261">
        <f>[2]PhiladelphiaPA!E1698</f>
        <v>0</v>
      </c>
      <c r="I239" s="280">
        <f>[2]PhiladelphiaPA!F1698</f>
        <v>0</v>
      </c>
      <c r="J239" s="279">
        <f>[2]WashingtonD.C.!A1698</f>
        <v>2001</v>
      </c>
      <c r="K239" s="261">
        <f>[2]WashingtonD.C.!B1698</f>
        <v>8</v>
      </c>
      <c r="L239" s="261">
        <f>[2]WashingtonD.C.!C1698</f>
        <v>24</v>
      </c>
      <c r="M239" s="281">
        <f t="shared" si="10"/>
        <v>37127</v>
      </c>
      <c r="N239" s="261">
        <f>[2]WashingtonD.C.!E1698</f>
        <v>0</v>
      </c>
      <c r="O239" s="280">
        <f>[2]WashingtonD.C.!F1698</f>
        <v>0</v>
      </c>
      <c r="P239" s="279">
        <f>[3]LaGuardia!A1700</f>
        <v>2001</v>
      </c>
      <c r="Q239" s="261">
        <f>[3]LaGuardia!B1700</f>
        <v>8</v>
      </c>
      <c r="R239" s="293">
        <f>[3]LaGuardia!C1700</f>
        <v>24</v>
      </c>
      <c r="S239" s="281">
        <f t="shared" si="11"/>
        <v>37127</v>
      </c>
      <c r="T239" s="293">
        <f>[3]LaGuardia!E1700</f>
        <v>0</v>
      </c>
      <c r="U239" s="308">
        <f>[3]LaGuardia!F1700</f>
        <v>0</v>
      </c>
    </row>
    <row r="240" spans="1:21" x14ac:dyDescent="0.2">
      <c r="A240" s="284">
        <v>37128</v>
      </c>
      <c r="B240" s="261">
        <v>83</v>
      </c>
      <c r="C240" s="280">
        <v>65</v>
      </c>
      <c r="D240" s="279">
        <f>[2]PhiladelphiaPA!A1699</f>
        <v>2001</v>
      </c>
      <c r="E240" s="261">
        <f>[2]PhiladelphiaPA!B1699</f>
        <v>8</v>
      </c>
      <c r="F240" s="261">
        <f>[2]PhiladelphiaPA!C1699</f>
        <v>25</v>
      </c>
      <c r="G240" s="281">
        <f t="shared" si="9"/>
        <v>37128</v>
      </c>
      <c r="H240" s="261">
        <f>[2]PhiladelphiaPA!E1699</f>
        <v>0</v>
      </c>
      <c r="I240" s="280">
        <f>[2]PhiladelphiaPA!F1699</f>
        <v>0</v>
      </c>
      <c r="J240" s="279">
        <f>[2]WashingtonD.C.!A1699</f>
        <v>2001</v>
      </c>
      <c r="K240" s="261">
        <f>[2]WashingtonD.C.!B1699</f>
        <v>8</v>
      </c>
      <c r="L240" s="261">
        <f>[2]WashingtonD.C.!C1699</f>
        <v>25</v>
      </c>
      <c r="M240" s="281">
        <f t="shared" si="10"/>
        <v>37128</v>
      </c>
      <c r="N240" s="261">
        <f>[2]WashingtonD.C.!E1699</f>
        <v>0</v>
      </c>
      <c r="O240" s="280">
        <f>[2]WashingtonD.C.!F1699</f>
        <v>0</v>
      </c>
      <c r="P240" s="279">
        <f>[3]LaGuardia!A1701</f>
        <v>2001</v>
      </c>
      <c r="Q240" s="261">
        <f>[3]LaGuardia!B1701</f>
        <v>8</v>
      </c>
      <c r="R240" s="293">
        <f>[3]LaGuardia!C1701</f>
        <v>25</v>
      </c>
      <c r="S240" s="281">
        <f t="shared" si="11"/>
        <v>37128</v>
      </c>
      <c r="T240" s="293">
        <f>[3]LaGuardia!E1701</f>
        <v>0</v>
      </c>
      <c r="U240" s="308">
        <f>[3]LaGuardia!F1701</f>
        <v>0</v>
      </c>
    </row>
    <row r="241" spans="1:21" x14ac:dyDescent="0.2">
      <c r="A241" s="284">
        <v>37129</v>
      </c>
      <c r="B241" s="261">
        <v>83</v>
      </c>
      <c r="C241" s="280">
        <v>65</v>
      </c>
      <c r="D241" s="279">
        <f>[2]PhiladelphiaPA!A1700</f>
        <v>2001</v>
      </c>
      <c r="E241" s="261">
        <f>[2]PhiladelphiaPA!B1700</f>
        <v>8</v>
      </c>
      <c r="F241" s="261">
        <f>[2]PhiladelphiaPA!C1700</f>
        <v>26</v>
      </c>
      <c r="G241" s="281">
        <f t="shared" si="9"/>
        <v>37129</v>
      </c>
      <c r="H241" s="261">
        <f>[2]PhiladelphiaPA!E1700</f>
        <v>0</v>
      </c>
      <c r="I241" s="280">
        <f>[2]PhiladelphiaPA!F1700</f>
        <v>0</v>
      </c>
      <c r="J241" s="279">
        <f>[2]WashingtonD.C.!A1700</f>
        <v>2001</v>
      </c>
      <c r="K241" s="261">
        <f>[2]WashingtonD.C.!B1700</f>
        <v>8</v>
      </c>
      <c r="L241" s="261">
        <f>[2]WashingtonD.C.!C1700</f>
        <v>26</v>
      </c>
      <c r="M241" s="281">
        <f t="shared" si="10"/>
        <v>37129</v>
      </c>
      <c r="N241" s="261">
        <f>[2]WashingtonD.C.!E1700</f>
        <v>0</v>
      </c>
      <c r="O241" s="280">
        <f>[2]WashingtonD.C.!F1700</f>
        <v>0</v>
      </c>
      <c r="P241" s="279">
        <f>[3]LaGuardia!A1702</f>
        <v>2001</v>
      </c>
      <c r="Q241" s="261">
        <f>[3]LaGuardia!B1702</f>
        <v>8</v>
      </c>
      <c r="R241" s="293">
        <f>[3]LaGuardia!C1702</f>
        <v>26</v>
      </c>
      <c r="S241" s="281">
        <f t="shared" si="11"/>
        <v>37129</v>
      </c>
      <c r="T241" s="293">
        <f>[3]LaGuardia!E1702</f>
        <v>0</v>
      </c>
      <c r="U241" s="308">
        <f>[3]LaGuardia!F1702</f>
        <v>0</v>
      </c>
    </row>
    <row r="242" spans="1:21" x14ac:dyDescent="0.2">
      <c r="A242" s="284">
        <v>37130</v>
      </c>
      <c r="B242" s="261">
        <v>83</v>
      </c>
      <c r="C242" s="280">
        <v>65</v>
      </c>
      <c r="D242" s="279">
        <f>[2]PhiladelphiaPA!A1701</f>
        <v>2001</v>
      </c>
      <c r="E242" s="261">
        <f>[2]PhiladelphiaPA!B1701</f>
        <v>8</v>
      </c>
      <c r="F242" s="261">
        <f>[2]PhiladelphiaPA!C1701</f>
        <v>27</v>
      </c>
      <c r="G242" s="281">
        <f t="shared" si="9"/>
        <v>37130</v>
      </c>
      <c r="H242" s="261">
        <f>[2]PhiladelphiaPA!E1701</f>
        <v>0</v>
      </c>
      <c r="I242" s="280">
        <f>[2]PhiladelphiaPA!F1701</f>
        <v>0</v>
      </c>
      <c r="J242" s="279">
        <f>[2]WashingtonD.C.!A1701</f>
        <v>2001</v>
      </c>
      <c r="K242" s="261">
        <f>[2]WashingtonD.C.!B1701</f>
        <v>8</v>
      </c>
      <c r="L242" s="261">
        <f>[2]WashingtonD.C.!C1701</f>
        <v>27</v>
      </c>
      <c r="M242" s="281">
        <f t="shared" si="10"/>
        <v>37130</v>
      </c>
      <c r="N242" s="261">
        <f>[2]WashingtonD.C.!E1701</f>
        <v>0</v>
      </c>
      <c r="O242" s="280">
        <f>[2]WashingtonD.C.!F1701</f>
        <v>0</v>
      </c>
      <c r="P242" s="279">
        <f>[3]LaGuardia!A1703</f>
        <v>2001</v>
      </c>
      <c r="Q242" s="261">
        <f>[3]LaGuardia!B1703</f>
        <v>8</v>
      </c>
      <c r="R242" s="293">
        <f>[3]LaGuardia!C1703</f>
        <v>27</v>
      </c>
      <c r="S242" s="281">
        <f t="shared" si="11"/>
        <v>37130</v>
      </c>
      <c r="T242" s="293">
        <f>[3]LaGuardia!E1703</f>
        <v>0</v>
      </c>
      <c r="U242" s="308">
        <f>[3]LaGuardia!F1703</f>
        <v>0</v>
      </c>
    </row>
    <row r="243" spans="1:21" x14ac:dyDescent="0.2">
      <c r="A243" s="284">
        <v>37131</v>
      </c>
      <c r="B243" s="261">
        <v>83</v>
      </c>
      <c r="C243" s="280">
        <v>64</v>
      </c>
      <c r="D243" s="279">
        <f>[2]PhiladelphiaPA!A1702</f>
        <v>2001</v>
      </c>
      <c r="E243" s="261">
        <f>[2]PhiladelphiaPA!B1702</f>
        <v>8</v>
      </c>
      <c r="F243" s="261">
        <f>[2]PhiladelphiaPA!C1702</f>
        <v>28</v>
      </c>
      <c r="G243" s="281">
        <f t="shared" si="9"/>
        <v>37131</v>
      </c>
      <c r="H243" s="261">
        <f>[2]PhiladelphiaPA!E1702</f>
        <v>0</v>
      </c>
      <c r="I243" s="280">
        <f>[2]PhiladelphiaPA!F1702</f>
        <v>0</v>
      </c>
      <c r="J243" s="279">
        <f>[2]WashingtonD.C.!A1702</f>
        <v>2001</v>
      </c>
      <c r="K243" s="261">
        <f>[2]WashingtonD.C.!B1702</f>
        <v>8</v>
      </c>
      <c r="L243" s="261">
        <f>[2]WashingtonD.C.!C1702</f>
        <v>28</v>
      </c>
      <c r="M243" s="281">
        <f t="shared" si="10"/>
        <v>37131</v>
      </c>
      <c r="N243" s="261">
        <f>[2]WashingtonD.C.!E1702</f>
        <v>0</v>
      </c>
      <c r="O243" s="280">
        <f>[2]WashingtonD.C.!F1702</f>
        <v>0</v>
      </c>
      <c r="P243" s="279">
        <f>[3]LaGuardia!A1704</f>
        <v>2001</v>
      </c>
      <c r="Q243" s="261">
        <f>[3]LaGuardia!B1704</f>
        <v>8</v>
      </c>
      <c r="R243" s="293">
        <f>[3]LaGuardia!C1704</f>
        <v>28</v>
      </c>
      <c r="S243" s="281">
        <f t="shared" si="11"/>
        <v>37131</v>
      </c>
      <c r="T243" s="293">
        <f>[3]LaGuardia!E1704</f>
        <v>0</v>
      </c>
      <c r="U243" s="308">
        <f>[3]LaGuardia!F1704</f>
        <v>0</v>
      </c>
    </row>
    <row r="244" spans="1:21" x14ac:dyDescent="0.2">
      <c r="A244" s="284">
        <v>37132</v>
      </c>
      <c r="B244" s="261">
        <v>83</v>
      </c>
      <c r="C244" s="280">
        <v>64</v>
      </c>
      <c r="D244" s="279">
        <f>[2]PhiladelphiaPA!A1703</f>
        <v>2001</v>
      </c>
      <c r="E244" s="261">
        <f>[2]PhiladelphiaPA!B1703</f>
        <v>8</v>
      </c>
      <c r="F244" s="261">
        <f>[2]PhiladelphiaPA!C1703</f>
        <v>29</v>
      </c>
      <c r="G244" s="281">
        <f t="shared" si="9"/>
        <v>37132</v>
      </c>
      <c r="H244" s="261">
        <f>[2]PhiladelphiaPA!E1703</f>
        <v>0</v>
      </c>
      <c r="I244" s="280">
        <f>[2]PhiladelphiaPA!F1703</f>
        <v>0</v>
      </c>
      <c r="J244" s="279">
        <f>[2]WashingtonD.C.!A1703</f>
        <v>2001</v>
      </c>
      <c r="K244" s="261">
        <f>[2]WashingtonD.C.!B1703</f>
        <v>8</v>
      </c>
      <c r="L244" s="261">
        <f>[2]WashingtonD.C.!C1703</f>
        <v>29</v>
      </c>
      <c r="M244" s="281">
        <f t="shared" si="10"/>
        <v>37132</v>
      </c>
      <c r="N244" s="261">
        <f>[2]WashingtonD.C.!E1703</f>
        <v>0</v>
      </c>
      <c r="O244" s="280">
        <f>[2]WashingtonD.C.!F1703</f>
        <v>0</v>
      </c>
      <c r="P244" s="279">
        <f>[3]LaGuardia!A1705</f>
        <v>2001</v>
      </c>
      <c r="Q244" s="261">
        <f>[3]LaGuardia!B1705</f>
        <v>8</v>
      </c>
      <c r="R244" s="293">
        <f>[3]LaGuardia!C1705</f>
        <v>29</v>
      </c>
      <c r="S244" s="281">
        <f t="shared" si="11"/>
        <v>37132</v>
      </c>
      <c r="T244" s="293">
        <f>[3]LaGuardia!E1705</f>
        <v>0</v>
      </c>
      <c r="U244" s="308">
        <f>[3]LaGuardia!F1705</f>
        <v>0</v>
      </c>
    </row>
    <row r="245" spans="1:21" x14ac:dyDescent="0.2">
      <c r="A245" s="284">
        <v>37133</v>
      </c>
      <c r="B245" s="261">
        <v>82</v>
      </c>
      <c r="C245" s="280">
        <v>64</v>
      </c>
      <c r="D245" s="279">
        <f>[2]PhiladelphiaPA!A1704</f>
        <v>2001</v>
      </c>
      <c r="E245" s="261">
        <f>[2]PhiladelphiaPA!B1704</f>
        <v>8</v>
      </c>
      <c r="F245" s="261">
        <f>[2]PhiladelphiaPA!C1704</f>
        <v>30</v>
      </c>
      <c r="G245" s="281">
        <f t="shared" si="9"/>
        <v>37133</v>
      </c>
      <c r="H245" s="261">
        <f>[2]PhiladelphiaPA!E1704</f>
        <v>0</v>
      </c>
      <c r="I245" s="280">
        <f>[2]PhiladelphiaPA!F1704</f>
        <v>0</v>
      </c>
      <c r="J245" s="279">
        <f>[2]WashingtonD.C.!A1704</f>
        <v>2001</v>
      </c>
      <c r="K245" s="261">
        <f>[2]WashingtonD.C.!B1704</f>
        <v>8</v>
      </c>
      <c r="L245" s="261">
        <f>[2]WashingtonD.C.!C1704</f>
        <v>30</v>
      </c>
      <c r="M245" s="281">
        <f t="shared" si="10"/>
        <v>37133</v>
      </c>
      <c r="N245" s="261">
        <f>[2]WashingtonD.C.!E1704</f>
        <v>0</v>
      </c>
      <c r="O245" s="280">
        <f>[2]WashingtonD.C.!F1704</f>
        <v>0</v>
      </c>
      <c r="P245" s="279">
        <f>[3]LaGuardia!A1706</f>
        <v>2001</v>
      </c>
      <c r="Q245" s="261">
        <f>[3]LaGuardia!B1706</f>
        <v>8</v>
      </c>
      <c r="R245" s="293">
        <f>[3]LaGuardia!C1706</f>
        <v>30</v>
      </c>
      <c r="S245" s="281">
        <f t="shared" si="11"/>
        <v>37133</v>
      </c>
      <c r="T245" s="293">
        <f>[3]LaGuardia!E1706</f>
        <v>0</v>
      </c>
      <c r="U245" s="308">
        <f>[3]LaGuardia!F1706</f>
        <v>0</v>
      </c>
    </row>
    <row r="246" spans="1:21" x14ac:dyDescent="0.2">
      <c r="A246" s="284">
        <v>37134</v>
      </c>
      <c r="B246" s="261">
        <v>82</v>
      </c>
      <c r="C246" s="280">
        <v>64</v>
      </c>
      <c r="D246" s="279">
        <f>[2]PhiladelphiaPA!A1705</f>
        <v>2001</v>
      </c>
      <c r="E246" s="261">
        <f>[2]PhiladelphiaPA!B1705</f>
        <v>8</v>
      </c>
      <c r="F246" s="261">
        <f>[2]PhiladelphiaPA!C1705</f>
        <v>31</v>
      </c>
      <c r="G246" s="281">
        <f t="shared" si="9"/>
        <v>37134</v>
      </c>
      <c r="H246" s="261">
        <f>[2]PhiladelphiaPA!E1705</f>
        <v>0</v>
      </c>
      <c r="I246" s="280">
        <f>[2]PhiladelphiaPA!F1705</f>
        <v>0</v>
      </c>
      <c r="J246" s="279">
        <f>[2]WashingtonD.C.!A1705</f>
        <v>2001</v>
      </c>
      <c r="K246" s="261">
        <f>[2]WashingtonD.C.!B1705</f>
        <v>8</v>
      </c>
      <c r="L246" s="261">
        <f>[2]WashingtonD.C.!C1705</f>
        <v>31</v>
      </c>
      <c r="M246" s="281">
        <f t="shared" si="10"/>
        <v>37134</v>
      </c>
      <c r="N246" s="261">
        <f>[2]WashingtonD.C.!E1705</f>
        <v>0</v>
      </c>
      <c r="O246" s="280">
        <f>[2]WashingtonD.C.!F1705</f>
        <v>0</v>
      </c>
      <c r="P246" s="279">
        <f>[3]LaGuardia!A1707</f>
        <v>2001</v>
      </c>
      <c r="Q246" s="261">
        <f>[3]LaGuardia!B1707</f>
        <v>8</v>
      </c>
      <c r="R246" s="293">
        <f>[3]LaGuardia!C1707</f>
        <v>31</v>
      </c>
      <c r="S246" s="281">
        <f t="shared" si="11"/>
        <v>37134</v>
      </c>
      <c r="T246" s="293">
        <f>[3]LaGuardia!E1707</f>
        <v>0</v>
      </c>
      <c r="U246" s="308">
        <f>[3]LaGuardia!F1707</f>
        <v>0</v>
      </c>
    </row>
    <row r="247" spans="1:21" x14ac:dyDescent="0.2">
      <c r="A247" s="284">
        <v>37135</v>
      </c>
      <c r="B247" s="261">
        <v>82</v>
      </c>
      <c r="C247" s="280">
        <v>63</v>
      </c>
      <c r="D247" s="279">
        <f>[2]PhiladelphiaPA!A1706</f>
        <v>2001</v>
      </c>
      <c r="E247" s="261">
        <f>[2]PhiladelphiaPA!B1706</f>
        <v>9</v>
      </c>
      <c r="F247" s="261">
        <f>[2]PhiladelphiaPA!C1706</f>
        <v>1</v>
      </c>
      <c r="G247" s="281">
        <f t="shared" si="9"/>
        <v>37135</v>
      </c>
      <c r="H247" s="261">
        <f>[2]PhiladelphiaPA!E1706</f>
        <v>0</v>
      </c>
      <c r="I247" s="280">
        <f>[2]PhiladelphiaPA!F1706</f>
        <v>0</v>
      </c>
      <c r="J247" s="279">
        <f>[2]WashingtonD.C.!A1706</f>
        <v>2001</v>
      </c>
      <c r="K247" s="261">
        <f>[2]WashingtonD.C.!B1706</f>
        <v>9</v>
      </c>
      <c r="L247" s="261">
        <f>[2]WashingtonD.C.!C1706</f>
        <v>1</v>
      </c>
      <c r="M247" s="281">
        <f t="shared" si="10"/>
        <v>37135</v>
      </c>
      <c r="N247" s="261">
        <f>[2]WashingtonD.C.!E1706</f>
        <v>0</v>
      </c>
      <c r="O247" s="280">
        <f>[2]WashingtonD.C.!F1706</f>
        <v>0</v>
      </c>
      <c r="P247" s="279">
        <f>[3]LaGuardia!A1708</f>
        <v>2001</v>
      </c>
      <c r="Q247" s="261">
        <f>[3]LaGuardia!B1708</f>
        <v>9</v>
      </c>
      <c r="R247" s="293">
        <f>[3]LaGuardia!C1708</f>
        <v>1</v>
      </c>
      <c r="S247" s="281">
        <f t="shared" si="11"/>
        <v>37135</v>
      </c>
      <c r="T247" s="293">
        <f>[3]LaGuardia!E1708</f>
        <v>0</v>
      </c>
      <c r="U247" s="308">
        <f>[3]LaGuardia!F1708</f>
        <v>0</v>
      </c>
    </row>
    <row r="248" spans="1:21" x14ac:dyDescent="0.2">
      <c r="A248" s="284">
        <v>37136</v>
      </c>
      <c r="B248" s="261">
        <v>82</v>
      </c>
      <c r="C248" s="280">
        <v>63</v>
      </c>
      <c r="D248" s="279">
        <f>[2]PhiladelphiaPA!A1707</f>
        <v>2001</v>
      </c>
      <c r="E248" s="261">
        <f>[2]PhiladelphiaPA!B1707</f>
        <v>9</v>
      </c>
      <c r="F248" s="261">
        <f>[2]PhiladelphiaPA!C1707</f>
        <v>2</v>
      </c>
      <c r="G248" s="281">
        <f t="shared" si="9"/>
        <v>37136</v>
      </c>
      <c r="H248" s="261">
        <f>[2]PhiladelphiaPA!E1707</f>
        <v>0</v>
      </c>
      <c r="I248" s="280">
        <f>[2]PhiladelphiaPA!F1707</f>
        <v>0</v>
      </c>
      <c r="J248" s="279">
        <f>[2]WashingtonD.C.!A1707</f>
        <v>2001</v>
      </c>
      <c r="K248" s="261">
        <f>[2]WashingtonD.C.!B1707</f>
        <v>9</v>
      </c>
      <c r="L248" s="261">
        <f>[2]WashingtonD.C.!C1707</f>
        <v>2</v>
      </c>
      <c r="M248" s="281">
        <f t="shared" si="10"/>
        <v>37136</v>
      </c>
      <c r="N248" s="261">
        <f>[2]WashingtonD.C.!E1707</f>
        <v>0</v>
      </c>
      <c r="O248" s="280">
        <f>[2]WashingtonD.C.!F1707</f>
        <v>0</v>
      </c>
      <c r="P248" s="279">
        <f>[3]LaGuardia!A1709</f>
        <v>2001</v>
      </c>
      <c r="Q248" s="261">
        <f>[3]LaGuardia!B1709</f>
        <v>9</v>
      </c>
      <c r="R248" s="293">
        <f>[3]LaGuardia!C1709</f>
        <v>2</v>
      </c>
      <c r="S248" s="281">
        <f t="shared" si="11"/>
        <v>37136</v>
      </c>
      <c r="T248" s="293">
        <f>[3]LaGuardia!E1709</f>
        <v>0</v>
      </c>
      <c r="U248" s="308">
        <f>[3]LaGuardia!F1709</f>
        <v>0</v>
      </c>
    </row>
    <row r="249" spans="1:21" x14ac:dyDescent="0.2">
      <c r="A249" s="284">
        <v>37137</v>
      </c>
      <c r="B249" s="261">
        <v>81</v>
      </c>
      <c r="C249" s="280">
        <v>63</v>
      </c>
      <c r="D249" s="279">
        <f>[2]PhiladelphiaPA!A1708</f>
        <v>2001</v>
      </c>
      <c r="E249" s="261">
        <f>[2]PhiladelphiaPA!B1708</f>
        <v>9</v>
      </c>
      <c r="F249" s="261">
        <f>[2]PhiladelphiaPA!C1708</f>
        <v>3</v>
      </c>
      <c r="G249" s="281">
        <f t="shared" si="9"/>
        <v>37137</v>
      </c>
      <c r="H249" s="261">
        <f>[2]PhiladelphiaPA!E1708</f>
        <v>0</v>
      </c>
      <c r="I249" s="280">
        <f>[2]PhiladelphiaPA!F1708</f>
        <v>0</v>
      </c>
      <c r="J249" s="279">
        <f>[2]WashingtonD.C.!A1708</f>
        <v>2001</v>
      </c>
      <c r="K249" s="261">
        <f>[2]WashingtonD.C.!B1708</f>
        <v>9</v>
      </c>
      <c r="L249" s="261">
        <f>[2]WashingtonD.C.!C1708</f>
        <v>3</v>
      </c>
      <c r="M249" s="281">
        <f t="shared" si="10"/>
        <v>37137</v>
      </c>
      <c r="N249" s="261">
        <f>[2]WashingtonD.C.!E1708</f>
        <v>0</v>
      </c>
      <c r="O249" s="280">
        <f>[2]WashingtonD.C.!F1708</f>
        <v>0</v>
      </c>
      <c r="P249" s="279">
        <f>[3]LaGuardia!A1710</f>
        <v>2001</v>
      </c>
      <c r="Q249" s="261">
        <f>[3]LaGuardia!B1710</f>
        <v>9</v>
      </c>
      <c r="R249" s="293">
        <f>[3]LaGuardia!C1710</f>
        <v>3</v>
      </c>
      <c r="S249" s="281">
        <f t="shared" si="11"/>
        <v>37137</v>
      </c>
      <c r="T249" s="293">
        <f>[3]LaGuardia!E1710</f>
        <v>0</v>
      </c>
      <c r="U249" s="308">
        <f>[3]LaGuardia!F1710</f>
        <v>0</v>
      </c>
    </row>
    <row r="250" spans="1:21" x14ac:dyDescent="0.2">
      <c r="A250" s="284">
        <v>37138</v>
      </c>
      <c r="B250" s="261">
        <v>81</v>
      </c>
      <c r="C250" s="280">
        <v>63</v>
      </c>
      <c r="D250" s="279">
        <f>[2]PhiladelphiaPA!A1709</f>
        <v>2001</v>
      </c>
      <c r="E250" s="261">
        <f>[2]PhiladelphiaPA!B1709</f>
        <v>9</v>
      </c>
      <c r="F250" s="261">
        <f>[2]PhiladelphiaPA!C1709</f>
        <v>4</v>
      </c>
      <c r="G250" s="281">
        <f t="shared" si="9"/>
        <v>37138</v>
      </c>
      <c r="H250" s="261">
        <f>[2]PhiladelphiaPA!E1709</f>
        <v>0</v>
      </c>
      <c r="I250" s="280">
        <f>[2]PhiladelphiaPA!F1709</f>
        <v>0</v>
      </c>
      <c r="J250" s="279">
        <f>[2]WashingtonD.C.!A1709</f>
        <v>2001</v>
      </c>
      <c r="K250" s="261">
        <f>[2]WashingtonD.C.!B1709</f>
        <v>9</v>
      </c>
      <c r="L250" s="261">
        <f>[2]WashingtonD.C.!C1709</f>
        <v>4</v>
      </c>
      <c r="M250" s="281">
        <f t="shared" si="10"/>
        <v>37138</v>
      </c>
      <c r="N250" s="261">
        <f>[2]WashingtonD.C.!E1709</f>
        <v>0</v>
      </c>
      <c r="O250" s="280">
        <f>[2]WashingtonD.C.!F1709</f>
        <v>0</v>
      </c>
      <c r="P250" s="279">
        <f>[3]LaGuardia!A1711</f>
        <v>2001</v>
      </c>
      <c r="Q250" s="261">
        <f>[3]LaGuardia!B1711</f>
        <v>9</v>
      </c>
      <c r="R250" s="293">
        <f>[3]LaGuardia!C1711</f>
        <v>4</v>
      </c>
      <c r="S250" s="281">
        <f t="shared" si="11"/>
        <v>37138</v>
      </c>
      <c r="T250" s="293">
        <f>[3]LaGuardia!E1711</f>
        <v>0</v>
      </c>
      <c r="U250" s="308">
        <f>[3]LaGuardia!F1711</f>
        <v>0</v>
      </c>
    </row>
    <row r="251" spans="1:21" x14ac:dyDescent="0.2">
      <c r="A251" s="284">
        <v>37139</v>
      </c>
      <c r="B251" s="261">
        <v>81</v>
      </c>
      <c r="C251" s="280">
        <v>62</v>
      </c>
      <c r="D251" s="279">
        <f>[2]PhiladelphiaPA!A1710</f>
        <v>2001</v>
      </c>
      <c r="E251" s="261">
        <f>[2]PhiladelphiaPA!B1710</f>
        <v>9</v>
      </c>
      <c r="F251" s="261">
        <f>[2]PhiladelphiaPA!C1710</f>
        <v>5</v>
      </c>
      <c r="G251" s="281">
        <f t="shared" si="9"/>
        <v>37139</v>
      </c>
      <c r="H251" s="261">
        <f>[2]PhiladelphiaPA!E1710</f>
        <v>0</v>
      </c>
      <c r="I251" s="280">
        <f>[2]PhiladelphiaPA!F1710</f>
        <v>0</v>
      </c>
      <c r="J251" s="279">
        <f>[2]WashingtonD.C.!A1710</f>
        <v>2001</v>
      </c>
      <c r="K251" s="261">
        <f>[2]WashingtonD.C.!B1710</f>
        <v>9</v>
      </c>
      <c r="L251" s="261">
        <f>[2]WashingtonD.C.!C1710</f>
        <v>5</v>
      </c>
      <c r="M251" s="281">
        <f t="shared" si="10"/>
        <v>37139</v>
      </c>
      <c r="N251" s="261">
        <f>[2]WashingtonD.C.!E1710</f>
        <v>0</v>
      </c>
      <c r="O251" s="280">
        <f>[2]WashingtonD.C.!F1710</f>
        <v>0</v>
      </c>
      <c r="P251" s="279">
        <f>[3]LaGuardia!A1712</f>
        <v>2001</v>
      </c>
      <c r="Q251" s="261">
        <f>[3]LaGuardia!B1712</f>
        <v>9</v>
      </c>
      <c r="R251" s="293">
        <f>[3]LaGuardia!C1712</f>
        <v>5</v>
      </c>
      <c r="S251" s="281">
        <f t="shared" si="11"/>
        <v>37139</v>
      </c>
      <c r="T251" s="293">
        <f>[3]LaGuardia!E1712</f>
        <v>0</v>
      </c>
      <c r="U251" s="308">
        <f>[3]LaGuardia!F1712</f>
        <v>0</v>
      </c>
    </row>
    <row r="252" spans="1:21" x14ac:dyDescent="0.2">
      <c r="A252" s="284">
        <v>37140</v>
      </c>
      <c r="B252" s="261">
        <v>81</v>
      </c>
      <c r="C252" s="280">
        <v>62</v>
      </c>
      <c r="D252" s="279">
        <f>[2]PhiladelphiaPA!A1711</f>
        <v>2001</v>
      </c>
      <c r="E252" s="261">
        <f>[2]PhiladelphiaPA!B1711</f>
        <v>9</v>
      </c>
      <c r="F252" s="261">
        <f>[2]PhiladelphiaPA!C1711</f>
        <v>6</v>
      </c>
      <c r="G252" s="281">
        <f t="shared" si="9"/>
        <v>37140</v>
      </c>
      <c r="H252" s="261">
        <f>[2]PhiladelphiaPA!E1711</f>
        <v>0</v>
      </c>
      <c r="I252" s="280">
        <f>[2]PhiladelphiaPA!F1711</f>
        <v>0</v>
      </c>
      <c r="J252" s="279">
        <f>[2]WashingtonD.C.!A1711</f>
        <v>2001</v>
      </c>
      <c r="K252" s="261">
        <f>[2]WashingtonD.C.!B1711</f>
        <v>9</v>
      </c>
      <c r="L252" s="261">
        <f>[2]WashingtonD.C.!C1711</f>
        <v>6</v>
      </c>
      <c r="M252" s="281">
        <f t="shared" si="10"/>
        <v>37140</v>
      </c>
      <c r="N252" s="261">
        <f>[2]WashingtonD.C.!E1711</f>
        <v>0</v>
      </c>
      <c r="O252" s="280">
        <f>[2]WashingtonD.C.!F1711</f>
        <v>0</v>
      </c>
      <c r="P252" s="279">
        <f>[3]LaGuardia!A1713</f>
        <v>2001</v>
      </c>
      <c r="Q252" s="261">
        <f>[3]LaGuardia!B1713</f>
        <v>9</v>
      </c>
      <c r="R252" s="293">
        <f>[3]LaGuardia!C1713</f>
        <v>6</v>
      </c>
      <c r="S252" s="281">
        <f t="shared" si="11"/>
        <v>37140</v>
      </c>
      <c r="T252" s="293">
        <f>[3]LaGuardia!E1713</f>
        <v>0</v>
      </c>
      <c r="U252" s="308">
        <f>[3]LaGuardia!F1713</f>
        <v>0</v>
      </c>
    </row>
    <row r="253" spans="1:21" x14ac:dyDescent="0.2">
      <c r="A253" s="284">
        <v>37141</v>
      </c>
      <c r="B253" s="261">
        <v>80</v>
      </c>
      <c r="C253" s="280">
        <v>62</v>
      </c>
      <c r="D253" s="279">
        <f>[2]PhiladelphiaPA!A1712</f>
        <v>2001</v>
      </c>
      <c r="E253" s="261">
        <f>[2]PhiladelphiaPA!B1712</f>
        <v>9</v>
      </c>
      <c r="F253" s="261">
        <f>[2]PhiladelphiaPA!C1712</f>
        <v>7</v>
      </c>
      <c r="G253" s="281">
        <f t="shared" si="9"/>
        <v>37141</v>
      </c>
      <c r="H253" s="261">
        <f>[2]PhiladelphiaPA!E1712</f>
        <v>0</v>
      </c>
      <c r="I253" s="280">
        <f>[2]PhiladelphiaPA!F1712</f>
        <v>0</v>
      </c>
      <c r="J253" s="279">
        <f>[2]WashingtonD.C.!A1712</f>
        <v>2001</v>
      </c>
      <c r="K253" s="261">
        <f>[2]WashingtonD.C.!B1712</f>
        <v>9</v>
      </c>
      <c r="L253" s="261">
        <f>[2]WashingtonD.C.!C1712</f>
        <v>7</v>
      </c>
      <c r="M253" s="281">
        <f t="shared" si="10"/>
        <v>37141</v>
      </c>
      <c r="N253" s="261">
        <f>[2]WashingtonD.C.!E1712</f>
        <v>0</v>
      </c>
      <c r="O253" s="280">
        <f>[2]WashingtonD.C.!F1712</f>
        <v>0</v>
      </c>
      <c r="P253" s="279">
        <f>[3]LaGuardia!A1714</f>
        <v>2001</v>
      </c>
      <c r="Q253" s="261">
        <f>[3]LaGuardia!B1714</f>
        <v>9</v>
      </c>
      <c r="R253" s="293">
        <f>[3]LaGuardia!C1714</f>
        <v>7</v>
      </c>
      <c r="S253" s="281">
        <f t="shared" si="11"/>
        <v>37141</v>
      </c>
      <c r="T253" s="293">
        <f>[3]LaGuardia!E1714</f>
        <v>0</v>
      </c>
      <c r="U253" s="308">
        <f>[3]LaGuardia!F1714</f>
        <v>0</v>
      </c>
    </row>
    <row r="254" spans="1:21" x14ac:dyDescent="0.2">
      <c r="A254" s="284">
        <v>37142</v>
      </c>
      <c r="B254" s="261">
        <v>80</v>
      </c>
      <c r="C254" s="280">
        <v>62</v>
      </c>
      <c r="D254" s="279">
        <f>[2]PhiladelphiaPA!A1713</f>
        <v>2001</v>
      </c>
      <c r="E254" s="261">
        <f>[2]PhiladelphiaPA!B1713</f>
        <v>9</v>
      </c>
      <c r="F254" s="261">
        <f>[2]PhiladelphiaPA!C1713</f>
        <v>8</v>
      </c>
      <c r="G254" s="281">
        <f t="shared" si="9"/>
        <v>37142</v>
      </c>
      <c r="H254" s="261">
        <f>[2]PhiladelphiaPA!E1713</f>
        <v>0</v>
      </c>
      <c r="I254" s="280">
        <f>[2]PhiladelphiaPA!F1713</f>
        <v>0</v>
      </c>
      <c r="J254" s="279">
        <f>[2]WashingtonD.C.!A1713</f>
        <v>2001</v>
      </c>
      <c r="K254" s="261">
        <f>[2]WashingtonD.C.!B1713</f>
        <v>9</v>
      </c>
      <c r="L254" s="261">
        <f>[2]WashingtonD.C.!C1713</f>
        <v>8</v>
      </c>
      <c r="M254" s="281">
        <f t="shared" si="10"/>
        <v>37142</v>
      </c>
      <c r="N254" s="261">
        <f>[2]WashingtonD.C.!E1713</f>
        <v>0</v>
      </c>
      <c r="O254" s="280">
        <f>[2]WashingtonD.C.!F1713</f>
        <v>0</v>
      </c>
      <c r="P254" s="279">
        <f>[3]LaGuardia!A1715</f>
        <v>2001</v>
      </c>
      <c r="Q254" s="261">
        <f>[3]LaGuardia!B1715</f>
        <v>9</v>
      </c>
      <c r="R254" s="293">
        <f>[3]LaGuardia!C1715</f>
        <v>8</v>
      </c>
      <c r="S254" s="281">
        <f t="shared" si="11"/>
        <v>37142</v>
      </c>
      <c r="T254" s="293">
        <f>[3]LaGuardia!E1715</f>
        <v>0</v>
      </c>
      <c r="U254" s="308">
        <f>[3]LaGuardia!F1715</f>
        <v>0</v>
      </c>
    </row>
    <row r="255" spans="1:21" x14ac:dyDescent="0.2">
      <c r="A255" s="284">
        <v>37143</v>
      </c>
      <c r="B255" s="261">
        <v>80</v>
      </c>
      <c r="C255" s="280">
        <v>61</v>
      </c>
      <c r="D255" s="279">
        <f>[2]PhiladelphiaPA!A1714</f>
        <v>2001</v>
      </c>
      <c r="E255" s="261">
        <f>[2]PhiladelphiaPA!B1714</f>
        <v>9</v>
      </c>
      <c r="F255" s="261">
        <f>[2]PhiladelphiaPA!C1714</f>
        <v>9</v>
      </c>
      <c r="G255" s="281">
        <f t="shared" si="9"/>
        <v>37143</v>
      </c>
      <c r="H255" s="261">
        <f>[2]PhiladelphiaPA!E1714</f>
        <v>0</v>
      </c>
      <c r="I255" s="280">
        <f>[2]PhiladelphiaPA!F1714</f>
        <v>0</v>
      </c>
      <c r="J255" s="279">
        <f>[2]WashingtonD.C.!A1714</f>
        <v>2001</v>
      </c>
      <c r="K255" s="261">
        <f>[2]WashingtonD.C.!B1714</f>
        <v>9</v>
      </c>
      <c r="L255" s="261">
        <f>[2]WashingtonD.C.!C1714</f>
        <v>9</v>
      </c>
      <c r="M255" s="281">
        <f t="shared" si="10"/>
        <v>37143</v>
      </c>
      <c r="N255" s="261">
        <f>[2]WashingtonD.C.!E1714</f>
        <v>0</v>
      </c>
      <c r="O255" s="280">
        <f>[2]WashingtonD.C.!F1714</f>
        <v>0</v>
      </c>
      <c r="P255" s="279">
        <f>[3]LaGuardia!A1716</f>
        <v>2001</v>
      </c>
      <c r="Q255" s="261">
        <f>[3]LaGuardia!B1716</f>
        <v>9</v>
      </c>
      <c r="R255" s="293">
        <f>[3]LaGuardia!C1716</f>
        <v>9</v>
      </c>
      <c r="S255" s="281">
        <f t="shared" si="11"/>
        <v>37143</v>
      </c>
      <c r="T255" s="293">
        <f>[3]LaGuardia!E1716</f>
        <v>0</v>
      </c>
      <c r="U255" s="308">
        <f>[3]LaGuardia!F1716</f>
        <v>0</v>
      </c>
    </row>
    <row r="256" spans="1:21" x14ac:dyDescent="0.2">
      <c r="A256" s="284">
        <v>37144</v>
      </c>
      <c r="B256" s="261">
        <v>79</v>
      </c>
      <c r="C256" s="280">
        <v>61</v>
      </c>
      <c r="D256" s="279">
        <f>[2]PhiladelphiaPA!A1715</f>
        <v>2001</v>
      </c>
      <c r="E256" s="261">
        <f>[2]PhiladelphiaPA!B1715</f>
        <v>9</v>
      </c>
      <c r="F256" s="261">
        <f>[2]PhiladelphiaPA!C1715</f>
        <v>10</v>
      </c>
      <c r="G256" s="281">
        <f t="shared" si="9"/>
        <v>37144</v>
      </c>
      <c r="H256" s="261">
        <f>[2]PhiladelphiaPA!E1715</f>
        <v>0</v>
      </c>
      <c r="I256" s="280">
        <f>[2]PhiladelphiaPA!F1715</f>
        <v>0</v>
      </c>
      <c r="J256" s="279">
        <f>[2]WashingtonD.C.!A1715</f>
        <v>2001</v>
      </c>
      <c r="K256" s="261">
        <f>[2]WashingtonD.C.!B1715</f>
        <v>9</v>
      </c>
      <c r="L256" s="261">
        <f>[2]WashingtonD.C.!C1715</f>
        <v>10</v>
      </c>
      <c r="M256" s="281">
        <f t="shared" si="10"/>
        <v>37144</v>
      </c>
      <c r="N256" s="261">
        <f>[2]WashingtonD.C.!E1715</f>
        <v>0</v>
      </c>
      <c r="O256" s="280">
        <f>[2]WashingtonD.C.!F1715</f>
        <v>0</v>
      </c>
      <c r="P256" s="279">
        <f>[3]LaGuardia!A1717</f>
        <v>2001</v>
      </c>
      <c r="Q256" s="261">
        <f>[3]LaGuardia!B1717</f>
        <v>9</v>
      </c>
      <c r="R256" s="293">
        <f>[3]LaGuardia!C1717</f>
        <v>10</v>
      </c>
      <c r="S256" s="281">
        <f t="shared" si="11"/>
        <v>37144</v>
      </c>
      <c r="T256" s="293">
        <f>[3]LaGuardia!E1717</f>
        <v>0</v>
      </c>
      <c r="U256" s="308">
        <f>[3]LaGuardia!F1717</f>
        <v>0</v>
      </c>
    </row>
    <row r="257" spans="1:21" x14ac:dyDescent="0.2">
      <c r="A257" s="284">
        <v>37145</v>
      </c>
      <c r="B257" s="261">
        <v>79</v>
      </c>
      <c r="C257" s="280">
        <v>61</v>
      </c>
      <c r="D257" s="279">
        <f>[2]PhiladelphiaPA!A1716</f>
        <v>2001</v>
      </c>
      <c r="E257" s="261">
        <f>[2]PhiladelphiaPA!B1716</f>
        <v>9</v>
      </c>
      <c r="F257" s="261">
        <f>[2]PhiladelphiaPA!C1716</f>
        <v>11</v>
      </c>
      <c r="G257" s="281">
        <f t="shared" si="9"/>
        <v>37145</v>
      </c>
      <c r="H257" s="261">
        <f>[2]PhiladelphiaPA!E1716</f>
        <v>0</v>
      </c>
      <c r="I257" s="280">
        <f>[2]PhiladelphiaPA!F1716</f>
        <v>0</v>
      </c>
      <c r="J257" s="279">
        <f>[2]WashingtonD.C.!A1716</f>
        <v>2001</v>
      </c>
      <c r="K257" s="261">
        <f>[2]WashingtonD.C.!B1716</f>
        <v>9</v>
      </c>
      <c r="L257" s="261">
        <f>[2]WashingtonD.C.!C1716</f>
        <v>11</v>
      </c>
      <c r="M257" s="281">
        <f t="shared" si="10"/>
        <v>37145</v>
      </c>
      <c r="N257" s="261">
        <f>[2]WashingtonD.C.!E1716</f>
        <v>0</v>
      </c>
      <c r="O257" s="280">
        <f>[2]WashingtonD.C.!F1716</f>
        <v>0</v>
      </c>
      <c r="P257" s="279">
        <f>[3]LaGuardia!A1718</f>
        <v>2001</v>
      </c>
      <c r="Q257" s="261">
        <f>[3]LaGuardia!B1718</f>
        <v>9</v>
      </c>
      <c r="R257" s="293">
        <f>[3]LaGuardia!C1718</f>
        <v>11</v>
      </c>
      <c r="S257" s="281">
        <f t="shared" si="11"/>
        <v>37145</v>
      </c>
      <c r="T257" s="293">
        <f>[3]LaGuardia!E1718</f>
        <v>0</v>
      </c>
      <c r="U257" s="308">
        <f>[3]LaGuardia!F1718</f>
        <v>0</v>
      </c>
    </row>
    <row r="258" spans="1:21" x14ac:dyDescent="0.2">
      <c r="A258" s="284">
        <v>37146</v>
      </c>
      <c r="B258" s="261">
        <v>79</v>
      </c>
      <c r="C258" s="280">
        <v>60</v>
      </c>
      <c r="D258" s="279">
        <f>[2]PhiladelphiaPA!A1717</f>
        <v>2001</v>
      </c>
      <c r="E258" s="261">
        <f>[2]PhiladelphiaPA!B1717</f>
        <v>9</v>
      </c>
      <c r="F258" s="261">
        <f>[2]PhiladelphiaPA!C1717</f>
        <v>12</v>
      </c>
      <c r="G258" s="281">
        <f t="shared" si="9"/>
        <v>37146</v>
      </c>
      <c r="H258" s="261">
        <f>[2]PhiladelphiaPA!E1717</f>
        <v>0</v>
      </c>
      <c r="I258" s="280">
        <f>[2]PhiladelphiaPA!F1717</f>
        <v>0</v>
      </c>
      <c r="J258" s="279">
        <f>[2]WashingtonD.C.!A1717</f>
        <v>2001</v>
      </c>
      <c r="K258" s="261">
        <f>[2]WashingtonD.C.!B1717</f>
        <v>9</v>
      </c>
      <c r="L258" s="261">
        <f>[2]WashingtonD.C.!C1717</f>
        <v>12</v>
      </c>
      <c r="M258" s="281">
        <f t="shared" si="10"/>
        <v>37146</v>
      </c>
      <c r="N258" s="261">
        <f>[2]WashingtonD.C.!E1717</f>
        <v>0</v>
      </c>
      <c r="O258" s="280">
        <f>[2]WashingtonD.C.!F1717</f>
        <v>0</v>
      </c>
      <c r="P258" s="279">
        <f>[3]LaGuardia!A1719</f>
        <v>2001</v>
      </c>
      <c r="Q258" s="261">
        <f>[3]LaGuardia!B1719</f>
        <v>9</v>
      </c>
      <c r="R258" s="293">
        <f>[3]LaGuardia!C1719</f>
        <v>12</v>
      </c>
      <c r="S258" s="281">
        <f t="shared" si="11"/>
        <v>37146</v>
      </c>
      <c r="T258" s="293">
        <f>[3]LaGuardia!E1719</f>
        <v>0</v>
      </c>
      <c r="U258" s="308">
        <f>[3]LaGuardia!F1719</f>
        <v>0</v>
      </c>
    </row>
    <row r="259" spans="1:21" x14ac:dyDescent="0.2">
      <c r="A259" s="284">
        <v>37147</v>
      </c>
      <c r="B259" s="261">
        <v>79</v>
      </c>
      <c r="C259" s="280">
        <v>60</v>
      </c>
      <c r="D259" s="279">
        <f>[2]PhiladelphiaPA!A1718</f>
        <v>2001</v>
      </c>
      <c r="E259" s="261">
        <f>[2]PhiladelphiaPA!B1718</f>
        <v>9</v>
      </c>
      <c r="F259" s="261">
        <f>[2]PhiladelphiaPA!C1718</f>
        <v>13</v>
      </c>
      <c r="G259" s="281">
        <f t="shared" si="9"/>
        <v>37147</v>
      </c>
      <c r="H259" s="261">
        <f>[2]PhiladelphiaPA!E1718</f>
        <v>0</v>
      </c>
      <c r="I259" s="280">
        <f>[2]PhiladelphiaPA!F1718</f>
        <v>0</v>
      </c>
      <c r="J259" s="279">
        <f>[2]WashingtonD.C.!A1718</f>
        <v>2001</v>
      </c>
      <c r="K259" s="261">
        <f>[2]WashingtonD.C.!B1718</f>
        <v>9</v>
      </c>
      <c r="L259" s="261">
        <f>[2]WashingtonD.C.!C1718</f>
        <v>13</v>
      </c>
      <c r="M259" s="281">
        <f t="shared" si="10"/>
        <v>37147</v>
      </c>
      <c r="N259" s="261">
        <f>[2]WashingtonD.C.!E1718</f>
        <v>0</v>
      </c>
      <c r="O259" s="280">
        <f>[2]WashingtonD.C.!F1718</f>
        <v>0</v>
      </c>
      <c r="P259" s="279">
        <f>[3]LaGuardia!A1720</f>
        <v>2001</v>
      </c>
      <c r="Q259" s="261">
        <f>[3]LaGuardia!B1720</f>
        <v>9</v>
      </c>
      <c r="R259" s="293">
        <f>[3]LaGuardia!C1720</f>
        <v>13</v>
      </c>
      <c r="S259" s="281">
        <f t="shared" si="11"/>
        <v>37147</v>
      </c>
      <c r="T259" s="293">
        <f>[3]LaGuardia!E1720</f>
        <v>0</v>
      </c>
      <c r="U259" s="308">
        <f>[3]LaGuardia!F1720</f>
        <v>0</v>
      </c>
    </row>
    <row r="260" spans="1:21" x14ac:dyDescent="0.2">
      <c r="A260" s="284">
        <v>37148</v>
      </c>
      <c r="B260" s="261">
        <v>78</v>
      </c>
      <c r="C260" s="280">
        <v>60</v>
      </c>
      <c r="D260" s="279">
        <f>[2]PhiladelphiaPA!A1719</f>
        <v>2001</v>
      </c>
      <c r="E260" s="261">
        <f>[2]PhiladelphiaPA!B1719</f>
        <v>9</v>
      </c>
      <c r="F260" s="261">
        <f>[2]PhiladelphiaPA!C1719</f>
        <v>14</v>
      </c>
      <c r="G260" s="281">
        <f t="shared" si="9"/>
        <v>37148</v>
      </c>
      <c r="H260" s="261">
        <f>[2]PhiladelphiaPA!E1719</f>
        <v>0</v>
      </c>
      <c r="I260" s="280">
        <f>[2]PhiladelphiaPA!F1719</f>
        <v>0</v>
      </c>
      <c r="J260" s="279">
        <f>[2]WashingtonD.C.!A1719</f>
        <v>2001</v>
      </c>
      <c r="K260" s="261">
        <f>[2]WashingtonD.C.!B1719</f>
        <v>9</v>
      </c>
      <c r="L260" s="261">
        <f>[2]WashingtonD.C.!C1719</f>
        <v>14</v>
      </c>
      <c r="M260" s="281">
        <f t="shared" si="10"/>
        <v>37148</v>
      </c>
      <c r="N260" s="261">
        <f>[2]WashingtonD.C.!E1719</f>
        <v>0</v>
      </c>
      <c r="O260" s="280">
        <f>[2]WashingtonD.C.!F1719</f>
        <v>0</v>
      </c>
      <c r="P260" s="279">
        <f>[3]LaGuardia!A1721</f>
        <v>2001</v>
      </c>
      <c r="Q260" s="261">
        <f>[3]LaGuardia!B1721</f>
        <v>9</v>
      </c>
      <c r="R260" s="293">
        <f>[3]LaGuardia!C1721</f>
        <v>14</v>
      </c>
      <c r="S260" s="281">
        <f t="shared" si="11"/>
        <v>37148</v>
      </c>
      <c r="T260" s="293">
        <f>[3]LaGuardia!E1721</f>
        <v>0</v>
      </c>
      <c r="U260" s="308">
        <f>[3]LaGuardia!F1721</f>
        <v>0</v>
      </c>
    </row>
    <row r="261" spans="1:21" x14ac:dyDescent="0.2">
      <c r="A261" s="284">
        <v>37149</v>
      </c>
      <c r="B261" s="261">
        <v>78</v>
      </c>
      <c r="C261" s="280">
        <v>59</v>
      </c>
      <c r="D261" s="279">
        <f>[2]PhiladelphiaPA!A1720</f>
        <v>2001</v>
      </c>
      <c r="E261" s="261">
        <f>[2]PhiladelphiaPA!B1720</f>
        <v>9</v>
      </c>
      <c r="F261" s="261">
        <f>[2]PhiladelphiaPA!C1720</f>
        <v>15</v>
      </c>
      <c r="G261" s="281">
        <f t="shared" ref="G261:G324" si="12">DATE(D261,E261,F261)</f>
        <v>37149</v>
      </c>
      <c r="H261" s="261">
        <f>[2]PhiladelphiaPA!E1720</f>
        <v>0</v>
      </c>
      <c r="I261" s="280">
        <f>[2]PhiladelphiaPA!F1720</f>
        <v>0</v>
      </c>
      <c r="J261" s="279">
        <f>[2]WashingtonD.C.!A1720</f>
        <v>2001</v>
      </c>
      <c r="K261" s="261">
        <f>[2]WashingtonD.C.!B1720</f>
        <v>9</v>
      </c>
      <c r="L261" s="261">
        <f>[2]WashingtonD.C.!C1720</f>
        <v>15</v>
      </c>
      <c r="M261" s="281">
        <f t="shared" ref="M261:M324" si="13">DATE(J261,K261,L261)</f>
        <v>37149</v>
      </c>
      <c r="N261" s="261">
        <f>[2]WashingtonD.C.!E1720</f>
        <v>0</v>
      </c>
      <c r="O261" s="280">
        <f>[2]WashingtonD.C.!F1720</f>
        <v>0</v>
      </c>
      <c r="P261" s="279">
        <f>[3]LaGuardia!A1722</f>
        <v>2001</v>
      </c>
      <c r="Q261" s="261">
        <f>[3]LaGuardia!B1722</f>
        <v>9</v>
      </c>
      <c r="R261" s="293">
        <f>[3]LaGuardia!C1722</f>
        <v>15</v>
      </c>
      <c r="S261" s="281">
        <f t="shared" ref="S261:S324" si="14">DATE(P261,Q261,R261)</f>
        <v>37149</v>
      </c>
      <c r="T261" s="293">
        <f>[3]LaGuardia!E1722</f>
        <v>0</v>
      </c>
      <c r="U261" s="308">
        <f>[3]LaGuardia!F1722</f>
        <v>0</v>
      </c>
    </row>
    <row r="262" spans="1:21" x14ac:dyDescent="0.2">
      <c r="A262" s="284">
        <v>37150</v>
      </c>
      <c r="B262" s="261">
        <v>78</v>
      </c>
      <c r="C262" s="280">
        <v>59</v>
      </c>
      <c r="D262" s="279">
        <f>[2]PhiladelphiaPA!A1721</f>
        <v>2001</v>
      </c>
      <c r="E262" s="261">
        <f>[2]PhiladelphiaPA!B1721</f>
        <v>9</v>
      </c>
      <c r="F262" s="261">
        <f>[2]PhiladelphiaPA!C1721</f>
        <v>16</v>
      </c>
      <c r="G262" s="281">
        <f t="shared" si="12"/>
        <v>37150</v>
      </c>
      <c r="H262" s="261">
        <f>[2]PhiladelphiaPA!E1721</f>
        <v>0</v>
      </c>
      <c r="I262" s="280">
        <f>[2]PhiladelphiaPA!F1721</f>
        <v>0</v>
      </c>
      <c r="J262" s="279">
        <f>[2]WashingtonD.C.!A1721</f>
        <v>2001</v>
      </c>
      <c r="K262" s="261">
        <f>[2]WashingtonD.C.!B1721</f>
        <v>9</v>
      </c>
      <c r="L262" s="261">
        <f>[2]WashingtonD.C.!C1721</f>
        <v>16</v>
      </c>
      <c r="M262" s="281">
        <f t="shared" si="13"/>
        <v>37150</v>
      </c>
      <c r="N262" s="261">
        <f>[2]WashingtonD.C.!E1721</f>
        <v>0</v>
      </c>
      <c r="O262" s="280">
        <f>[2]WashingtonD.C.!F1721</f>
        <v>0</v>
      </c>
      <c r="P262" s="279">
        <f>[3]LaGuardia!A1723</f>
        <v>2001</v>
      </c>
      <c r="Q262" s="261">
        <f>[3]LaGuardia!B1723</f>
        <v>9</v>
      </c>
      <c r="R262" s="293">
        <f>[3]LaGuardia!C1723</f>
        <v>16</v>
      </c>
      <c r="S262" s="281">
        <f t="shared" si="14"/>
        <v>37150</v>
      </c>
      <c r="T262" s="293">
        <f>[3]LaGuardia!E1723</f>
        <v>0</v>
      </c>
      <c r="U262" s="308">
        <f>[3]LaGuardia!F1723</f>
        <v>0</v>
      </c>
    </row>
    <row r="263" spans="1:21" x14ac:dyDescent="0.2">
      <c r="A263" s="284">
        <v>37151</v>
      </c>
      <c r="B263" s="261">
        <v>77</v>
      </c>
      <c r="C263" s="280">
        <v>58</v>
      </c>
      <c r="D263" s="279">
        <f>[2]PhiladelphiaPA!A1722</f>
        <v>2001</v>
      </c>
      <c r="E263" s="261">
        <f>[2]PhiladelphiaPA!B1722</f>
        <v>9</v>
      </c>
      <c r="F263" s="261">
        <f>[2]PhiladelphiaPA!C1722</f>
        <v>17</v>
      </c>
      <c r="G263" s="281">
        <f t="shared" si="12"/>
        <v>37151</v>
      </c>
      <c r="H263" s="261">
        <f>[2]PhiladelphiaPA!E1722</f>
        <v>0</v>
      </c>
      <c r="I263" s="280">
        <f>[2]PhiladelphiaPA!F1722</f>
        <v>0</v>
      </c>
      <c r="J263" s="279">
        <f>[2]WashingtonD.C.!A1722</f>
        <v>2001</v>
      </c>
      <c r="K263" s="261">
        <f>[2]WashingtonD.C.!B1722</f>
        <v>9</v>
      </c>
      <c r="L263" s="261">
        <f>[2]WashingtonD.C.!C1722</f>
        <v>17</v>
      </c>
      <c r="M263" s="281">
        <f t="shared" si="13"/>
        <v>37151</v>
      </c>
      <c r="N263" s="261">
        <f>[2]WashingtonD.C.!E1722</f>
        <v>0</v>
      </c>
      <c r="O263" s="280">
        <f>[2]WashingtonD.C.!F1722</f>
        <v>0</v>
      </c>
      <c r="P263" s="279">
        <f>[3]LaGuardia!A1724</f>
        <v>2001</v>
      </c>
      <c r="Q263" s="261">
        <f>[3]LaGuardia!B1724</f>
        <v>9</v>
      </c>
      <c r="R263" s="293">
        <f>[3]LaGuardia!C1724</f>
        <v>17</v>
      </c>
      <c r="S263" s="281">
        <f t="shared" si="14"/>
        <v>37151</v>
      </c>
      <c r="T263" s="293">
        <f>[3]LaGuardia!E1724</f>
        <v>0</v>
      </c>
      <c r="U263" s="308">
        <f>[3]LaGuardia!F1724</f>
        <v>0</v>
      </c>
    </row>
    <row r="264" spans="1:21" x14ac:dyDescent="0.2">
      <c r="A264" s="284">
        <v>37152</v>
      </c>
      <c r="B264" s="261">
        <v>77</v>
      </c>
      <c r="C264" s="280">
        <v>58</v>
      </c>
      <c r="D264" s="279">
        <f>[2]PhiladelphiaPA!A1723</f>
        <v>2001</v>
      </c>
      <c r="E264" s="261">
        <f>[2]PhiladelphiaPA!B1723</f>
        <v>9</v>
      </c>
      <c r="F264" s="261">
        <f>[2]PhiladelphiaPA!C1723</f>
        <v>18</v>
      </c>
      <c r="G264" s="281">
        <f t="shared" si="12"/>
        <v>37152</v>
      </c>
      <c r="H264" s="261">
        <f>[2]PhiladelphiaPA!E1723</f>
        <v>0</v>
      </c>
      <c r="I264" s="280">
        <f>[2]PhiladelphiaPA!F1723</f>
        <v>0</v>
      </c>
      <c r="J264" s="279">
        <f>[2]WashingtonD.C.!A1723</f>
        <v>2001</v>
      </c>
      <c r="K264" s="261">
        <f>[2]WashingtonD.C.!B1723</f>
        <v>9</v>
      </c>
      <c r="L264" s="261">
        <f>[2]WashingtonD.C.!C1723</f>
        <v>18</v>
      </c>
      <c r="M264" s="281">
        <f t="shared" si="13"/>
        <v>37152</v>
      </c>
      <c r="N264" s="261">
        <f>[2]WashingtonD.C.!E1723</f>
        <v>0</v>
      </c>
      <c r="O264" s="280">
        <f>[2]WashingtonD.C.!F1723</f>
        <v>0</v>
      </c>
      <c r="P264" s="279">
        <f>[3]LaGuardia!A1725</f>
        <v>2001</v>
      </c>
      <c r="Q264" s="261">
        <f>[3]LaGuardia!B1725</f>
        <v>9</v>
      </c>
      <c r="R264" s="293">
        <f>[3]LaGuardia!C1725</f>
        <v>18</v>
      </c>
      <c r="S264" s="281">
        <f t="shared" si="14"/>
        <v>37152</v>
      </c>
      <c r="T264" s="293">
        <f>[3]LaGuardia!E1725</f>
        <v>0</v>
      </c>
      <c r="U264" s="308">
        <f>[3]LaGuardia!F1725</f>
        <v>0</v>
      </c>
    </row>
    <row r="265" spans="1:21" x14ac:dyDescent="0.2">
      <c r="A265" s="284">
        <v>37153</v>
      </c>
      <c r="B265" s="261">
        <v>77</v>
      </c>
      <c r="C265" s="280">
        <v>58</v>
      </c>
      <c r="D265" s="279">
        <f>[2]PhiladelphiaPA!A1724</f>
        <v>2001</v>
      </c>
      <c r="E265" s="261">
        <f>[2]PhiladelphiaPA!B1724</f>
        <v>9</v>
      </c>
      <c r="F265" s="261">
        <f>[2]PhiladelphiaPA!C1724</f>
        <v>19</v>
      </c>
      <c r="G265" s="281">
        <f t="shared" si="12"/>
        <v>37153</v>
      </c>
      <c r="H265" s="261">
        <f>[2]PhiladelphiaPA!E1724</f>
        <v>0</v>
      </c>
      <c r="I265" s="280">
        <f>[2]PhiladelphiaPA!F1724</f>
        <v>0</v>
      </c>
      <c r="J265" s="279">
        <f>[2]WashingtonD.C.!A1724</f>
        <v>2001</v>
      </c>
      <c r="K265" s="261">
        <f>[2]WashingtonD.C.!B1724</f>
        <v>9</v>
      </c>
      <c r="L265" s="261">
        <f>[2]WashingtonD.C.!C1724</f>
        <v>19</v>
      </c>
      <c r="M265" s="281">
        <f t="shared" si="13"/>
        <v>37153</v>
      </c>
      <c r="N265" s="261">
        <f>[2]WashingtonD.C.!E1724</f>
        <v>0</v>
      </c>
      <c r="O265" s="280">
        <f>[2]WashingtonD.C.!F1724</f>
        <v>0</v>
      </c>
      <c r="P265" s="279">
        <f>[3]LaGuardia!A1726</f>
        <v>2001</v>
      </c>
      <c r="Q265" s="261">
        <f>[3]LaGuardia!B1726</f>
        <v>9</v>
      </c>
      <c r="R265" s="293">
        <f>[3]LaGuardia!C1726</f>
        <v>19</v>
      </c>
      <c r="S265" s="281">
        <f t="shared" si="14"/>
        <v>37153</v>
      </c>
      <c r="T265" s="293">
        <f>[3]LaGuardia!E1726</f>
        <v>0</v>
      </c>
      <c r="U265" s="308">
        <f>[3]LaGuardia!F1726</f>
        <v>0</v>
      </c>
    </row>
    <row r="266" spans="1:21" x14ac:dyDescent="0.2">
      <c r="A266" s="284">
        <v>37154</v>
      </c>
      <c r="B266" s="261">
        <v>76</v>
      </c>
      <c r="C266" s="280">
        <v>57</v>
      </c>
      <c r="D266" s="279">
        <f>[2]PhiladelphiaPA!A1725</f>
        <v>2001</v>
      </c>
      <c r="E266" s="261">
        <f>[2]PhiladelphiaPA!B1725</f>
        <v>9</v>
      </c>
      <c r="F266" s="261">
        <f>[2]PhiladelphiaPA!C1725</f>
        <v>20</v>
      </c>
      <c r="G266" s="281">
        <f t="shared" si="12"/>
        <v>37154</v>
      </c>
      <c r="H266" s="261">
        <f>[2]PhiladelphiaPA!E1725</f>
        <v>0</v>
      </c>
      <c r="I266" s="280">
        <f>[2]PhiladelphiaPA!F1725</f>
        <v>0</v>
      </c>
      <c r="J266" s="279">
        <f>[2]WashingtonD.C.!A1725</f>
        <v>2001</v>
      </c>
      <c r="K266" s="261">
        <f>[2]WashingtonD.C.!B1725</f>
        <v>9</v>
      </c>
      <c r="L266" s="261">
        <f>[2]WashingtonD.C.!C1725</f>
        <v>20</v>
      </c>
      <c r="M266" s="281">
        <f t="shared" si="13"/>
        <v>37154</v>
      </c>
      <c r="N266" s="261">
        <f>[2]WashingtonD.C.!E1725</f>
        <v>0</v>
      </c>
      <c r="O266" s="280">
        <f>[2]WashingtonD.C.!F1725</f>
        <v>0</v>
      </c>
      <c r="P266" s="279">
        <f>[3]LaGuardia!A1727</f>
        <v>2001</v>
      </c>
      <c r="Q266" s="261">
        <f>[3]LaGuardia!B1727</f>
        <v>9</v>
      </c>
      <c r="R266" s="293">
        <f>[3]LaGuardia!C1727</f>
        <v>20</v>
      </c>
      <c r="S266" s="281">
        <f t="shared" si="14"/>
        <v>37154</v>
      </c>
      <c r="T266" s="293">
        <f>[3]LaGuardia!E1727</f>
        <v>0</v>
      </c>
      <c r="U266" s="308">
        <f>[3]LaGuardia!F1727</f>
        <v>0</v>
      </c>
    </row>
    <row r="267" spans="1:21" x14ac:dyDescent="0.2">
      <c r="A267" s="284">
        <v>37155</v>
      </c>
      <c r="B267" s="261">
        <v>76</v>
      </c>
      <c r="C267" s="280">
        <v>57</v>
      </c>
      <c r="D267" s="279">
        <f>[2]PhiladelphiaPA!A1726</f>
        <v>2001</v>
      </c>
      <c r="E267" s="261">
        <f>[2]PhiladelphiaPA!B1726</f>
        <v>9</v>
      </c>
      <c r="F267" s="261">
        <f>[2]PhiladelphiaPA!C1726</f>
        <v>21</v>
      </c>
      <c r="G267" s="281">
        <f t="shared" si="12"/>
        <v>37155</v>
      </c>
      <c r="H267" s="261">
        <f>[2]PhiladelphiaPA!E1726</f>
        <v>0</v>
      </c>
      <c r="I267" s="280">
        <f>[2]PhiladelphiaPA!F1726</f>
        <v>0</v>
      </c>
      <c r="J267" s="279">
        <f>[2]WashingtonD.C.!A1726</f>
        <v>2001</v>
      </c>
      <c r="K267" s="261">
        <f>[2]WashingtonD.C.!B1726</f>
        <v>9</v>
      </c>
      <c r="L267" s="261">
        <f>[2]WashingtonD.C.!C1726</f>
        <v>21</v>
      </c>
      <c r="M267" s="281">
        <f t="shared" si="13"/>
        <v>37155</v>
      </c>
      <c r="N267" s="261">
        <f>[2]WashingtonD.C.!E1726</f>
        <v>0</v>
      </c>
      <c r="O267" s="280">
        <f>[2]WashingtonD.C.!F1726</f>
        <v>0</v>
      </c>
      <c r="P267" s="279">
        <f>[3]LaGuardia!A1728</f>
        <v>2001</v>
      </c>
      <c r="Q267" s="261">
        <f>[3]LaGuardia!B1728</f>
        <v>9</v>
      </c>
      <c r="R267" s="293">
        <f>[3]LaGuardia!C1728</f>
        <v>21</v>
      </c>
      <c r="S267" s="281">
        <f t="shared" si="14"/>
        <v>37155</v>
      </c>
      <c r="T267" s="293">
        <f>[3]LaGuardia!E1728</f>
        <v>0</v>
      </c>
      <c r="U267" s="308">
        <f>[3]LaGuardia!F1728</f>
        <v>0</v>
      </c>
    </row>
    <row r="268" spans="1:21" x14ac:dyDescent="0.2">
      <c r="A268" s="284">
        <v>37156</v>
      </c>
      <c r="B268" s="261">
        <v>76</v>
      </c>
      <c r="C268" s="280">
        <v>56</v>
      </c>
      <c r="D268" s="279">
        <f>[2]PhiladelphiaPA!A1727</f>
        <v>2001</v>
      </c>
      <c r="E268" s="261">
        <f>[2]PhiladelphiaPA!B1727</f>
        <v>9</v>
      </c>
      <c r="F268" s="261">
        <f>[2]PhiladelphiaPA!C1727</f>
        <v>22</v>
      </c>
      <c r="G268" s="281">
        <f t="shared" si="12"/>
        <v>37156</v>
      </c>
      <c r="H268" s="261">
        <f>[2]PhiladelphiaPA!E1727</f>
        <v>0</v>
      </c>
      <c r="I268" s="280">
        <f>[2]PhiladelphiaPA!F1727</f>
        <v>0</v>
      </c>
      <c r="J268" s="279">
        <f>[2]WashingtonD.C.!A1727</f>
        <v>2001</v>
      </c>
      <c r="K268" s="261">
        <f>[2]WashingtonD.C.!B1727</f>
        <v>9</v>
      </c>
      <c r="L268" s="261">
        <f>[2]WashingtonD.C.!C1727</f>
        <v>22</v>
      </c>
      <c r="M268" s="281">
        <f t="shared" si="13"/>
        <v>37156</v>
      </c>
      <c r="N268" s="261">
        <f>[2]WashingtonD.C.!E1727</f>
        <v>0</v>
      </c>
      <c r="O268" s="280">
        <f>[2]WashingtonD.C.!F1727</f>
        <v>0</v>
      </c>
      <c r="P268" s="279">
        <f>[3]LaGuardia!A1729</f>
        <v>2001</v>
      </c>
      <c r="Q268" s="261">
        <f>[3]LaGuardia!B1729</f>
        <v>9</v>
      </c>
      <c r="R268" s="293">
        <f>[3]LaGuardia!C1729</f>
        <v>22</v>
      </c>
      <c r="S268" s="281">
        <f t="shared" si="14"/>
        <v>37156</v>
      </c>
      <c r="T268" s="293">
        <f>[3]LaGuardia!E1729</f>
        <v>0</v>
      </c>
      <c r="U268" s="308">
        <f>[3]LaGuardia!F1729</f>
        <v>0</v>
      </c>
    </row>
    <row r="269" spans="1:21" x14ac:dyDescent="0.2">
      <c r="A269" s="284">
        <v>37157</v>
      </c>
      <c r="B269" s="261">
        <v>75</v>
      </c>
      <c r="C269" s="280">
        <v>56</v>
      </c>
      <c r="D269" s="279">
        <f>[2]PhiladelphiaPA!A1728</f>
        <v>2001</v>
      </c>
      <c r="E269" s="261">
        <f>[2]PhiladelphiaPA!B1728</f>
        <v>9</v>
      </c>
      <c r="F269" s="261">
        <f>[2]PhiladelphiaPA!C1728</f>
        <v>23</v>
      </c>
      <c r="G269" s="281">
        <f t="shared" si="12"/>
        <v>37157</v>
      </c>
      <c r="H269" s="261">
        <f>[2]PhiladelphiaPA!E1728</f>
        <v>0</v>
      </c>
      <c r="I269" s="280">
        <f>[2]PhiladelphiaPA!F1728</f>
        <v>0</v>
      </c>
      <c r="J269" s="279">
        <f>[2]WashingtonD.C.!A1728</f>
        <v>2001</v>
      </c>
      <c r="K269" s="261">
        <f>[2]WashingtonD.C.!B1728</f>
        <v>9</v>
      </c>
      <c r="L269" s="261">
        <f>[2]WashingtonD.C.!C1728</f>
        <v>23</v>
      </c>
      <c r="M269" s="281">
        <f t="shared" si="13"/>
        <v>37157</v>
      </c>
      <c r="N269" s="261">
        <f>[2]WashingtonD.C.!E1728</f>
        <v>0</v>
      </c>
      <c r="O269" s="280">
        <f>[2]WashingtonD.C.!F1728</f>
        <v>0</v>
      </c>
      <c r="P269" s="279">
        <f>[3]LaGuardia!A1730</f>
        <v>2001</v>
      </c>
      <c r="Q269" s="261">
        <f>[3]LaGuardia!B1730</f>
        <v>9</v>
      </c>
      <c r="R269" s="293">
        <f>[3]LaGuardia!C1730</f>
        <v>23</v>
      </c>
      <c r="S269" s="281">
        <f t="shared" si="14"/>
        <v>37157</v>
      </c>
      <c r="T269" s="293">
        <f>[3]LaGuardia!E1730</f>
        <v>0</v>
      </c>
      <c r="U269" s="308">
        <f>[3]LaGuardia!F1730</f>
        <v>0</v>
      </c>
    </row>
    <row r="270" spans="1:21" x14ac:dyDescent="0.2">
      <c r="A270" s="284">
        <v>37158</v>
      </c>
      <c r="B270" s="261">
        <v>75</v>
      </c>
      <c r="C270" s="280">
        <v>56</v>
      </c>
      <c r="D270" s="279">
        <f>[2]PhiladelphiaPA!A1729</f>
        <v>2001</v>
      </c>
      <c r="E270" s="261">
        <f>[2]PhiladelphiaPA!B1729</f>
        <v>9</v>
      </c>
      <c r="F270" s="261">
        <f>[2]PhiladelphiaPA!C1729</f>
        <v>24</v>
      </c>
      <c r="G270" s="281">
        <f t="shared" si="12"/>
        <v>37158</v>
      </c>
      <c r="H270" s="261">
        <f>[2]PhiladelphiaPA!E1729</f>
        <v>0</v>
      </c>
      <c r="I270" s="280">
        <f>[2]PhiladelphiaPA!F1729</f>
        <v>0</v>
      </c>
      <c r="J270" s="279">
        <f>[2]WashingtonD.C.!A1729</f>
        <v>2001</v>
      </c>
      <c r="K270" s="261">
        <f>[2]WashingtonD.C.!B1729</f>
        <v>9</v>
      </c>
      <c r="L270" s="261">
        <f>[2]WashingtonD.C.!C1729</f>
        <v>24</v>
      </c>
      <c r="M270" s="281">
        <f t="shared" si="13"/>
        <v>37158</v>
      </c>
      <c r="N270" s="261">
        <f>[2]WashingtonD.C.!E1729</f>
        <v>0</v>
      </c>
      <c r="O270" s="280">
        <f>[2]WashingtonD.C.!F1729</f>
        <v>0</v>
      </c>
      <c r="P270" s="279">
        <f>[3]LaGuardia!A1731</f>
        <v>2001</v>
      </c>
      <c r="Q270" s="261">
        <f>[3]LaGuardia!B1731</f>
        <v>9</v>
      </c>
      <c r="R270" s="293">
        <f>[3]LaGuardia!C1731</f>
        <v>24</v>
      </c>
      <c r="S270" s="281">
        <f t="shared" si="14"/>
        <v>37158</v>
      </c>
      <c r="T270" s="293">
        <f>[3]LaGuardia!E1731</f>
        <v>0</v>
      </c>
      <c r="U270" s="308">
        <f>[3]LaGuardia!F1731</f>
        <v>0</v>
      </c>
    </row>
    <row r="271" spans="1:21" x14ac:dyDescent="0.2">
      <c r="A271" s="284">
        <v>37159</v>
      </c>
      <c r="B271" s="261">
        <v>74</v>
      </c>
      <c r="C271" s="280">
        <v>55</v>
      </c>
      <c r="D271" s="279">
        <f>[2]PhiladelphiaPA!A1730</f>
        <v>2001</v>
      </c>
      <c r="E271" s="261">
        <f>[2]PhiladelphiaPA!B1730</f>
        <v>9</v>
      </c>
      <c r="F271" s="261">
        <f>[2]PhiladelphiaPA!C1730</f>
        <v>25</v>
      </c>
      <c r="G271" s="281">
        <f t="shared" si="12"/>
        <v>37159</v>
      </c>
      <c r="H271" s="261">
        <f>[2]PhiladelphiaPA!E1730</f>
        <v>0</v>
      </c>
      <c r="I271" s="280">
        <f>[2]PhiladelphiaPA!F1730</f>
        <v>0</v>
      </c>
      <c r="J271" s="279">
        <f>[2]WashingtonD.C.!A1730</f>
        <v>2001</v>
      </c>
      <c r="K271" s="261">
        <f>[2]WashingtonD.C.!B1730</f>
        <v>9</v>
      </c>
      <c r="L271" s="261">
        <f>[2]WashingtonD.C.!C1730</f>
        <v>25</v>
      </c>
      <c r="M271" s="281">
        <f t="shared" si="13"/>
        <v>37159</v>
      </c>
      <c r="N271" s="261">
        <f>[2]WashingtonD.C.!E1730</f>
        <v>0</v>
      </c>
      <c r="O271" s="280">
        <f>[2]WashingtonD.C.!F1730</f>
        <v>0</v>
      </c>
      <c r="P271" s="279">
        <f>[3]LaGuardia!A1732</f>
        <v>2001</v>
      </c>
      <c r="Q271" s="261">
        <f>[3]LaGuardia!B1732</f>
        <v>9</v>
      </c>
      <c r="R271" s="293">
        <f>[3]LaGuardia!C1732</f>
        <v>25</v>
      </c>
      <c r="S271" s="281">
        <f t="shared" si="14"/>
        <v>37159</v>
      </c>
      <c r="T271" s="293">
        <f>[3]LaGuardia!E1732</f>
        <v>0</v>
      </c>
      <c r="U271" s="308">
        <f>[3]LaGuardia!F1732</f>
        <v>0</v>
      </c>
    </row>
    <row r="272" spans="1:21" x14ac:dyDescent="0.2">
      <c r="A272" s="284">
        <v>37160</v>
      </c>
      <c r="B272" s="261">
        <v>74</v>
      </c>
      <c r="C272" s="280">
        <v>55</v>
      </c>
      <c r="D272" s="279">
        <f>[2]PhiladelphiaPA!A1731</f>
        <v>2001</v>
      </c>
      <c r="E272" s="261">
        <f>[2]PhiladelphiaPA!B1731</f>
        <v>9</v>
      </c>
      <c r="F272" s="261">
        <f>[2]PhiladelphiaPA!C1731</f>
        <v>26</v>
      </c>
      <c r="G272" s="281">
        <f t="shared" si="12"/>
        <v>37160</v>
      </c>
      <c r="H272" s="261">
        <f>[2]PhiladelphiaPA!E1731</f>
        <v>0</v>
      </c>
      <c r="I272" s="280">
        <f>[2]PhiladelphiaPA!F1731</f>
        <v>0</v>
      </c>
      <c r="J272" s="279">
        <f>[2]WashingtonD.C.!A1731</f>
        <v>2001</v>
      </c>
      <c r="K272" s="261">
        <f>[2]WashingtonD.C.!B1731</f>
        <v>9</v>
      </c>
      <c r="L272" s="261">
        <f>[2]WashingtonD.C.!C1731</f>
        <v>26</v>
      </c>
      <c r="M272" s="281">
        <f t="shared" si="13"/>
        <v>37160</v>
      </c>
      <c r="N272" s="261">
        <f>[2]WashingtonD.C.!E1731</f>
        <v>0</v>
      </c>
      <c r="O272" s="280">
        <f>[2]WashingtonD.C.!F1731</f>
        <v>0</v>
      </c>
      <c r="P272" s="279">
        <f>[3]LaGuardia!A1733</f>
        <v>2001</v>
      </c>
      <c r="Q272" s="261">
        <f>[3]LaGuardia!B1733</f>
        <v>9</v>
      </c>
      <c r="R272" s="293">
        <f>[3]LaGuardia!C1733</f>
        <v>26</v>
      </c>
      <c r="S272" s="281">
        <f t="shared" si="14"/>
        <v>37160</v>
      </c>
      <c r="T272" s="293">
        <f>[3]LaGuardia!E1733</f>
        <v>0</v>
      </c>
      <c r="U272" s="308">
        <f>[3]LaGuardia!F1733</f>
        <v>0</v>
      </c>
    </row>
    <row r="273" spans="1:21" x14ac:dyDescent="0.2">
      <c r="A273" s="284">
        <v>37161</v>
      </c>
      <c r="B273" s="261">
        <v>74</v>
      </c>
      <c r="C273" s="280">
        <v>54</v>
      </c>
      <c r="D273" s="279">
        <f>[2]PhiladelphiaPA!A1732</f>
        <v>2001</v>
      </c>
      <c r="E273" s="261">
        <f>[2]PhiladelphiaPA!B1732</f>
        <v>9</v>
      </c>
      <c r="F273" s="261">
        <f>[2]PhiladelphiaPA!C1732</f>
        <v>27</v>
      </c>
      <c r="G273" s="281">
        <f t="shared" si="12"/>
        <v>37161</v>
      </c>
      <c r="H273" s="261">
        <f>[2]PhiladelphiaPA!E1732</f>
        <v>0</v>
      </c>
      <c r="I273" s="280">
        <f>[2]PhiladelphiaPA!F1732</f>
        <v>0</v>
      </c>
      <c r="J273" s="279">
        <f>[2]WashingtonD.C.!A1732</f>
        <v>2001</v>
      </c>
      <c r="K273" s="261">
        <f>[2]WashingtonD.C.!B1732</f>
        <v>9</v>
      </c>
      <c r="L273" s="261">
        <f>[2]WashingtonD.C.!C1732</f>
        <v>27</v>
      </c>
      <c r="M273" s="281">
        <f t="shared" si="13"/>
        <v>37161</v>
      </c>
      <c r="N273" s="261">
        <f>[2]WashingtonD.C.!E1732</f>
        <v>0</v>
      </c>
      <c r="O273" s="280">
        <f>[2]WashingtonD.C.!F1732</f>
        <v>0</v>
      </c>
      <c r="P273" s="279">
        <f>[3]LaGuardia!A1734</f>
        <v>2001</v>
      </c>
      <c r="Q273" s="261">
        <f>[3]LaGuardia!B1734</f>
        <v>9</v>
      </c>
      <c r="R273" s="293">
        <f>[3]LaGuardia!C1734</f>
        <v>27</v>
      </c>
      <c r="S273" s="281">
        <f t="shared" si="14"/>
        <v>37161</v>
      </c>
      <c r="T273" s="293">
        <f>[3]LaGuardia!E1734</f>
        <v>0</v>
      </c>
      <c r="U273" s="308">
        <f>[3]LaGuardia!F1734</f>
        <v>0</v>
      </c>
    </row>
    <row r="274" spans="1:21" x14ac:dyDescent="0.2">
      <c r="A274" s="284">
        <v>37162</v>
      </c>
      <c r="B274" s="261">
        <v>73</v>
      </c>
      <c r="C274" s="280">
        <v>54</v>
      </c>
      <c r="D274" s="279">
        <f>[2]PhiladelphiaPA!A1733</f>
        <v>2001</v>
      </c>
      <c r="E274" s="261">
        <f>[2]PhiladelphiaPA!B1733</f>
        <v>9</v>
      </c>
      <c r="F274" s="261">
        <f>[2]PhiladelphiaPA!C1733</f>
        <v>28</v>
      </c>
      <c r="G274" s="281">
        <f t="shared" si="12"/>
        <v>37162</v>
      </c>
      <c r="H274" s="261">
        <f>[2]PhiladelphiaPA!E1733</f>
        <v>0</v>
      </c>
      <c r="I274" s="280">
        <f>[2]PhiladelphiaPA!F1733</f>
        <v>0</v>
      </c>
      <c r="J274" s="279">
        <f>[2]WashingtonD.C.!A1733</f>
        <v>2001</v>
      </c>
      <c r="K274" s="261">
        <f>[2]WashingtonD.C.!B1733</f>
        <v>9</v>
      </c>
      <c r="L274" s="261">
        <f>[2]WashingtonD.C.!C1733</f>
        <v>28</v>
      </c>
      <c r="M274" s="281">
        <f t="shared" si="13"/>
        <v>37162</v>
      </c>
      <c r="N274" s="261">
        <f>[2]WashingtonD.C.!E1733</f>
        <v>0</v>
      </c>
      <c r="O274" s="280">
        <f>[2]WashingtonD.C.!F1733</f>
        <v>0</v>
      </c>
      <c r="P274" s="279">
        <f>[3]LaGuardia!A1735</f>
        <v>2001</v>
      </c>
      <c r="Q274" s="261">
        <f>[3]LaGuardia!B1735</f>
        <v>9</v>
      </c>
      <c r="R274" s="293">
        <f>[3]LaGuardia!C1735</f>
        <v>28</v>
      </c>
      <c r="S274" s="281">
        <f t="shared" si="14"/>
        <v>37162</v>
      </c>
      <c r="T274" s="293">
        <f>[3]LaGuardia!E1735</f>
        <v>0</v>
      </c>
      <c r="U274" s="308">
        <f>[3]LaGuardia!F1735</f>
        <v>0</v>
      </c>
    </row>
    <row r="275" spans="1:21" x14ac:dyDescent="0.2">
      <c r="A275" s="284">
        <v>37163</v>
      </c>
      <c r="B275" s="261">
        <v>73</v>
      </c>
      <c r="C275" s="280">
        <v>53</v>
      </c>
      <c r="D275" s="279">
        <f>[2]PhiladelphiaPA!A1734</f>
        <v>2001</v>
      </c>
      <c r="E275" s="261">
        <f>[2]PhiladelphiaPA!B1734</f>
        <v>9</v>
      </c>
      <c r="F275" s="261">
        <f>[2]PhiladelphiaPA!C1734</f>
        <v>29</v>
      </c>
      <c r="G275" s="281">
        <f t="shared" si="12"/>
        <v>37163</v>
      </c>
      <c r="H275" s="261">
        <f>[2]PhiladelphiaPA!E1734</f>
        <v>0</v>
      </c>
      <c r="I275" s="280">
        <f>[2]PhiladelphiaPA!F1734</f>
        <v>0</v>
      </c>
      <c r="J275" s="279">
        <f>[2]WashingtonD.C.!A1734</f>
        <v>2001</v>
      </c>
      <c r="K275" s="261">
        <f>[2]WashingtonD.C.!B1734</f>
        <v>9</v>
      </c>
      <c r="L275" s="261">
        <f>[2]WashingtonD.C.!C1734</f>
        <v>29</v>
      </c>
      <c r="M275" s="281">
        <f t="shared" si="13"/>
        <v>37163</v>
      </c>
      <c r="N275" s="261">
        <f>[2]WashingtonD.C.!E1734</f>
        <v>0</v>
      </c>
      <c r="O275" s="280">
        <f>[2]WashingtonD.C.!F1734</f>
        <v>0</v>
      </c>
      <c r="P275" s="279">
        <f>[3]LaGuardia!A1736</f>
        <v>2001</v>
      </c>
      <c r="Q275" s="261">
        <f>[3]LaGuardia!B1736</f>
        <v>9</v>
      </c>
      <c r="R275" s="293">
        <f>[3]LaGuardia!C1736</f>
        <v>29</v>
      </c>
      <c r="S275" s="281">
        <f t="shared" si="14"/>
        <v>37163</v>
      </c>
      <c r="T275" s="293">
        <f>[3]LaGuardia!E1736</f>
        <v>0</v>
      </c>
      <c r="U275" s="308">
        <f>[3]LaGuardia!F1736</f>
        <v>0</v>
      </c>
    </row>
    <row r="276" spans="1:21" x14ac:dyDescent="0.2">
      <c r="A276" s="284">
        <v>37164</v>
      </c>
      <c r="B276" s="261">
        <v>73</v>
      </c>
      <c r="C276" s="280">
        <v>53</v>
      </c>
      <c r="D276" s="279">
        <f>[2]PhiladelphiaPA!A1735</f>
        <v>2001</v>
      </c>
      <c r="E276" s="261">
        <f>[2]PhiladelphiaPA!B1735</f>
        <v>9</v>
      </c>
      <c r="F276" s="261">
        <f>[2]PhiladelphiaPA!C1735</f>
        <v>30</v>
      </c>
      <c r="G276" s="281">
        <f t="shared" si="12"/>
        <v>37164</v>
      </c>
      <c r="H276" s="261">
        <f>[2]PhiladelphiaPA!E1735</f>
        <v>0</v>
      </c>
      <c r="I276" s="280">
        <f>[2]PhiladelphiaPA!F1735</f>
        <v>0</v>
      </c>
      <c r="J276" s="279">
        <f>[2]WashingtonD.C.!A1735</f>
        <v>2001</v>
      </c>
      <c r="K276" s="261">
        <f>[2]WashingtonD.C.!B1735</f>
        <v>9</v>
      </c>
      <c r="L276" s="261">
        <f>[2]WashingtonD.C.!C1735</f>
        <v>30</v>
      </c>
      <c r="M276" s="281">
        <f t="shared" si="13"/>
        <v>37164</v>
      </c>
      <c r="N276" s="261">
        <f>[2]WashingtonD.C.!E1735</f>
        <v>0</v>
      </c>
      <c r="O276" s="280">
        <f>[2]WashingtonD.C.!F1735</f>
        <v>0</v>
      </c>
      <c r="P276" s="279">
        <f>[3]LaGuardia!A1737</f>
        <v>2001</v>
      </c>
      <c r="Q276" s="261">
        <f>[3]LaGuardia!B1737</f>
        <v>9</v>
      </c>
      <c r="R276" s="293">
        <f>[3]LaGuardia!C1737</f>
        <v>30</v>
      </c>
      <c r="S276" s="281">
        <f t="shared" si="14"/>
        <v>37164</v>
      </c>
      <c r="T276" s="293">
        <f>[3]LaGuardia!E1737</f>
        <v>0</v>
      </c>
      <c r="U276" s="308">
        <f>[3]LaGuardia!F1737</f>
        <v>0</v>
      </c>
    </row>
    <row r="277" spans="1:21" x14ac:dyDescent="0.2">
      <c r="A277" s="284">
        <v>37165</v>
      </c>
      <c r="B277" s="261">
        <v>72</v>
      </c>
      <c r="C277" s="280">
        <v>52</v>
      </c>
      <c r="D277" s="279">
        <f>[2]PhiladelphiaPA!A1736</f>
        <v>2001</v>
      </c>
      <c r="E277" s="261">
        <f>[2]PhiladelphiaPA!B1736</f>
        <v>10</v>
      </c>
      <c r="F277" s="261">
        <f>[2]PhiladelphiaPA!C1736</f>
        <v>1</v>
      </c>
      <c r="G277" s="281">
        <f t="shared" si="12"/>
        <v>37165</v>
      </c>
      <c r="H277" s="261">
        <f>[2]PhiladelphiaPA!E1736</f>
        <v>0</v>
      </c>
      <c r="I277" s="280">
        <f>[2]PhiladelphiaPA!F1736</f>
        <v>0</v>
      </c>
      <c r="J277" s="279">
        <f>[2]WashingtonD.C.!A1736</f>
        <v>2001</v>
      </c>
      <c r="K277" s="261">
        <f>[2]WashingtonD.C.!B1736</f>
        <v>10</v>
      </c>
      <c r="L277" s="261">
        <f>[2]WashingtonD.C.!C1736</f>
        <v>1</v>
      </c>
      <c r="M277" s="281">
        <f t="shared" si="13"/>
        <v>37165</v>
      </c>
      <c r="N277" s="261">
        <f>[2]WashingtonD.C.!E1736</f>
        <v>0</v>
      </c>
      <c r="O277" s="280">
        <f>[2]WashingtonD.C.!F1736</f>
        <v>0</v>
      </c>
      <c r="P277" s="279">
        <f>[3]LaGuardia!A1738</f>
        <v>2001</v>
      </c>
      <c r="Q277" s="261">
        <f>[3]LaGuardia!B1738</f>
        <v>10</v>
      </c>
      <c r="R277" s="293">
        <f>[3]LaGuardia!C1738</f>
        <v>1</v>
      </c>
      <c r="S277" s="281">
        <f t="shared" si="14"/>
        <v>37165</v>
      </c>
      <c r="T277" s="293">
        <f>[3]LaGuardia!E1738</f>
        <v>0</v>
      </c>
      <c r="U277" s="308">
        <f>[3]LaGuardia!F1738</f>
        <v>0</v>
      </c>
    </row>
    <row r="278" spans="1:21" x14ac:dyDescent="0.2">
      <c r="A278" s="284">
        <v>37166</v>
      </c>
      <c r="B278" s="261">
        <v>72</v>
      </c>
      <c r="C278" s="280">
        <v>52</v>
      </c>
      <c r="D278" s="279">
        <f>[2]PhiladelphiaPA!A1737</f>
        <v>2001</v>
      </c>
      <c r="E278" s="261">
        <f>[2]PhiladelphiaPA!B1737</f>
        <v>10</v>
      </c>
      <c r="F278" s="261">
        <f>[2]PhiladelphiaPA!C1737</f>
        <v>2</v>
      </c>
      <c r="G278" s="281">
        <f t="shared" si="12"/>
        <v>37166</v>
      </c>
      <c r="H278" s="261">
        <f>[2]PhiladelphiaPA!E1737</f>
        <v>0</v>
      </c>
      <c r="I278" s="280">
        <f>[2]PhiladelphiaPA!F1737</f>
        <v>0</v>
      </c>
      <c r="J278" s="279">
        <f>[2]WashingtonD.C.!A1737</f>
        <v>2001</v>
      </c>
      <c r="K278" s="261">
        <f>[2]WashingtonD.C.!B1737</f>
        <v>10</v>
      </c>
      <c r="L278" s="261">
        <f>[2]WashingtonD.C.!C1737</f>
        <v>2</v>
      </c>
      <c r="M278" s="281">
        <f t="shared" si="13"/>
        <v>37166</v>
      </c>
      <c r="N278" s="261">
        <f>[2]WashingtonD.C.!E1737</f>
        <v>0</v>
      </c>
      <c r="O278" s="280">
        <f>[2]WashingtonD.C.!F1737</f>
        <v>0</v>
      </c>
      <c r="P278" s="279">
        <f>[3]LaGuardia!A1739</f>
        <v>2001</v>
      </c>
      <c r="Q278" s="261">
        <f>[3]LaGuardia!B1739</f>
        <v>10</v>
      </c>
      <c r="R278" s="293">
        <f>[3]LaGuardia!C1739</f>
        <v>2</v>
      </c>
      <c r="S278" s="281">
        <f t="shared" si="14"/>
        <v>37166</v>
      </c>
      <c r="T278" s="293">
        <f>[3]LaGuardia!E1739</f>
        <v>0</v>
      </c>
      <c r="U278" s="308">
        <f>[3]LaGuardia!F1739</f>
        <v>0</v>
      </c>
    </row>
    <row r="279" spans="1:21" x14ac:dyDescent="0.2">
      <c r="A279" s="284">
        <v>37167</v>
      </c>
      <c r="B279" s="261">
        <v>71</v>
      </c>
      <c r="C279" s="280">
        <v>51</v>
      </c>
      <c r="D279" s="279">
        <f>[2]PhiladelphiaPA!A1738</f>
        <v>2001</v>
      </c>
      <c r="E279" s="261">
        <f>[2]PhiladelphiaPA!B1738</f>
        <v>10</v>
      </c>
      <c r="F279" s="261">
        <f>[2]PhiladelphiaPA!C1738</f>
        <v>3</v>
      </c>
      <c r="G279" s="281">
        <f t="shared" si="12"/>
        <v>37167</v>
      </c>
      <c r="H279" s="261">
        <f>[2]PhiladelphiaPA!E1738</f>
        <v>0</v>
      </c>
      <c r="I279" s="280">
        <f>[2]PhiladelphiaPA!F1738</f>
        <v>0</v>
      </c>
      <c r="J279" s="279">
        <f>[2]WashingtonD.C.!A1738</f>
        <v>2001</v>
      </c>
      <c r="K279" s="261">
        <f>[2]WashingtonD.C.!B1738</f>
        <v>10</v>
      </c>
      <c r="L279" s="261">
        <f>[2]WashingtonD.C.!C1738</f>
        <v>3</v>
      </c>
      <c r="M279" s="281">
        <f t="shared" si="13"/>
        <v>37167</v>
      </c>
      <c r="N279" s="261">
        <f>[2]WashingtonD.C.!E1738</f>
        <v>0</v>
      </c>
      <c r="O279" s="280">
        <f>[2]WashingtonD.C.!F1738</f>
        <v>0</v>
      </c>
      <c r="P279" s="279">
        <f>[3]LaGuardia!A1740</f>
        <v>2001</v>
      </c>
      <c r="Q279" s="261">
        <f>[3]LaGuardia!B1740</f>
        <v>10</v>
      </c>
      <c r="R279" s="293">
        <f>[3]LaGuardia!C1740</f>
        <v>3</v>
      </c>
      <c r="S279" s="281">
        <f t="shared" si="14"/>
        <v>37167</v>
      </c>
      <c r="T279" s="293">
        <f>[3]LaGuardia!E1740</f>
        <v>0</v>
      </c>
      <c r="U279" s="308">
        <f>[3]LaGuardia!F1740</f>
        <v>0</v>
      </c>
    </row>
    <row r="280" spans="1:21" x14ac:dyDescent="0.2">
      <c r="A280" s="284">
        <v>37168</v>
      </c>
      <c r="B280" s="261">
        <v>71</v>
      </c>
      <c r="C280" s="280">
        <v>51</v>
      </c>
      <c r="D280" s="279">
        <f>[2]PhiladelphiaPA!A1739</f>
        <v>2001</v>
      </c>
      <c r="E280" s="261">
        <f>[2]PhiladelphiaPA!B1739</f>
        <v>10</v>
      </c>
      <c r="F280" s="261">
        <f>[2]PhiladelphiaPA!C1739</f>
        <v>4</v>
      </c>
      <c r="G280" s="281">
        <f t="shared" si="12"/>
        <v>37168</v>
      </c>
      <c r="H280" s="261">
        <f>[2]PhiladelphiaPA!E1739</f>
        <v>0</v>
      </c>
      <c r="I280" s="280">
        <f>[2]PhiladelphiaPA!F1739</f>
        <v>0</v>
      </c>
      <c r="J280" s="279">
        <f>[2]WashingtonD.C.!A1739</f>
        <v>2001</v>
      </c>
      <c r="K280" s="261">
        <f>[2]WashingtonD.C.!B1739</f>
        <v>10</v>
      </c>
      <c r="L280" s="261">
        <f>[2]WashingtonD.C.!C1739</f>
        <v>4</v>
      </c>
      <c r="M280" s="281">
        <f t="shared" si="13"/>
        <v>37168</v>
      </c>
      <c r="N280" s="261">
        <f>[2]WashingtonD.C.!E1739</f>
        <v>0</v>
      </c>
      <c r="O280" s="280">
        <f>[2]WashingtonD.C.!F1739</f>
        <v>0</v>
      </c>
      <c r="P280" s="279">
        <f>[3]LaGuardia!A1741</f>
        <v>2001</v>
      </c>
      <c r="Q280" s="261">
        <f>[3]LaGuardia!B1741</f>
        <v>10</v>
      </c>
      <c r="R280" s="293">
        <f>[3]LaGuardia!C1741</f>
        <v>4</v>
      </c>
      <c r="S280" s="281">
        <f t="shared" si="14"/>
        <v>37168</v>
      </c>
      <c r="T280" s="293">
        <f>[3]LaGuardia!E1741</f>
        <v>0</v>
      </c>
      <c r="U280" s="308">
        <f>[3]LaGuardia!F1741</f>
        <v>0</v>
      </c>
    </row>
    <row r="281" spans="1:21" x14ac:dyDescent="0.2">
      <c r="A281" s="284">
        <v>37169</v>
      </c>
      <c r="B281" s="261">
        <v>70</v>
      </c>
      <c r="C281" s="280">
        <v>51</v>
      </c>
      <c r="D281" s="279">
        <f>[2]PhiladelphiaPA!A1740</f>
        <v>2001</v>
      </c>
      <c r="E281" s="261">
        <f>[2]PhiladelphiaPA!B1740</f>
        <v>10</v>
      </c>
      <c r="F281" s="261">
        <f>[2]PhiladelphiaPA!C1740</f>
        <v>5</v>
      </c>
      <c r="G281" s="281">
        <f t="shared" si="12"/>
        <v>37169</v>
      </c>
      <c r="H281" s="261">
        <f>[2]PhiladelphiaPA!E1740</f>
        <v>0</v>
      </c>
      <c r="I281" s="280">
        <f>[2]PhiladelphiaPA!F1740</f>
        <v>0</v>
      </c>
      <c r="J281" s="279">
        <f>[2]WashingtonD.C.!A1740</f>
        <v>2001</v>
      </c>
      <c r="K281" s="261">
        <f>[2]WashingtonD.C.!B1740</f>
        <v>10</v>
      </c>
      <c r="L281" s="261">
        <f>[2]WashingtonD.C.!C1740</f>
        <v>5</v>
      </c>
      <c r="M281" s="281">
        <f t="shared" si="13"/>
        <v>37169</v>
      </c>
      <c r="N281" s="261">
        <f>[2]WashingtonD.C.!E1740</f>
        <v>0</v>
      </c>
      <c r="O281" s="280">
        <f>[2]WashingtonD.C.!F1740</f>
        <v>0</v>
      </c>
      <c r="P281" s="279">
        <f>[3]LaGuardia!A1742</f>
        <v>2001</v>
      </c>
      <c r="Q281" s="261">
        <f>[3]LaGuardia!B1742</f>
        <v>10</v>
      </c>
      <c r="R281" s="293">
        <f>[3]LaGuardia!C1742</f>
        <v>5</v>
      </c>
      <c r="S281" s="281">
        <f t="shared" si="14"/>
        <v>37169</v>
      </c>
      <c r="T281" s="293">
        <f>[3]LaGuardia!E1742</f>
        <v>0</v>
      </c>
      <c r="U281" s="308">
        <f>[3]LaGuardia!F1742</f>
        <v>0</v>
      </c>
    </row>
    <row r="282" spans="1:21" x14ac:dyDescent="0.2">
      <c r="A282" s="284">
        <v>37170</v>
      </c>
      <c r="B282" s="261">
        <v>70</v>
      </c>
      <c r="C282" s="280">
        <v>50</v>
      </c>
      <c r="D282" s="279">
        <f>[2]PhiladelphiaPA!A1741</f>
        <v>2001</v>
      </c>
      <c r="E282" s="261">
        <f>[2]PhiladelphiaPA!B1741</f>
        <v>10</v>
      </c>
      <c r="F282" s="261">
        <f>[2]PhiladelphiaPA!C1741</f>
        <v>6</v>
      </c>
      <c r="G282" s="281">
        <f t="shared" si="12"/>
        <v>37170</v>
      </c>
      <c r="H282" s="261">
        <f>[2]PhiladelphiaPA!E1741</f>
        <v>0</v>
      </c>
      <c r="I282" s="280">
        <f>[2]PhiladelphiaPA!F1741</f>
        <v>0</v>
      </c>
      <c r="J282" s="279">
        <f>[2]WashingtonD.C.!A1741</f>
        <v>2001</v>
      </c>
      <c r="K282" s="261">
        <f>[2]WashingtonD.C.!B1741</f>
        <v>10</v>
      </c>
      <c r="L282" s="261">
        <f>[2]WashingtonD.C.!C1741</f>
        <v>6</v>
      </c>
      <c r="M282" s="281">
        <f t="shared" si="13"/>
        <v>37170</v>
      </c>
      <c r="N282" s="261">
        <f>[2]WashingtonD.C.!E1741</f>
        <v>0</v>
      </c>
      <c r="O282" s="280">
        <f>[2]WashingtonD.C.!F1741</f>
        <v>0</v>
      </c>
      <c r="P282" s="279">
        <f>[3]LaGuardia!A1743</f>
        <v>2001</v>
      </c>
      <c r="Q282" s="261">
        <f>[3]LaGuardia!B1743</f>
        <v>10</v>
      </c>
      <c r="R282" s="293">
        <f>[3]LaGuardia!C1743</f>
        <v>6</v>
      </c>
      <c r="S282" s="281">
        <f t="shared" si="14"/>
        <v>37170</v>
      </c>
      <c r="T282" s="293">
        <f>[3]LaGuardia!E1743</f>
        <v>0</v>
      </c>
      <c r="U282" s="308">
        <f>[3]LaGuardia!F1743</f>
        <v>0</v>
      </c>
    </row>
    <row r="283" spans="1:21" x14ac:dyDescent="0.2">
      <c r="A283" s="284">
        <v>37171</v>
      </c>
      <c r="B283" s="261">
        <v>70</v>
      </c>
      <c r="C283" s="280">
        <v>50</v>
      </c>
      <c r="D283" s="279">
        <f>[2]PhiladelphiaPA!A1742</f>
        <v>2001</v>
      </c>
      <c r="E283" s="261">
        <f>[2]PhiladelphiaPA!B1742</f>
        <v>10</v>
      </c>
      <c r="F283" s="261">
        <f>[2]PhiladelphiaPA!C1742</f>
        <v>7</v>
      </c>
      <c r="G283" s="281">
        <f t="shared" si="12"/>
        <v>37171</v>
      </c>
      <c r="H283" s="261">
        <f>[2]PhiladelphiaPA!E1742</f>
        <v>0</v>
      </c>
      <c r="I283" s="280">
        <f>[2]PhiladelphiaPA!F1742</f>
        <v>0</v>
      </c>
      <c r="J283" s="279">
        <f>[2]WashingtonD.C.!A1742</f>
        <v>2001</v>
      </c>
      <c r="K283" s="261">
        <f>[2]WashingtonD.C.!B1742</f>
        <v>10</v>
      </c>
      <c r="L283" s="261">
        <f>[2]WashingtonD.C.!C1742</f>
        <v>7</v>
      </c>
      <c r="M283" s="281">
        <f t="shared" si="13"/>
        <v>37171</v>
      </c>
      <c r="N283" s="261">
        <f>[2]WashingtonD.C.!E1742</f>
        <v>0</v>
      </c>
      <c r="O283" s="280">
        <f>[2]WashingtonD.C.!F1742</f>
        <v>0</v>
      </c>
      <c r="P283" s="279">
        <f>[3]LaGuardia!A1744</f>
        <v>2001</v>
      </c>
      <c r="Q283" s="261">
        <f>[3]LaGuardia!B1744</f>
        <v>10</v>
      </c>
      <c r="R283" s="293">
        <f>[3]LaGuardia!C1744</f>
        <v>7</v>
      </c>
      <c r="S283" s="281">
        <f t="shared" si="14"/>
        <v>37171</v>
      </c>
      <c r="T283" s="293">
        <f>[3]LaGuardia!E1744</f>
        <v>0</v>
      </c>
      <c r="U283" s="308">
        <f>[3]LaGuardia!F1744</f>
        <v>0</v>
      </c>
    </row>
    <row r="284" spans="1:21" x14ac:dyDescent="0.2">
      <c r="A284" s="284">
        <v>37172</v>
      </c>
      <c r="B284" s="261">
        <v>69</v>
      </c>
      <c r="C284" s="280">
        <v>49</v>
      </c>
      <c r="D284" s="279">
        <f>[2]PhiladelphiaPA!A1743</f>
        <v>2001</v>
      </c>
      <c r="E284" s="261">
        <f>[2]PhiladelphiaPA!B1743</f>
        <v>10</v>
      </c>
      <c r="F284" s="261">
        <f>[2]PhiladelphiaPA!C1743</f>
        <v>8</v>
      </c>
      <c r="G284" s="281">
        <f t="shared" si="12"/>
        <v>37172</v>
      </c>
      <c r="H284" s="261">
        <f>[2]PhiladelphiaPA!E1743</f>
        <v>0</v>
      </c>
      <c r="I284" s="280">
        <f>[2]PhiladelphiaPA!F1743</f>
        <v>0</v>
      </c>
      <c r="J284" s="279">
        <f>[2]WashingtonD.C.!A1743</f>
        <v>2001</v>
      </c>
      <c r="K284" s="261">
        <f>[2]WashingtonD.C.!B1743</f>
        <v>10</v>
      </c>
      <c r="L284" s="261">
        <f>[2]WashingtonD.C.!C1743</f>
        <v>8</v>
      </c>
      <c r="M284" s="281">
        <f t="shared" si="13"/>
        <v>37172</v>
      </c>
      <c r="N284" s="261">
        <f>[2]WashingtonD.C.!E1743</f>
        <v>0</v>
      </c>
      <c r="O284" s="280">
        <f>[2]WashingtonD.C.!F1743</f>
        <v>0</v>
      </c>
      <c r="P284" s="279">
        <f>[3]LaGuardia!A1745</f>
        <v>2001</v>
      </c>
      <c r="Q284" s="261">
        <f>[3]LaGuardia!B1745</f>
        <v>10</v>
      </c>
      <c r="R284" s="293">
        <f>[3]LaGuardia!C1745</f>
        <v>8</v>
      </c>
      <c r="S284" s="281">
        <f t="shared" si="14"/>
        <v>37172</v>
      </c>
      <c r="T284" s="293">
        <f>[3]LaGuardia!E1745</f>
        <v>0</v>
      </c>
      <c r="U284" s="308">
        <f>[3]LaGuardia!F1745</f>
        <v>0</v>
      </c>
    </row>
    <row r="285" spans="1:21" x14ac:dyDescent="0.2">
      <c r="A285" s="284">
        <v>37173</v>
      </c>
      <c r="B285" s="261">
        <v>69</v>
      </c>
      <c r="C285" s="280">
        <v>49</v>
      </c>
      <c r="D285" s="279">
        <f>[2]PhiladelphiaPA!A1744</f>
        <v>2001</v>
      </c>
      <c r="E285" s="261">
        <f>[2]PhiladelphiaPA!B1744</f>
        <v>10</v>
      </c>
      <c r="F285" s="261">
        <f>[2]PhiladelphiaPA!C1744</f>
        <v>9</v>
      </c>
      <c r="G285" s="281">
        <f t="shared" si="12"/>
        <v>37173</v>
      </c>
      <c r="H285" s="261">
        <f>[2]PhiladelphiaPA!E1744</f>
        <v>0</v>
      </c>
      <c r="I285" s="280">
        <f>[2]PhiladelphiaPA!F1744</f>
        <v>0</v>
      </c>
      <c r="J285" s="279">
        <f>[2]WashingtonD.C.!A1744</f>
        <v>2001</v>
      </c>
      <c r="K285" s="261">
        <f>[2]WashingtonD.C.!B1744</f>
        <v>10</v>
      </c>
      <c r="L285" s="261">
        <f>[2]WashingtonD.C.!C1744</f>
        <v>9</v>
      </c>
      <c r="M285" s="281">
        <f t="shared" si="13"/>
        <v>37173</v>
      </c>
      <c r="N285" s="261">
        <f>[2]WashingtonD.C.!E1744</f>
        <v>0</v>
      </c>
      <c r="O285" s="280">
        <f>[2]WashingtonD.C.!F1744</f>
        <v>0</v>
      </c>
      <c r="P285" s="279">
        <f>[3]LaGuardia!A1746</f>
        <v>2001</v>
      </c>
      <c r="Q285" s="261">
        <f>[3]LaGuardia!B1746</f>
        <v>10</v>
      </c>
      <c r="R285" s="293">
        <f>[3]LaGuardia!C1746</f>
        <v>9</v>
      </c>
      <c r="S285" s="281">
        <f t="shared" si="14"/>
        <v>37173</v>
      </c>
      <c r="T285" s="293">
        <f>[3]LaGuardia!E1746</f>
        <v>0</v>
      </c>
      <c r="U285" s="308">
        <f>[3]LaGuardia!F1746</f>
        <v>0</v>
      </c>
    </row>
    <row r="286" spans="1:21" x14ac:dyDescent="0.2">
      <c r="A286" s="284">
        <v>37174</v>
      </c>
      <c r="B286" s="261">
        <v>68</v>
      </c>
      <c r="C286" s="280">
        <v>48</v>
      </c>
      <c r="D286" s="279">
        <f>[2]PhiladelphiaPA!A1745</f>
        <v>2001</v>
      </c>
      <c r="E286" s="261">
        <f>[2]PhiladelphiaPA!B1745</f>
        <v>10</v>
      </c>
      <c r="F286" s="261">
        <f>[2]PhiladelphiaPA!C1745</f>
        <v>10</v>
      </c>
      <c r="G286" s="281">
        <f t="shared" si="12"/>
        <v>37174</v>
      </c>
      <c r="H286" s="261">
        <f>[2]PhiladelphiaPA!E1745</f>
        <v>0</v>
      </c>
      <c r="I286" s="280">
        <f>[2]PhiladelphiaPA!F1745</f>
        <v>0</v>
      </c>
      <c r="J286" s="279">
        <f>[2]WashingtonD.C.!A1745</f>
        <v>2001</v>
      </c>
      <c r="K286" s="261">
        <f>[2]WashingtonD.C.!B1745</f>
        <v>10</v>
      </c>
      <c r="L286" s="261">
        <f>[2]WashingtonD.C.!C1745</f>
        <v>10</v>
      </c>
      <c r="M286" s="281">
        <f t="shared" si="13"/>
        <v>37174</v>
      </c>
      <c r="N286" s="261">
        <f>[2]WashingtonD.C.!E1745</f>
        <v>0</v>
      </c>
      <c r="O286" s="280">
        <f>[2]WashingtonD.C.!F1745</f>
        <v>0</v>
      </c>
      <c r="P286" s="279">
        <f>[3]LaGuardia!A1747</f>
        <v>2001</v>
      </c>
      <c r="Q286" s="261">
        <f>[3]LaGuardia!B1747</f>
        <v>10</v>
      </c>
      <c r="R286" s="293">
        <f>[3]LaGuardia!C1747</f>
        <v>10</v>
      </c>
      <c r="S286" s="281">
        <f t="shared" si="14"/>
        <v>37174</v>
      </c>
      <c r="T286" s="293">
        <f>[3]LaGuardia!E1747</f>
        <v>0</v>
      </c>
      <c r="U286" s="308">
        <f>[3]LaGuardia!F1747</f>
        <v>0</v>
      </c>
    </row>
    <row r="287" spans="1:21" x14ac:dyDescent="0.2">
      <c r="A287" s="284">
        <v>37175</v>
      </c>
      <c r="B287" s="261">
        <v>68</v>
      </c>
      <c r="C287" s="280">
        <v>48</v>
      </c>
      <c r="D287" s="279">
        <f>[2]PhiladelphiaPA!A1746</f>
        <v>2001</v>
      </c>
      <c r="E287" s="261">
        <f>[2]PhiladelphiaPA!B1746</f>
        <v>10</v>
      </c>
      <c r="F287" s="261">
        <f>[2]PhiladelphiaPA!C1746</f>
        <v>11</v>
      </c>
      <c r="G287" s="281">
        <f t="shared" si="12"/>
        <v>37175</v>
      </c>
      <c r="H287" s="261">
        <f>[2]PhiladelphiaPA!E1746</f>
        <v>0</v>
      </c>
      <c r="I287" s="280">
        <f>[2]PhiladelphiaPA!F1746</f>
        <v>0</v>
      </c>
      <c r="J287" s="279">
        <f>[2]WashingtonD.C.!A1746</f>
        <v>2001</v>
      </c>
      <c r="K287" s="261">
        <f>[2]WashingtonD.C.!B1746</f>
        <v>10</v>
      </c>
      <c r="L287" s="261">
        <f>[2]WashingtonD.C.!C1746</f>
        <v>11</v>
      </c>
      <c r="M287" s="281">
        <f t="shared" si="13"/>
        <v>37175</v>
      </c>
      <c r="N287" s="261">
        <f>[2]WashingtonD.C.!E1746</f>
        <v>0</v>
      </c>
      <c r="O287" s="280">
        <f>[2]WashingtonD.C.!F1746</f>
        <v>0</v>
      </c>
      <c r="P287" s="279">
        <f>[3]LaGuardia!A1748</f>
        <v>2001</v>
      </c>
      <c r="Q287" s="261">
        <f>[3]LaGuardia!B1748</f>
        <v>10</v>
      </c>
      <c r="R287" s="293">
        <f>[3]LaGuardia!C1748</f>
        <v>11</v>
      </c>
      <c r="S287" s="281">
        <f t="shared" si="14"/>
        <v>37175</v>
      </c>
      <c r="T287" s="293">
        <f>[3]LaGuardia!E1748</f>
        <v>0</v>
      </c>
      <c r="U287" s="308">
        <f>[3]LaGuardia!F1748</f>
        <v>0</v>
      </c>
    </row>
    <row r="288" spans="1:21" x14ac:dyDescent="0.2">
      <c r="A288" s="284">
        <v>37176</v>
      </c>
      <c r="B288" s="261">
        <v>68</v>
      </c>
      <c r="C288" s="280">
        <v>48</v>
      </c>
      <c r="D288" s="279">
        <f>[2]PhiladelphiaPA!A1747</f>
        <v>2001</v>
      </c>
      <c r="E288" s="261">
        <f>[2]PhiladelphiaPA!B1747</f>
        <v>10</v>
      </c>
      <c r="F288" s="261">
        <f>[2]PhiladelphiaPA!C1747</f>
        <v>12</v>
      </c>
      <c r="G288" s="281">
        <f t="shared" si="12"/>
        <v>37176</v>
      </c>
      <c r="H288" s="261">
        <f>[2]PhiladelphiaPA!E1747</f>
        <v>0</v>
      </c>
      <c r="I288" s="280">
        <f>[2]PhiladelphiaPA!F1747</f>
        <v>0</v>
      </c>
      <c r="J288" s="279">
        <f>[2]WashingtonD.C.!A1747</f>
        <v>2001</v>
      </c>
      <c r="K288" s="261">
        <f>[2]WashingtonD.C.!B1747</f>
        <v>10</v>
      </c>
      <c r="L288" s="261">
        <f>[2]WashingtonD.C.!C1747</f>
        <v>12</v>
      </c>
      <c r="M288" s="281">
        <f t="shared" si="13"/>
        <v>37176</v>
      </c>
      <c r="N288" s="261">
        <f>[2]WashingtonD.C.!E1747</f>
        <v>0</v>
      </c>
      <c r="O288" s="280">
        <f>[2]WashingtonD.C.!F1747</f>
        <v>0</v>
      </c>
      <c r="P288" s="279">
        <f>[3]LaGuardia!A1749</f>
        <v>2001</v>
      </c>
      <c r="Q288" s="261">
        <f>[3]LaGuardia!B1749</f>
        <v>10</v>
      </c>
      <c r="R288" s="293">
        <f>[3]LaGuardia!C1749</f>
        <v>12</v>
      </c>
      <c r="S288" s="281">
        <f t="shared" si="14"/>
        <v>37176</v>
      </c>
      <c r="T288" s="293">
        <f>[3]LaGuardia!E1749</f>
        <v>0</v>
      </c>
      <c r="U288" s="308">
        <f>[3]LaGuardia!F1749</f>
        <v>0</v>
      </c>
    </row>
    <row r="289" spans="1:21" x14ac:dyDescent="0.2">
      <c r="A289" s="284">
        <v>37177</v>
      </c>
      <c r="B289" s="261">
        <v>68</v>
      </c>
      <c r="C289" s="280">
        <v>47</v>
      </c>
      <c r="D289" s="279">
        <f>[2]PhiladelphiaPA!A1748</f>
        <v>2001</v>
      </c>
      <c r="E289" s="261">
        <f>[2]PhiladelphiaPA!B1748</f>
        <v>10</v>
      </c>
      <c r="F289" s="261">
        <f>[2]PhiladelphiaPA!C1748</f>
        <v>13</v>
      </c>
      <c r="G289" s="281">
        <f t="shared" si="12"/>
        <v>37177</v>
      </c>
      <c r="H289" s="261">
        <f>[2]PhiladelphiaPA!E1748</f>
        <v>0</v>
      </c>
      <c r="I289" s="280">
        <f>[2]PhiladelphiaPA!F1748</f>
        <v>0</v>
      </c>
      <c r="J289" s="279">
        <f>[2]WashingtonD.C.!A1748</f>
        <v>2001</v>
      </c>
      <c r="K289" s="261">
        <f>[2]WashingtonD.C.!B1748</f>
        <v>10</v>
      </c>
      <c r="L289" s="261">
        <f>[2]WashingtonD.C.!C1748</f>
        <v>13</v>
      </c>
      <c r="M289" s="281">
        <f t="shared" si="13"/>
        <v>37177</v>
      </c>
      <c r="N289" s="261">
        <f>[2]WashingtonD.C.!E1748</f>
        <v>0</v>
      </c>
      <c r="O289" s="280">
        <f>[2]WashingtonD.C.!F1748</f>
        <v>0</v>
      </c>
      <c r="P289" s="279">
        <f>[3]LaGuardia!A1750</f>
        <v>2001</v>
      </c>
      <c r="Q289" s="261">
        <f>[3]LaGuardia!B1750</f>
        <v>10</v>
      </c>
      <c r="R289" s="293">
        <f>[3]LaGuardia!C1750</f>
        <v>13</v>
      </c>
      <c r="S289" s="281">
        <f t="shared" si="14"/>
        <v>37177</v>
      </c>
      <c r="T289" s="293">
        <f>[3]LaGuardia!E1750</f>
        <v>0</v>
      </c>
      <c r="U289" s="308">
        <f>[3]LaGuardia!F1750</f>
        <v>0</v>
      </c>
    </row>
    <row r="290" spans="1:21" x14ac:dyDescent="0.2">
      <c r="A290" s="284">
        <v>37178</v>
      </c>
      <c r="B290" s="261">
        <v>67</v>
      </c>
      <c r="C290" s="280">
        <v>47</v>
      </c>
      <c r="D290" s="279">
        <f>[2]PhiladelphiaPA!A1749</f>
        <v>2001</v>
      </c>
      <c r="E290" s="261">
        <f>[2]PhiladelphiaPA!B1749</f>
        <v>10</v>
      </c>
      <c r="F290" s="261">
        <f>[2]PhiladelphiaPA!C1749</f>
        <v>14</v>
      </c>
      <c r="G290" s="281">
        <f t="shared" si="12"/>
        <v>37178</v>
      </c>
      <c r="H290" s="261">
        <f>[2]PhiladelphiaPA!E1749</f>
        <v>0</v>
      </c>
      <c r="I290" s="280">
        <f>[2]PhiladelphiaPA!F1749</f>
        <v>0</v>
      </c>
      <c r="J290" s="279">
        <f>[2]WashingtonD.C.!A1749</f>
        <v>2001</v>
      </c>
      <c r="K290" s="261">
        <f>[2]WashingtonD.C.!B1749</f>
        <v>10</v>
      </c>
      <c r="L290" s="261">
        <f>[2]WashingtonD.C.!C1749</f>
        <v>14</v>
      </c>
      <c r="M290" s="281">
        <f t="shared" si="13"/>
        <v>37178</v>
      </c>
      <c r="N290" s="261">
        <f>[2]WashingtonD.C.!E1749</f>
        <v>0</v>
      </c>
      <c r="O290" s="280">
        <f>[2]WashingtonD.C.!F1749</f>
        <v>0</v>
      </c>
      <c r="P290" s="279">
        <f>[3]LaGuardia!A1751</f>
        <v>2001</v>
      </c>
      <c r="Q290" s="261">
        <f>[3]LaGuardia!B1751</f>
        <v>10</v>
      </c>
      <c r="R290" s="293">
        <f>[3]LaGuardia!C1751</f>
        <v>14</v>
      </c>
      <c r="S290" s="281">
        <f t="shared" si="14"/>
        <v>37178</v>
      </c>
      <c r="T290" s="293">
        <f>[3]LaGuardia!E1751</f>
        <v>0</v>
      </c>
      <c r="U290" s="308">
        <f>[3]LaGuardia!F1751</f>
        <v>0</v>
      </c>
    </row>
    <row r="291" spans="1:21" x14ac:dyDescent="0.2">
      <c r="A291" s="284">
        <v>37179</v>
      </c>
      <c r="B291" s="261">
        <v>67</v>
      </c>
      <c r="C291" s="280">
        <v>46</v>
      </c>
      <c r="D291" s="279">
        <f>[2]PhiladelphiaPA!A1750</f>
        <v>2001</v>
      </c>
      <c r="E291" s="261">
        <f>[2]PhiladelphiaPA!B1750</f>
        <v>10</v>
      </c>
      <c r="F291" s="261">
        <f>[2]PhiladelphiaPA!C1750</f>
        <v>15</v>
      </c>
      <c r="G291" s="281">
        <f t="shared" si="12"/>
        <v>37179</v>
      </c>
      <c r="H291" s="261">
        <f>[2]PhiladelphiaPA!E1750</f>
        <v>0</v>
      </c>
      <c r="I291" s="280">
        <f>[2]PhiladelphiaPA!F1750</f>
        <v>0</v>
      </c>
      <c r="J291" s="279">
        <f>[2]WashingtonD.C.!A1750</f>
        <v>2001</v>
      </c>
      <c r="K291" s="261">
        <f>[2]WashingtonD.C.!B1750</f>
        <v>10</v>
      </c>
      <c r="L291" s="261">
        <f>[2]WashingtonD.C.!C1750</f>
        <v>15</v>
      </c>
      <c r="M291" s="281">
        <f t="shared" si="13"/>
        <v>37179</v>
      </c>
      <c r="N291" s="261">
        <f>[2]WashingtonD.C.!E1750</f>
        <v>0</v>
      </c>
      <c r="O291" s="280">
        <f>[2]WashingtonD.C.!F1750</f>
        <v>0</v>
      </c>
      <c r="P291" s="279">
        <f>[3]LaGuardia!A1752</f>
        <v>2001</v>
      </c>
      <c r="Q291" s="261">
        <f>[3]LaGuardia!B1752</f>
        <v>10</v>
      </c>
      <c r="R291" s="293">
        <f>[3]LaGuardia!C1752</f>
        <v>15</v>
      </c>
      <c r="S291" s="281">
        <f t="shared" si="14"/>
        <v>37179</v>
      </c>
      <c r="T291" s="293">
        <f>[3]LaGuardia!E1752</f>
        <v>0</v>
      </c>
      <c r="U291" s="308">
        <f>[3]LaGuardia!F1752</f>
        <v>0</v>
      </c>
    </row>
    <row r="292" spans="1:21" x14ac:dyDescent="0.2">
      <c r="A292" s="284">
        <v>37180</v>
      </c>
      <c r="B292" s="261">
        <v>66</v>
      </c>
      <c r="C292" s="280">
        <v>46</v>
      </c>
      <c r="D292" s="279">
        <f>[2]PhiladelphiaPA!A1751</f>
        <v>2001</v>
      </c>
      <c r="E292" s="261">
        <f>[2]PhiladelphiaPA!B1751</f>
        <v>10</v>
      </c>
      <c r="F292" s="261">
        <f>[2]PhiladelphiaPA!C1751</f>
        <v>16</v>
      </c>
      <c r="G292" s="281">
        <f t="shared" si="12"/>
        <v>37180</v>
      </c>
      <c r="H292" s="261">
        <f>[2]PhiladelphiaPA!E1751</f>
        <v>0</v>
      </c>
      <c r="I292" s="280">
        <f>[2]PhiladelphiaPA!F1751</f>
        <v>0</v>
      </c>
      <c r="J292" s="279">
        <f>[2]WashingtonD.C.!A1751</f>
        <v>2001</v>
      </c>
      <c r="K292" s="261">
        <f>[2]WashingtonD.C.!B1751</f>
        <v>10</v>
      </c>
      <c r="L292" s="261">
        <f>[2]WashingtonD.C.!C1751</f>
        <v>16</v>
      </c>
      <c r="M292" s="281">
        <f t="shared" si="13"/>
        <v>37180</v>
      </c>
      <c r="N292" s="261">
        <f>[2]WashingtonD.C.!E1751</f>
        <v>0</v>
      </c>
      <c r="O292" s="280">
        <f>[2]WashingtonD.C.!F1751</f>
        <v>0</v>
      </c>
      <c r="P292" s="279">
        <f>[3]LaGuardia!A1753</f>
        <v>2001</v>
      </c>
      <c r="Q292" s="261">
        <f>[3]LaGuardia!B1753</f>
        <v>10</v>
      </c>
      <c r="R292" s="293">
        <f>[3]LaGuardia!C1753</f>
        <v>16</v>
      </c>
      <c r="S292" s="281">
        <f t="shared" si="14"/>
        <v>37180</v>
      </c>
      <c r="T292" s="293">
        <f>[3]LaGuardia!E1753</f>
        <v>0</v>
      </c>
      <c r="U292" s="308">
        <f>[3]LaGuardia!F1753</f>
        <v>0</v>
      </c>
    </row>
    <row r="293" spans="1:21" x14ac:dyDescent="0.2">
      <c r="A293" s="284">
        <v>37181</v>
      </c>
      <c r="B293" s="261">
        <v>66</v>
      </c>
      <c r="C293" s="280">
        <v>46</v>
      </c>
      <c r="D293" s="279">
        <f>[2]PhiladelphiaPA!A1752</f>
        <v>2001</v>
      </c>
      <c r="E293" s="261">
        <f>[2]PhiladelphiaPA!B1752</f>
        <v>10</v>
      </c>
      <c r="F293" s="261">
        <f>[2]PhiladelphiaPA!C1752</f>
        <v>17</v>
      </c>
      <c r="G293" s="281">
        <f t="shared" si="12"/>
        <v>37181</v>
      </c>
      <c r="H293" s="261">
        <f>[2]PhiladelphiaPA!E1752</f>
        <v>0</v>
      </c>
      <c r="I293" s="280">
        <f>[2]PhiladelphiaPA!F1752</f>
        <v>0</v>
      </c>
      <c r="J293" s="279">
        <f>[2]WashingtonD.C.!A1752</f>
        <v>2001</v>
      </c>
      <c r="K293" s="261">
        <f>[2]WashingtonD.C.!B1752</f>
        <v>10</v>
      </c>
      <c r="L293" s="261">
        <f>[2]WashingtonD.C.!C1752</f>
        <v>17</v>
      </c>
      <c r="M293" s="281">
        <f t="shared" si="13"/>
        <v>37181</v>
      </c>
      <c r="N293" s="261">
        <f>[2]WashingtonD.C.!E1752</f>
        <v>0</v>
      </c>
      <c r="O293" s="280">
        <f>[2]WashingtonD.C.!F1752</f>
        <v>0</v>
      </c>
      <c r="P293" s="279">
        <f>[3]LaGuardia!A1754</f>
        <v>2001</v>
      </c>
      <c r="Q293" s="261">
        <f>[3]LaGuardia!B1754</f>
        <v>10</v>
      </c>
      <c r="R293" s="293">
        <f>[3]LaGuardia!C1754</f>
        <v>17</v>
      </c>
      <c r="S293" s="281">
        <f t="shared" si="14"/>
        <v>37181</v>
      </c>
      <c r="T293" s="293">
        <f>[3]LaGuardia!E1754</f>
        <v>0</v>
      </c>
      <c r="U293" s="308">
        <f>[3]LaGuardia!F1754</f>
        <v>0</v>
      </c>
    </row>
    <row r="294" spans="1:21" x14ac:dyDescent="0.2">
      <c r="A294" s="284">
        <v>37182</v>
      </c>
      <c r="B294" s="261">
        <v>65</v>
      </c>
      <c r="C294" s="280">
        <v>45</v>
      </c>
      <c r="D294" s="279">
        <f>[2]PhiladelphiaPA!A1753</f>
        <v>2001</v>
      </c>
      <c r="E294" s="261">
        <f>[2]PhiladelphiaPA!B1753</f>
        <v>10</v>
      </c>
      <c r="F294" s="261">
        <f>[2]PhiladelphiaPA!C1753</f>
        <v>18</v>
      </c>
      <c r="G294" s="281">
        <f t="shared" si="12"/>
        <v>37182</v>
      </c>
      <c r="H294" s="261">
        <f>[2]PhiladelphiaPA!E1753</f>
        <v>0</v>
      </c>
      <c r="I294" s="280">
        <f>[2]PhiladelphiaPA!F1753</f>
        <v>0</v>
      </c>
      <c r="J294" s="279">
        <f>[2]WashingtonD.C.!A1753</f>
        <v>2001</v>
      </c>
      <c r="K294" s="261">
        <f>[2]WashingtonD.C.!B1753</f>
        <v>10</v>
      </c>
      <c r="L294" s="261">
        <f>[2]WashingtonD.C.!C1753</f>
        <v>18</v>
      </c>
      <c r="M294" s="281">
        <f t="shared" si="13"/>
        <v>37182</v>
      </c>
      <c r="N294" s="261">
        <f>[2]WashingtonD.C.!E1753</f>
        <v>0</v>
      </c>
      <c r="O294" s="280">
        <f>[2]WashingtonD.C.!F1753</f>
        <v>0</v>
      </c>
      <c r="P294" s="279">
        <f>[3]LaGuardia!A1755</f>
        <v>2001</v>
      </c>
      <c r="Q294" s="261">
        <f>[3]LaGuardia!B1755</f>
        <v>10</v>
      </c>
      <c r="R294" s="293">
        <f>[3]LaGuardia!C1755</f>
        <v>18</v>
      </c>
      <c r="S294" s="281">
        <f t="shared" si="14"/>
        <v>37182</v>
      </c>
      <c r="T294" s="293">
        <f>[3]LaGuardia!E1755</f>
        <v>0</v>
      </c>
      <c r="U294" s="308">
        <f>[3]LaGuardia!F1755</f>
        <v>0</v>
      </c>
    </row>
    <row r="295" spans="1:21" x14ac:dyDescent="0.2">
      <c r="A295" s="284">
        <v>37183</v>
      </c>
      <c r="B295" s="261">
        <v>65</v>
      </c>
      <c r="C295" s="280">
        <v>45</v>
      </c>
      <c r="D295" s="279">
        <f>[2]PhiladelphiaPA!A1754</f>
        <v>2001</v>
      </c>
      <c r="E295" s="261">
        <f>[2]PhiladelphiaPA!B1754</f>
        <v>10</v>
      </c>
      <c r="F295" s="261">
        <f>[2]PhiladelphiaPA!C1754</f>
        <v>19</v>
      </c>
      <c r="G295" s="281">
        <f t="shared" si="12"/>
        <v>37183</v>
      </c>
      <c r="H295" s="261">
        <f>[2]PhiladelphiaPA!E1754</f>
        <v>0</v>
      </c>
      <c r="I295" s="280">
        <f>[2]PhiladelphiaPA!F1754</f>
        <v>0</v>
      </c>
      <c r="J295" s="279">
        <f>[2]WashingtonD.C.!A1754</f>
        <v>2001</v>
      </c>
      <c r="K295" s="261">
        <f>[2]WashingtonD.C.!B1754</f>
        <v>10</v>
      </c>
      <c r="L295" s="261">
        <f>[2]WashingtonD.C.!C1754</f>
        <v>19</v>
      </c>
      <c r="M295" s="281">
        <f t="shared" si="13"/>
        <v>37183</v>
      </c>
      <c r="N295" s="261">
        <f>[2]WashingtonD.C.!E1754</f>
        <v>0</v>
      </c>
      <c r="O295" s="280">
        <f>[2]WashingtonD.C.!F1754</f>
        <v>0</v>
      </c>
      <c r="P295" s="279">
        <f>[3]LaGuardia!A1756</f>
        <v>2001</v>
      </c>
      <c r="Q295" s="261">
        <f>[3]LaGuardia!B1756</f>
        <v>10</v>
      </c>
      <c r="R295" s="293">
        <f>[3]LaGuardia!C1756</f>
        <v>19</v>
      </c>
      <c r="S295" s="281">
        <f t="shared" si="14"/>
        <v>37183</v>
      </c>
      <c r="T295" s="293">
        <f>[3]LaGuardia!E1756</f>
        <v>0</v>
      </c>
      <c r="U295" s="308">
        <f>[3]LaGuardia!F1756</f>
        <v>0</v>
      </c>
    </row>
    <row r="296" spans="1:21" x14ac:dyDescent="0.2">
      <c r="A296" s="284">
        <v>37184</v>
      </c>
      <c r="B296" s="261">
        <v>65</v>
      </c>
      <c r="C296" s="280">
        <v>45</v>
      </c>
      <c r="D296" s="279">
        <f>[2]PhiladelphiaPA!A1755</f>
        <v>2001</v>
      </c>
      <c r="E296" s="261">
        <f>[2]PhiladelphiaPA!B1755</f>
        <v>10</v>
      </c>
      <c r="F296" s="261">
        <f>[2]PhiladelphiaPA!C1755</f>
        <v>20</v>
      </c>
      <c r="G296" s="281">
        <f t="shared" si="12"/>
        <v>37184</v>
      </c>
      <c r="H296" s="261">
        <f>[2]PhiladelphiaPA!E1755</f>
        <v>0</v>
      </c>
      <c r="I296" s="280">
        <f>[2]PhiladelphiaPA!F1755</f>
        <v>0</v>
      </c>
      <c r="J296" s="279">
        <f>[2]WashingtonD.C.!A1755</f>
        <v>2001</v>
      </c>
      <c r="K296" s="261">
        <f>[2]WashingtonD.C.!B1755</f>
        <v>10</v>
      </c>
      <c r="L296" s="261">
        <f>[2]WashingtonD.C.!C1755</f>
        <v>20</v>
      </c>
      <c r="M296" s="281">
        <f t="shared" si="13"/>
        <v>37184</v>
      </c>
      <c r="N296" s="261">
        <f>[2]WashingtonD.C.!E1755</f>
        <v>0</v>
      </c>
      <c r="O296" s="280">
        <f>[2]WashingtonD.C.!F1755</f>
        <v>0</v>
      </c>
      <c r="P296" s="279">
        <f>[3]LaGuardia!A1757</f>
        <v>2001</v>
      </c>
      <c r="Q296" s="261">
        <f>[3]LaGuardia!B1757</f>
        <v>10</v>
      </c>
      <c r="R296" s="293">
        <f>[3]LaGuardia!C1757</f>
        <v>20</v>
      </c>
      <c r="S296" s="281">
        <f t="shared" si="14"/>
        <v>37184</v>
      </c>
      <c r="T296" s="293">
        <f>[3]LaGuardia!E1757</f>
        <v>0</v>
      </c>
      <c r="U296" s="308">
        <f>[3]LaGuardia!F1757</f>
        <v>0</v>
      </c>
    </row>
    <row r="297" spans="1:21" x14ac:dyDescent="0.2">
      <c r="A297" s="284">
        <v>37185</v>
      </c>
      <c r="B297" s="261">
        <v>64</v>
      </c>
      <c r="C297" s="280">
        <v>44</v>
      </c>
      <c r="D297" s="279">
        <f>[2]PhiladelphiaPA!A1756</f>
        <v>2001</v>
      </c>
      <c r="E297" s="261">
        <f>[2]PhiladelphiaPA!B1756</f>
        <v>10</v>
      </c>
      <c r="F297" s="261">
        <f>[2]PhiladelphiaPA!C1756</f>
        <v>21</v>
      </c>
      <c r="G297" s="281">
        <f t="shared" si="12"/>
        <v>37185</v>
      </c>
      <c r="H297" s="261">
        <f>[2]PhiladelphiaPA!E1756</f>
        <v>0</v>
      </c>
      <c r="I297" s="280">
        <f>[2]PhiladelphiaPA!F1756</f>
        <v>0</v>
      </c>
      <c r="J297" s="279">
        <f>[2]WashingtonD.C.!A1756</f>
        <v>2001</v>
      </c>
      <c r="K297" s="261">
        <f>[2]WashingtonD.C.!B1756</f>
        <v>10</v>
      </c>
      <c r="L297" s="261">
        <f>[2]WashingtonD.C.!C1756</f>
        <v>21</v>
      </c>
      <c r="M297" s="281">
        <f t="shared" si="13"/>
        <v>37185</v>
      </c>
      <c r="N297" s="261">
        <f>[2]WashingtonD.C.!E1756</f>
        <v>0</v>
      </c>
      <c r="O297" s="280">
        <f>[2]WashingtonD.C.!F1756</f>
        <v>0</v>
      </c>
      <c r="P297" s="279">
        <f>[3]LaGuardia!A1758</f>
        <v>2001</v>
      </c>
      <c r="Q297" s="261">
        <f>[3]LaGuardia!B1758</f>
        <v>10</v>
      </c>
      <c r="R297" s="293">
        <f>[3]LaGuardia!C1758</f>
        <v>21</v>
      </c>
      <c r="S297" s="281">
        <f t="shared" si="14"/>
        <v>37185</v>
      </c>
      <c r="T297" s="293">
        <f>[3]LaGuardia!E1758</f>
        <v>0</v>
      </c>
      <c r="U297" s="308">
        <f>[3]LaGuardia!F1758</f>
        <v>0</v>
      </c>
    </row>
    <row r="298" spans="1:21" x14ac:dyDescent="0.2">
      <c r="A298" s="284">
        <v>37186</v>
      </c>
      <c r="B298" s="261">
        <v>64</v>
      </c>
      <c r="C298" s="280">
        <v>44</v>
      </c>
      <c r="D298" s="279">
        <f>[2]PhiladelphiaPA!A1757</f>
        <v>2001</v>
      </c>
      <c r="E298" s="261">
        <f>[2]PhiladelphiaPA!B1757</f>
        <v>10</v>
      </c>
      <c r="F298" s="261">
        <f>[2]PhiladelphiaPA!C1757</f>
        <v>22</v>
      </c>
      <c r="G298" s="281">
        <f t="shared" si="12"/>
        <v>37186</v>
      </c>
      <c r="H298" s="261">
        <f>[2]PhiladelphiaPA!E1757</f>
        <v>0</v>
      </c>
      <c r="I298" s="280">
        <f>[2]PhiladelphiaPA!F1757</f>
        <v>0</v>
      </c>
      <c r="J298" s="279">
        <f>[2]WashingtonD.C.!A1757</f>
        <v>2001</v>
      </c>
      <c r="K298" s="261">
        <f>[2]WashingtonD.C.!B1757</f>
        <v>10</v>
      </c>
      <c r="L298" s="261">
        <f>[2]WashingtonD.C.!C1757</f>
        <v>22</v>
      </c>
      <c r="M298" s="281">
        <f t="shared" si="13"/>
        <v>37186</v>
      </c>
      <c r="N298" s="261">
        <f>[2]WashingtonD.C.!E1757</f>
        <v>0</v>
      </c>
      <c r="O298" s="280">
        <f>[2]WashingtonD.C.!F1757</f>
        <v>0</v>
      </c>
      <c r="P298" s="279">
        <f>[3]LaGuardia!A1759</f>
        <v>2001</v>
      </c>
      <c r="Q298" s="261">
        <f>[3]LaGuardia!B1759</f>
        <v>10</v>
      </c>
      <c r="R298" s="293">
        <f>[3]LaGuardia!C1759</f>
        <v>22</v>
      </c>
      <c r="S298" s="281">
        <f t="shared" si="14"/>
        <v>37186</v>
      </c>
      <c r="T298" s="293">
        <f>[3]LaGuardia!E1759</f>
        <v>0</v>
      </c>
      <c r="U298" s="308">
        <f>[3]LaGuardia!F1759</f>
        <v>0</v>
      </c>
    </row>
    <row r="299" spans="1:21" x14ac:dyDescent="0.2">
      <c r="A299" s="284">
        <v>37187</v>
      </c>
      <c r="B299" s="261">
        <v>64</v>
      </c>
      <c r="C299" s="280">
        <v>44</v>
      </c>
      <c r="D299" s="279">
        <f>[2]PhiladelphiaPA!A1758</f>
        <v>2001</v>
      </c>
      <c r="E299" s="261">
        <f>[2]PhiladelphiaPA!B1758</f>
        <v>10</v>
      </c>
      <c r="F299" s="261">
        <f>[2]PhiladelphiaPA!C1758</f>
        <v>23</v>
      </c>
      <c r="G299" s="281">
        <f t="shared" si="12"/>
        <v>37187</v>
      </c>
      <c r="H299" s="261">
        <f>[2]PhiladelphiaPA!E1758</f>
        <v>0</v>
      </c>
      <c r="I299" s="280">
        <f>[2]PhiladelphiaPA!F1758</f>
        <v>0</v>
      </c>
      <c r="J299" s="279">
        <f>[2]WashingtonD.C.!A1758</f>
        <v>2001</v>
      </c>
      <c r="K299" s="261">
        <f>[2]WashingtonD.C.!B1758</f>
        <v>10</v>
      </c>
      <c r="L299" s="261">
        <f>[2]WashingtonD.C.!C1758</f>
        <v>23</v>
      </c>
      <c r="M299" s="281">
        <f t="shared" si="13"/>
        <v>37187</v>
      </c>
      <c r="N299" s="261">
        <f>[2]WashingtonD.C.!E1758</f>
        <v>0</v>
      </c>
      <c r="O299" s="280">
        <f>[2]WashingtonD.C.!F1758</f>
        <v>0</v>
      </c>
      <c r="P299" s="279">
        <f>[3]LaGuardia!A1760</f>
        <v>2001</v>
      </c>
      <c r="Q299" s="261">
        <f>[3]LaGuardia!B1760</f>
        <v>10</v>
      </c>
      <c r="R299" s="293">
        <f>[3]LaGuardia!C1760</f>
        <v>23</v>
      </c>
      <c r="S299" s="281">
        <f t="shared" si="14"/>
        <v>37187</v>
      </c>
      <c r="T299" s="293">
        <f>[3]LaGuardia!E1760</f>
        <v>0</v>
      </c>
      <c r="U299" s="308">
        <f>[3]LaGuardia!F1760</f>
        <v>0</v>
      </c>
    </row>
    <row r="300" spans="1:21" x14ac:dyDescent="0.2">
      <c r="A300" s="284">
        <v>37188</v>
      </c>
      <c r="B300" s="261">
        <v>63</v>
      </c>
      <c r="C300" s="280">
        <v>44</v>
      </c>
      <c r="D300" s="279">
        <f>[2]PhiladelphiaPA!A1759</f>
        <v>2001</v>
      </c>
      <c r="E300" s="261">
        <f>[2]PhiladelphiaPA!B1759</f>
        <v>10</v>
      </c>
      <c r="F300" s="261">
        <f>[2]PhiladelphiaPA!C1759</f>
        <v>24</v>
      </c>
      <c r="G300" s="281">
        <f t="shared" si="12"/>
        <v>37188</v>
      </c>
      <c r="H300" s="261">
        <f>[2]PhiladelphiaPA!E1759</f>
        <v>0</v>
      </c>
      <c r="I300" s="280">
        <f>[2]PhiladelphiaPA!F1759</f>
        <v>0</v>
      </c>
      <c r="J300" s="279">
        <f>[2]WashingtonD.C.!A1759</f>
        <v>2001</v>
      </c>
      <c r="K300" s="261">
        <f>[2]WashingtonD.C.!B1759</f>
        <v>10</v>
      </c>
      <c r="L300" s="261">
        <f>[2]WashingtonD.C.!C1759</f>
        <v>24</v>
      </c>
      <c r="M300" s="281">
        <f t="shared" si="13"/>
        <v>37188</v>
      </c>
      <c r="N300" s="261">
        <f>[2]WashingtonD.C.!E1759</f>
        <v>0</v>
      </c>
      <c r="O300" s="280">
        <f>[2]WashingtonD.C.!F1759</f>
        <v>0</v>
      </c>
      <c r="P300" s="279">
        <f>[3]LaGuardia!A1761</f>
        <v>2001</v>
      </c>
      <c r="Q300" s="261">
        <f>[3]LaGuardia!B1761</f>
        <v>10</v>
      </c>
      <c r="R300" s="293">
        <f>[3]LaGuardia!C1761</f>
        <v>24</v>
      </c>
      <c r="S300" s="281">
        <f t="shared" si="14"/>
        <v>37188</v>
      </c>
      <c r="T300" s="293">
        <f>[3]LaGuardia!E1761</f>
        <v>0</v>
      </c>
      <c r="U300" s="308">
        <f>[3]LaGuardia!F1761</f>
        <v>0</v>
      </c>
    </row>
    <row r="301" spans="1:21" x14ac:dyDescent="0.2">
      <c r="A301" s="284">
        <v>37189</v>
      </c>
      <c r="B301" s="261">
        <v>63</v>
      </c>
      <c r="C301" s="280">
        <v>43</v>
      </c>
      <c r="D301" s="279">
        <f>[2]PhiladelphiaPA!A1760</f>
        <v>2001</v>
      </c>
      <c r="E301" s="261">
        <f>[2]PhiladelphiaPA!B1760</f>
        <v>10</v>
      </c>
      <c r="F301" s="261">
        <f>[2]PhiladelphiaPA!C1760</f>
        <v>25</v>
      </c>
      <c r="G301" s="281">
        <f t="shared" si="12"/>
        <v>37189</v>
      </c>
      <c r="H301" s="261">
        <f>[2]PhiladelphiaPA!E1760</f>
        <v>0</v>
      </c>
      <c r="I301" s="280">
        <f>[2]PhiladelphiaPA!F1760</f>
        <v>0</v>
      </c>
      <c r="J301" s="279">
        <f>[2]WashingtonD.C.!A1760</f>
        <v>2001</v>
      </c>
      <c r="K301" s="261">
        <f>[2]WashingtonD.C.!B1760</f>
        <v>10</v>
      </c>
      <c r="L301" s="261">
        <f>[2]WashingtonD.C.!C1760</f>
        <v>25</v>
      </c>
      <c r="M301" s="281">
        <f t="shared" si="13"/>
        <v>37189</v>
      </c>
      <c r="N301" s="261">
        <f>[2]WashingtonD.C.!E1760</f>
        <v>0</v>
      </c>
      <c r="O301" s="280">
        <f>[2]WashingtonD.C.!F1760</f>
        <v>0</v>
      </c>
      <c r="P301" s="279">
        <f>[3]LaGuardia!A1762</f>
        <v>2001</v>
      </c>
      <c r="Q301" s="261">
        <f>[3]LaGuardia!B1762</f>
        <v>10</v>
      </c>
      <c r="R301" s="293">
        <f>[3]LaGuardia!C1762</f>
        <v>25</v>
      </c>
      <c r="S301" s="281">
        <f t="shared" si="14"/>
        <v>37189</v>
      </c>
      <c r="T301" s="293">
        <f>[3]LaGuardia!E1762</f>
        <v>0</v>
      </c>
      <c r="U301" s="308">
        <f>[3]LaGuardia!F1762</f>
        <v>0</v>
      </c>
    </row>
    <row r="302" spans="1:21" x14ac:dyDescent="0.2">
      <c r="A302" s="284">
        <v>37190</v>
      </c>
      <c r="B302" s="261">
        <v>63</v>
      </c>
      <c r="C302" s="280">
        <v>43</v>
      </c>
      <c r="D302" s="279">
        <f>[2]PhiladelphiaPA!A1761</f>
        <v>2001</v>
      </c>
      <c r="E302" s="261">
        <f>[2]PhiladelphiaPA!B1761</f>
        <v>10</v>
      </c>
      <c r="F302" s="261">
        <f>[2]PhiladelphiaPA!C1761</f>
        <v>26</v>
      </c>
      <c r="G302" s="281">
        <f t="shared" si="12"/>
        <v>37190</v>
      </c>
      <c r="H302" s="261">
        <f>[2]PhiladelphiaPA!E1761</f>
        <v>0</v>
      </c>
      <c r="I302" s="280">
        <f>[2]PhiladelphiaPA!F1761</f>
        <v>0</v>
      </c>
      <c r="J302" s="279">
        <f>[2]WashingtonD.C.!A1761</f>
        <v>2001</v>
      </c>
      <c r="K302" s="261">
        <f>[2]WashingtonD.C.!B1761</f>
        <v>10</v>
      </c>
      <c r="L302" s="261">
        <f>[2]WashingtonD.C.!C1761</f>
        <v>26</v>
      </c>
      <c r="M302" s="281">
        <f t="shared" si="13"/>
        <v>37190</v>
      </c>
      <c r="N302" s="261">
        <f>[2]WashingtonD.C.!E1761</f>
        <v>0</v>
      </c>
      <c r="O302" s="280">
        <f>[2]WashingtonD.C.!F1761</f>
        <v>0</v>
      </c>
      <c r="P302" s="279">
        <f>[3]LaGuardia!A1763</f>
        <v>2001</v>
      </c>
      <c r="Q302" s="261">
        <f>[3]LaGuardia!B1763</f>
        <v>10</v>
      </c>
      <c r="R302" s="293">
        <f>[3]LaGuardia!C1763</f>
        <v>26</v>
      </c>
      <c r="S302" s="281">
        <f t="shared" si="14"/>
        <v>37190</v>
      </c>
      <c r="T302" s="293">
        <f>[3]LaGuardia!E1763</f>
        <v>0</v>
      </c>
      <c r="U302" s="308">
        <f>[3]LaGuardia!F1763</f>
        <v>0</v>
      </c>
    </row>
    <row r="303" spans="1:21" x14ac:dyDescent="0.2">
      <c r="A303" s="284">
        <v>37191</v>
      </c>
      <c r="B303" s="261">
        <v>62</v>
      </c>
      <c r="C303" s="280">
        <v>43</v>
      </c>
      <c r="D303" s="279">
        <f>[2]PhiladelphiaPA!A1762</f>
        <v>2001</v>
      </c>
      <c r="E303" s="261">
        <f>[2]PhiladelphiaPA!B1762</f>
        <v>10</v>
      </c>
      <c r="F303" s="261">
        <f>[2]PhiladelphiaPA!C1762</f>
        <v>27</v>
      </c>
      <c r="G303" s="281">
        <f t="shared" si="12"/>
        <v>37191</v>
      </c>
      <c r="H303" s="261">
        <f>[2]PhiladelphiaPA!E1762</f>
        <v>0</v>
      </c>
      <c r="I303" s="280">
        <f>[2]PhiladelphiaPA!F1762</f>
        <v>0</v>
      </c>
      <c r="J303" s="279">
        <f>[2]WashingtonD.C.!A1762</f>
        <v>2001</v>
      </c>
      <c r="K303" s="261">
        <f>[2]WashingtonD.C.!B1762</f>
        <v>10</v>
      </c>
      <c r="L303" s="261">
        <f>[2]WashingtonD.C.!C1762</f>
        <v>27</v>
      </c>
      <c r="M303" s="281">
        <f t="shared" si="13"/>
        <v>37191</v>
      </c>
      <c r="N303" s="261">
        <f>[2]WashingtonD.C.!E1762</f>
        <v>0</v>
      </c>
      <c r="O303" s="280">
        <f>[2]WashingtonD.C.!F1762</f>
        <v>0</v>
      </c>
      <c r="P303" s="279">
        <f>[3]LaGuardia!A1764</f>
        <v>2001</v>
      </c>
      <c r="Q303" s="261">
        <f>[3]LaGuardia!B1764</f>
        <v>10</v>
      </c>
      <c r="R303" s="293">
        <f>[3]LaGuardia!C1764</f>
        <v>27</v>
      </c>
      <c r="S303" s="281">
        <f t="shared" si="14"/>
        <v>37191</v>
      </c>
      <c r="T303" s="293">
        <f>[3]LaGuardia!E1764</f>
        <v>0</v>
      </c>
      <c r="U303" s="308">
        <f>[3]LaGuardia!F1764</f>
        <v>0</v>
      </c>
    </row>
    <row r="304" spans="1:21" x14ac:dyDescent="0.2">
      <c r="A304" s="284">
        <v>37192</v>
      </c>
      <c r="B304" s="261">
        <v>62</v>
      </c>
      <c r="C304" s="280">
        <v>42</v>
      </c>
      <c r="D304" s="279">
        <f>[2]PhiladelphiaPA!A1763</f>
        <v>2001</v>
      </c>
      <c r="E304" s="261">
        <f>[2]PhiladelphiaPA!B1763</f>
        <v>10</v>
      </c>
      <c r="F304" s="261">
        <f>[2]PhiladelphiaPA!C1763</f>
        <v>28</v>
      </c>
      <c r="G304" s="281">
        <f t="shared" si="12"/>
        <v>37192</v>
      </c>
      <c r="H304" s="261">
        <f>[2]PhiladelphiaPA!E1763</f>
        <v>0</v>
      </c>
      <c r="I304" s="280">
        <f>[2]PhiladelphiaPA!F1763</f>
        <v>0</v>
      </c>
      <c r="J304" s="279">
        <f>[2]WashingtonD.C.!A1763</f>
        <v>2001</v>
      </c>
      <c r="K304" s="261">
        <f>[2]WashingtonD.C.!B1763</f>
        <v>10</v>
      </c>
      <c r="L304" s="261">
        <f>[2]WashingtonD.C.!C1763</f>
        <v>28</v>
      </c>
      <c r="M304" s="281">
        <f t="shared" si="13"/>
        <v>37192</v>
      </c>
      <c r="N304" s="261">
        <f>[2]WashingtonD.C.!E1763</f>
        <v>0</v>
      </c>
      <c r="O304" s="280">
        <f>[2]WashingtonD.C.!F1763</f>
        <v>0</v>
      </c>
      <c r="P304" s="279">
        <f>[3]LaGuardia!A1765</f>
        <v>2001</v>
      </c>
      <c r="Q304" s="261">
        <f>[3]LaGuardia!B1765</f>
        <v>10</v>
      </c>
      <c r="R304" s="293">
        <f>[3]LaGuardia!C1765</f>
        <v>28</v>
      </c>
      <c r="S304" s="281">
        <f t="shared" si="14"/>
        <v>37192</v>
      </c>
      <c r="T304" s="293">
        <f>[3]LaGuardia!E1765</f>
        <v>0</v>
      </c>
      <c r="U304" s="308">
        <f>[3]LaGuardia!F1765</f>
        <v>0</v>
      </c>
    </row>
    <row r="305" spans="1:21" x14ac:dyDescent="0.2">
      <c r="A305" s="284">
        <v>37193</v>
      </c>
      <c r="B305" s="261">
        <v>62</v>
      </c>
      <c r="C305" s="280">
        <v>42</v>
      </c>
      <c r="D305" s="279">
        <f>[2]PhiladelphiaPA!A1764</f>
        <v>2001</v>
      </c>
      <c r="E305" s="261">
        <f>[2]PhiladelphiaPA!B1764</f>
        <v>10</v>
      </c>
      <c r="F305" s="261">
        <f>[2]PhiladelphiaPA!C1764</f>
        <v>29</v>
      </c>
      <c r="G305" s="281">
        <f t="shared" si="12"/>
        <v>37193</v>
      </c>
      <c r="H305" s="261">
        <f>[2]PhiladelphiaPA!E1764</f>
        <v>0</v>
      </c>
      <c r="I305" s="280">
        <f>[2]PhiladelphiaPA!F1764</f>
        <v>0</v>
      </c>
      <c r="J305" s="279">
        <f>[2]WashingtonD.C.!A1764</f>
        <v>2001</v>
      </c>
      <c r="K305" s="261">
        <f>[2]WashingtonD.C.!B1764</f>
        <v>10</v>
      </c>
      <c r="L305" s="261">
        <f>[2]WashingtonD.C.!C1764</f>
        <v>29</v>
      </c>
      <c r="M305" s="281">
        <f t="shared" si="13"/>
        <v>37193</v>
      </c>
      <c r="N305" s="261">
        <f>[2]WashingtonD.C.!E1764</f>
        <v>0</v>
      </c>
      <c r="O305" s="280">
        <f>[2]WashingtonD.C.!F1764</f>
        <v>0</v>
      </c>
      <c r="P305" s="279">
        <f>[3]LaGuardia!A1766</f>
        <v>2001</v>
      </c>
      <c r="Q305" s="261">
        <f>[3]LaGuardia!B1766</f>
        <v>10</v>
      </c>
      <c r="R305" s="293">
        <f>[3]LaGuardia!C1766</f>
        <v>29</v>
      </c>
      <c r="S305" s="281">
        <f t="shared" si="14"/>
        <v>37193</v>
      </c>
      <c r="T305" s="293">
        <f>[3]LaGuardia!E1766</f>
        <v>0</v>
      </c>
      <c r="U305" s="308">
        <f>[3]LaGuardia!F1766</f>
        <v>0</v>
      </c>
    </row>
    <row r="306" spans="1:21" x14ac:dyDescent="0.2">
      <c r="A306" s="284">
        <v>37194</v>
      </c>
      <c r="B306" s="261">
        <v>61</v>
      </c>
      <c r="C306" s="280">
        <v>42</v>
      </c>
      <c r="D306" s="279">
        <f>[2]PhiladelphiaPA!A1765</f>
        <v>2001</v>
      </c>
      <c r="E306" s="261">
        <f>[2]PhiladelphiaPA!B1765</f>
        <v>10</v>
      </c>
      <c r="F306" s="261">
        <f>[2]PhiladelphiaPA!C1765</f>
        <v>30</v>
      </c>
      <c r="G306" s="281">
        <f t="shared" si="12"/>
        <v>37194</v>
      </c>
      <c r="H306" s="261">
        <f>[2]PhiladelphiaPA!E1765</f>
        <v>0</v>
      </c>
      <c r="I306" s="280">
        <f>[2]PhiladelphiaPA!F1765</f>
        <v>0</v>
      </c>
      <c r="J306" s="279">
        <f>[2]WashingtonD.C.!A1765</f>
        <v>2001</v>
      </c>
      <c r="K306" s="261">
        <f>[2]WashingtonD.C.!B1765</f>
        <v>10</v>
      </c>
      <c r="L306" s="261">
        <f>[2]WashingtonD.C.!C1765</f>
        <v>30</v>
      </c>
      <c r="M306" s="281">
        <f t="shared" si="13"/>
        <v>37194</v>
      </c>
      <c r="N306" s="261">
        <f>[2]WashingtonD.C.!E1765</f>
        <v>0</v>
      </c>
      <c r="O306" s="280">
        <f>[2]WashingtonD.C.!F1765</f>
        <v>0</v>
      </c>
      <c r="P306" s="279">
        <f>[3]LaGuardia!A1767</f>
        <v>2001</v>
      </c>
      <c r="Q306" s="261">
        <f>[3]LaGuardia!B1767</f>
        <v>10</v>
      </c>
      <c r="R306" s="293">
        <f>[3]LaGuardia!C1767</f>
        <v>30</v>
      </c>
      <c r="S306" s="281">
        <f t="shared" si="14"/>
        <v>37194</v>
      </c>
      <c r="T306" s="293">
        <f>[3]LaGuardia!E1767</f>
        <v>0</v>
      </c>
      <c r="U306" s="308">
        <f>[3]LaGuardia!F1767</f>
        <v>0</v>
      </c>
    </row>
    <row r="307" spans="1:21" x14ac:dyDescent="0.2">
      <c r="A307" s="284">
        <v>37195</v>
      </c>
      <c r="B307" s="261">
        <v>61</v>
      </c>
      <c r="C307" s="280">
        <v>42</v>
      </c>
      <c r="D307" s="279">
        <f>[2]PhiladelphiaPA!A1766</f>
        <v>2001</v>
      </c>
      <c r="E307" s="261">
        <f>[2]PhiladelphiaPA!B1766</f>
        <v>10</v>
      </c>
      <c r="F307" s="261">
        <f>[2]PhiladelphiaPA!C1766</f>
        <v>31</v>
      </c>
      <c r="G307" s="281">
        <f t="shared" si="12"/>
        <v>37195</v>
      </c>
      <c r="H307" s="261">
        <f>[2]PhiladelphiaPA!E1766</f>
        <v>0</v>
      </c>
      <c r="I307" s="280">
        <f>[2]PhiladelphiaPA!F1766</f>
        <v>0</v>
      </c>
      <c r="J307" s="279">
        <f>[2]WashingtonD.C.!A1766</f>
        <v>2001</v>
      </c>
      <c r="K307" s="261">
        <f>[2]WashingtonD.C.!B1766</f>
        <v>10</v>
      </c>
      <c r="L307" s="261">
        <f>[2]WashingtonD.C.!C1766</f>
        <v>31</v>
      </c>
      <c r="M307" s="281">
        <f t="shared" si="13"/>
        <v>37195</v>
      </c>
      <c r="N307" s="261">
        <f>[2]WashingtonD.C.!E1766</f>
        <v>0</v>
      </c>
      <c r="O307" s="280">
        <f>[2]WashingtonD.C.!F1766</f>
        <v>0</v>
      </c>
      <c r="P307" s="279">
        <f>[3]LaGuardia!A1768</f>
        <v>2001</v>
      </c>
      <c r="Q307" s="261">
        <f>[3]LaGuardia!B1768</f>
        <v>10</v>
      </c>
      <c r="R307" s="293">
        <f>[3]LaGuardia!C1768</f>
        <v>31</v>
      </c>
      <c r="S307" s="281">
        <f t="shared" si="14"/>
        <v>37195</v>
      </c>
      <c r="T307" s="293">
        <f>[3]LaGuardia!E1768</f>
        <v>0</v>
      </c>
      <c r="U307" s="308">
        <f>[3]LaGuardia!F1768</f>
        <v>0</v>
      </c>
    </row>
    <row r="308" spans="1:21" x14ac:dyDescent="0.2">
      <c r="A308" s="284">
        <v>37196</v>
      </c>
      <c r="B308" s="261">
        <v>61</v>
      </c>
      <c r="C308" s="280">
        <v>42</v>
      </c>
      <c r="D308" s="279">
        <f>[2]PhiladelphiaPA!A1767</f>
        <v>2001</v>
      </c>
      <c r="E308" s="261">
        <f>[2]PhiladelphiaPA!B1767</f>
        <v>11</v>
      </c>
      <c r="F308" s="261">
        <f>[2]PhiladelphiaPA!C1767</f>
        <v>1</v>
      </c>
      <c r="G308" s="281">
        <f t="shared" si="12"/>
        <v>37196</v>
      </c>
      <c r="H308" s="261">
        <f>[2]PhiladelphiaPA!E1767</f>
        <v>0</v>
      </c>
      <c r="I308" s="280">
        <f>[2]PhiladelphiaPA!F1767</f>
        <v>0</v>
      </c>
      <c r="J308" s="279">
        <f>[2]WashingtonD.C.!A1767</f>
        <v>2001</v>
      </c>
      <c r="K308" s="261">
        <f>[2]WashingtonD.C.!B1767</f>
        <v>11</v>
      </c>
      <c r="L308" s="261">
        <f>[2]WashingtonD.C.!C1767</f>
        <v>1</v>
      </c>
      <c r="M308" s="281">
        <f t="shared" si="13"/>
        <v>37196</v>
      </c>
      <c r="N308" s="261">
        <f>[2]WashingtonD.C.!E1767</f>
        <v>0</v>
      </c>
      <c r="O308" s="280">
        <f>[2]WashingtonD.C.!F1767</f>
        <v>0</v>
      </c>
      <c r="P308" s="279">
        <f>[3]LaGuardia!A1769</f>
        <v>2001</v>
      </c>
      <c r="Q308" s="261">
        <f>[3]LaGuardia!B1769</f>
        <v>11</v>
      </c>
      <c r="R308" s="293">
        <f>[3]LaGuardia!C1769</f>
        <v>1</v>
      </c>
      <c r="S308" s="281">
        <f t="shared" si="14"/>
        <v>37196</v>
      </c>
      <c r="T308" s="293">
        <f>[3]LaGuardia!E1769</f>
        <v>0</v>
      </c>
      <c r="U308" s="308">
        <f>[3]LaGuardia!F1769</f>
        <v>0</v>
      </c>
    </row>
    <row r="309" spans="1:21" x14ac:dyDescent="0.2">
      <c r="A309" s="284">
        <v>37197</v>
      </c>
      <c r="B309" s="261">
        <v>60</v>
      </c>
      <c r="C309" s="280">
        <v>41</v>
      </c>
      <c r="D309" s="279">
        <f>[2]PhiladelphiaPA!A1768</f>
        <v>2001</v>
      </c>
      <c r="E309" s="261">
        <f>[2]PhiladelphiaPA!B1768</f>
        <v>11</v>
      </c>
      <c r="F309" s="261">
        <f>[2]PhiladelphiaPA!C1768</f>
        <v>2</v>
      </c>
      <c r="G309" s="281">
        <f t="shared" si="12"/>
        <v>37197</v>
      </c>
      <c r="H309" s="261">
        <f>[2]PhiladelphiaPA!E1768</f>
        <v>0</v>
      </c>
      <c r="I309" s="280">
        <f>[2]PhiladelphiaPA!F1768</f>
        <v>0</v>
      </c>
      <c r="J309" s="279">
        <f>[2]WashingtonD.C.!A1768</f>
        <v>2001</v>
      </c>
      <c r="K309" s="261">
        <f>[2]WashingtonD.C.!B1768</f>
        <v>11</v>
      </c>
      <c r="L309" s="261">
        <f>[2]WashingtonD.C.!C1768</f>
        <v>2</v>
      </c>
      <c r="M309" s="281">
        <f t="shared" si="13"/>
        <v>37197</v>
      </c>
      <c r="N309" s="261">
        <f>[2]WashingtonD.C.!E1768</f>
        <v>0</v>
      </c>
      <c r="O309" s="280">
        <f>[2]WashingtonD.C.!F1768</f>
        <v>0</v>
      </c>
      <c r="P309" s="279">
        <f>[3]LaGuardia!A1770</f>
        <v>2001</v>
      </c>
      <c r="Q309" s="261">
        <f>[3]LaGuardia!B1770</f>
        <v>11</v>
      </c>
      <c r="R309" s="293">
        <f>[3]LaGuardia!C1770</f>
        <v>2</v>
      </c>
      <c r="S309" s="281">
        <f t="shared" si="14"/>
        <v>37197</v>
      </c>
      <c r="T309" s="293">
        <f>[3]LaGuardia!E1770</f>
        <v>0</v>
      </c>
      <c r="U309" s="308">
        <f>[3]LaGuardia!F1770</f>
        <v>0</v>
      </c>
    </row>
    <row r="310" spans="1:21" x14ac:dyDescent="0.2">
      <c r="A310" s="284">
        <v>37198</v>
      </c>
      <c r="B310" s="261">
        <v>60</v>
      </c>
      <c r="C310" s="280">
        <v>41</v>
      </c>
      <c r="D310" s="279">
        <f>[2]PhiladelphiaPA!A1769</f>
        <v>2001</v>
      </c>
      <c r="E310" s="261">
        <f>[2]PhiladelphiaPA!B1769</f>
        <v>11</v>
      </c>
      <c r="F310" s="261">
        <f>[2]PhiladelphiaPA!C1769</f>
        <v>3</v>
      </c>
      <c r="G310" s="281">
        <f t="shared" si="12"/>
        <v>37198</v>
      </c>
      <c r="H310" s="261">
        <f>[2]PhiladelphiaPA!E1769</f>
        <v>0</v>
      </c>
      <c r="I310" s="280">
        <f>[2]PhiladelphiaPA!F1769</f>
        <v>0</v>
      </c>
      <c r="J310" s="279">
        <f>[2]WashingtonD.C.!A1769</f>
        <v>2001</v>
      </c>
      <c r="K310" s="261">
        <f>[2]WashingtonD.C.!B1769</f>
        <v>11</v>
      </c>
      <c r="L310" s="261">
        <f>[2]WashingtonD.C.!C1769</f>
        <v>3</v>
      </c>
      <c r="M310" s="281">
        <f t="shared" si="13"/>
        <v>37198</v>
      </c>
      <c r="N310" s="261">
        <f>[2]WashingtonD.C.!E1769</f>
        <v>0</v>
      </c>
      <c r="O310" s="280">
        <f>[2]WashingtonD.C.!F1769</f>
        <v>0</v>
      </c>
      <c r="P310" s="279">
        <f>[3]LaGuardia!A1771</f>
        <v>2001</v>
      </c>
      <c r="Q310" s="261">
        <f>[3]LaGuardia!B1771</f>
        <v>11</v>
      </c>
      <c r="R310" s="293">
        <f>[3]LaGuardia!C1771</f>
        <v>3</v>
      </c>
      <c r="S310" s="281">
        <f t="shared" si="14"/>
        <v>37198</v>
      </c>
      <c r="T310" s="293">
        <f>[3]LaGuardia!E1771</f>
        <v>0</v>
      </c>
      <c r="U310" s="308">
        <f>[3]LaGuardia!F1771</f>
        <v>0</v>
      </c>
    </row>
    <row r="311" spans="1:21" x14ac:dyDescent="0.2">
      <c r="A311" s="284">
        <v>37199</v>
      </c>
      <c r="B311" s="261">
        <v>60</v>
      </c>
      <c r="C311" s="280">
        <v>41</v>
      </c>
      <c r="D311" s="279">
        <f>[2]PhiladelphiaPA!A1770</f>
        <v>2001</v>
      </c>
      <c r="E311" s="261">
        <f>[2]PhiladelphiaPA!B1770</f>
        <v>11</v>
      </c>
      <c r="F311" s="261">
        <f>[2]PhiladelphiaPA!C1770</f>
        <v>4</v>
      </c>
      <c r="G311" s="281">
        <f t="shared" si="12"/>
        <v>37199</v>
      </c>
      <c r="H311" s="261">
        <f>[2]PhiladelphiaPA!E1770</f>
        <v>0</v>
      </c>
      <c r="I311" s="280">
        <f>[2]PhiladelphiaPA!F1770</f>
        <v>0</v>
      </c>
      <c r="J311" s="279">
        <f>[2]WashingtonD.C.!A1770</f>
        <v>2001</v>
      </c>
      <c r="K311" s="261">
        <f>[2]WashingtonD.C.!B1770</f>
        <v>11</v>
      </c>
      <c r="L311" s="261">
        <f>[2]WashingtonD.C.!C1770</f>
        <v>4</v>
      </c>
      <c r="M311" s="281">
        <f t="shared" si="13"/>
        <v>37199</v>
      </c>
      <c r="N311" s="261">
        <f>[2]WashingtonD.C.!E1770</f>
        <v>0</v>
      </c>
      <c r="O311" s="280">
        <f>[2]WashingtonD.C.!F1770</f>
        <v>0</v>
      </c>
      <c r="P311" s="279">
        <f>[3]LaGuardia!A1772</f>
        <v>2001</v>
      </c>
      <c r="Q311" s="261">
        <f>[3]LaGuardia!B1772</f>
        <v>11</v>
      </c>
      <c r="R311" s="293">
        <f>[3]LaGuardia!C1772</f>
        <v>4</v>
      </c>
      <c r="S311" s="281">
        <f t="shared" si="14"/>
        <v>37199</v>
      </c>
      <c r="T311" s="293">
        <f>[3]LaGuardia!E1772</f>
        <v>0</v>
      </c>
      <c r="U311" s="308">
        <f>[3]LaGuardia!F1772</f>
        <v>0</v>
      </c>
    </row>
    <row r="312" spans="1:21" x14ac:dyDescent="0.2">
      <c r="A312" s="284">
        <v>37200</v>
      </c>
      <c r="B312" s="261">
        <v>59</v>
      </c>
      <c r="C312" s="280">
        <v>41</v>
      </c>
      <c r="D312" s="279">
        <f>[2]PhiladelphiaPA!A1771</f>
        <v>2001</v>
      </c>
      <c r="E312" s="261">
        <f>[2]PhiladelphiaPA!B1771</f>
        <v>11</v>
      </c>
      <c r="F312" s="261">
        <f>[2]PhiladelphiaPA!C1771</f>
        <v>5</v>
      </c>
      <c r="G312" s="281">
        <f t="shared" si="12"/>
        <v>37200</v>
      </c>
      <c r="H312" s="261">
        <f>[2]PhiladelphiaPA!E1771</f>
        <v>0</v>
      </c>
      <c r="I312" s="280">
        <f>[2]PhiladelphiaPA!F1771</f>
        <v>0</v>
      </c>
      <c r="J312" s="279">
        <f>[2]WashingtonD.C.!A1771</f>
        <v>2001</v>
      </c>
      <c r="K312" s="261">
        <f>[2]WashingtonD.C.!B1771</f>
        <v>11</v>
      </c>
      <c r="L312" s="261">
        <f>[2]WashingtonD.C.!C1771</f>
        <v>5</v>
      </c>
      <c r="M312" s="281">
        <f t="shared" si="13"/>
        <v>37200</v>
      </c>
      <c r="N312" s="261">
        <f>[2]WashingtonD.C.!E1771</f>
        <v>0</v>
      </c>
      <c r="O312" s="280">
        <f>[2]WashingtonD.C.!F1771</f>
        <v>0</v>
      </c>
      <c r="P312" s="279">
        <f>[3]LaGuardia!A1773</f>
        <v>2001</v>
      </c>
      <c r="Q312" s="261">
        <f>[3]LaGuardia!B1773</f>
        <v>11</v>
      </c>
      <c r="R312" s="293">
        <f>[3]LaGuardia!C1773</f>
        <v>5</v>
      </c>
      <c r="S312" s="281">
        <f t="shared" si="14"/>
        <v>37200</v>
      </c>
      <c r="T312" s="293">
        <f>[3]LaGuardia!E1773</f>
        <v>0</v>
      </c>
      <c r="U312" s="308">
        <f>[3]LaGuardia!F1773</f>
        <v>0</v>
      </c>
    </row>
    <row r="313" spans="1:21" x14ac:dyDescent="0.2">
      <c r="A313" s="284">
        <v>37201</v>
      </c>
      <c r="B313" s="261">
        <v>59</v>
      </c>
      <c r="C313" s="280">
        <v>40</v>
      </c>
      <c r="D313" s="279">
        <f>[2]PhiladelphiaPA!A1772</f>
        <v>2001</v>
      </c>
      <c r="E313" s="261">
        <f>[2]PhiladelphiaPA!B1772</f>
        <v>11</v>
      </c>
      <c r="F313" s="261">
        <f>[2]PhiladelphiaPA!C1772</f>
        <v>6</v>
      </c>
      <c r="G313" s="281">
        <f t="shared" si="12"/>
        <v>37201</v>
      </c>
      <c r="H313" s="261">
        <f>[2]PhiladelphiaPA!E1772</f>
        <v>0</v>
      </c>
      <c r="I313" s="280">
        <f>[2]PhiladelphiaPA!F1772</f>
        <v>0</v>
      </c>
      <c r="J313" s="279">
        <f>[2]WashingtonD.C.!A1772</f>
        <v>2001</v>
      </c>
      <c r="K313" s="261">
        <f>[2]WashingtonD.C.!B1772</f>
        <v>11</v>
      </c>
      <c r="L313" s="261">
        <f>[2]WashingtonD.C.!C1772</f>
        <v>6</v>
      </c>
      <c r="M313" s="281">
        <f t="shared" si="13"/>
        <v>37201</v>
      </c>
      <c r="N313" s="261">
        <f>[2]WashingtonD.C.!E1772</f>
        <v>0</v>
      </c>
      <c r="O313" s="280">
        <f>[2]WashingtonD.C.!F1772</f>
        <v>0</v>
      </c>
      <c r="P313" s="279">
        <f>[3]LaGuardia!A1774</f>
        <v>2001</v>
      </c>
      <c r="Q313" s="261">
        <f>[3]LaGuardia!B1774</f>
        <v>11</v>
      </c>
      <c r="R313" s="293">
        <f>[3]LaGuardia!C1774</f>
        <v>6</v>
      </c>
      <c r="S313" s="281">
        <f t="shared" si="14"/>
        <v>37201</v>
      </c>
      <c r="T313" s="293">
        <f>[3]LaGuardia!E1774</f>
        <v>0</v>
      </c>
      <c r="U313" s="308">
        <f>[3]LaGuardia!F1774</f>
        <v>0</v>
      </c>
    </row>
    <row r="314" spans="1:21" x14ac:dyDescent="0.2">
      <c r="A314" s="284">
        <v>37202</v>
      </c>
      <c r="B314" s="261">
        <v>58</v>
      </c>
      <c r="C314" s="280">
        <v>40</v>
      </c>
      <c r="D314" s="279">
        <f>[2]PhiladelphiaPA!A1773</f>
        <v>2001</v>
      </c>
      <c r="E314" s="261">
        <f>[2]PhiladelphiaPA!B1773</f>
        <v>11</v>
      </c>
      <c r="F314" s="261">
        <f>[2]PhiladelphiaPA!C1773</f>
        <v>7</v>
      </c>
      <c r="G314" s="281">
        <f t="shared" si="12"/>
        <v>37202</v>
      </c>
      <c r="H314" s="261">
        <f>[2]PhiladelphiaPA!E1773</f>
        <v>0</v>
      </c>
      <c r="I314" s="280">
        <f>[2]PhiladelphiaPA!F1773</f>
        <v>0</v>
      </c>
      <c r="J314" s="279">
        <f>[2]WashingtonD.C.!A1773</f>
        <v>2001</v>
      </c>
      <c r="K314" s="261">
        <f>[2]WashingtonD.C.!B1773</f>
        <v>11</v>
      </c>
      <c r="L314" s="261">
        <f>[2]WashingtonD.C.!C1773</f>
        <v>7</v>
      </c>
      <c r="M314" s="281">
        <f t="shared" si="13"/>
        <v>37202</v>
      </c>
      <c r="N314" s="261">
        <f>[2]WashingtonD.C.!E1773</f>
        <v>0</v>
      </c>
      <c r="O314" s="280">
        <f>[2]WashingtonD.C.!F1773</f>
        <v>0</v>
      </c>
      <c r="P314" s="279">
        <f>[3]LaGuardia!A1775</f>
        <v>2001</v>
      </c>
      <c r="Q314" s="261">
        <f>[3]LaGuardia!B1775</f>
        <v>11</v>
      </c>
      <c r="R314" s="293">
        <f>[3]LaGuardia!C1775</f>
        <v>7</v>
      </c>
      <c r="S314" s="281">
        <f t="shared" si="14"/>
        <v>37202</v>
      </c>
      <c r="T314" s="293">
        <f>[3]LaGuardia!E1775</f>
        <v>0</v>
      </c>
      <c r="U314" s="308">
        <f>[3]LaGuardia!F1775</f>
        <v>0</v>
      </c>
    </row>
    <row r="315" spans="1:21" x14ac:dyDescent="0.2">
      <c r="A315" s="284">
        <v>37203</v>
      </c>
      <c r="B315" s="261">
        <v>58</v>
      </c>
      <c r="C315" s="280">
        <v>40</v>
      </c>
      <c r="D315" s="279">
        <f>[2]PhiladelphiaPA!A1774</f>
        <v>2001</v>
      </c>
      <c r="E315" s="261">
        <f>[2]PhiladelphiaPA!B1774</f>
        <v>11</v>
      </c>
      <c r="F315" s="261">
        <f>[2]PhiladelphiaPA!C1774</f>
        <v>8</v>
      </c>
      <c r="G315" s="281">
        <f t="shared" si="12"/>
        <v>37203</v>
      </c>
      <c r="H315" s="261">
        <f>[2]PhiladelphiaPA!E1774</f>
        <v>0</v>
      </c>
      <c r="I315" s="280">
        <f>[2]PhiladelphiaPA!F1774</f>
        <v>0</v>
      </c>
      <c r="J315" s="279">
        <f>[2]WashingtonD.C.!A1774</f>
        <v>2001</v>
      </c>
      <c r="K315" s="261">
        <f>[2]WashingtonD.C.!B1774</f>
        <v>11</v>
      </c>
      <c r="L315" s="261">
        <f>[2]WashingtonD.C.!C1774</f>
        <v>8</v>
      </c>
      <c r="M315" s="281">
        <f t="shared" si="13"/>
        <v>37203</v>
      </c>
      <c r="N315" s="261">
        <f>[2]WashingtonD.C.!E1774</f>
        <v>0</v>
      </c>
      <c r="O315" s="280">
        <f>[2]WashingtonD.C.!F1774</f>
        <v>0</v>
      </c>
      <c r="P315" s="279">
        <f>[3]LaGuardia!A1776</f>
        <v>2001</v>
      </c>
      <c r="Q315" s="261">
        <f>[3]LaGuardia!B1776</f>
        <v>11</v>
      </c>
      <c r="R315" s="293">
        <f>[3]LaGuardia!C1776</f>
        <v>8</v>
      </c>
      <c r="S315" s="281">
        <f t="shared" si="14"/>
        <v>37203</v>
      </c>
      <c r="T315" s="293">
        <f>[3]LaGuardia!E1776</f>
        <v>0</v>
      </c>
      <c r="U315" s="308">
        <f>[3]LaGuardia!F1776</f>
        <v>0</v>
      </c>
    </row>
    <row r="316" spans="1:21" x14ac:dyDescent="0.2">
      <c r="A316" s="284">
        <v>37204</v>
      </c>
      <c r="B316" s="261">
        <v>58</v>
      </c>
      <c r="C316" s="280">
        <v>40</v>
      </c>
      <c r="D316" s="279">
        <f>[2]PhiladelphiaPA!A1775</f>
        <v>2001</v>
      </c>
      <c r="E316" s="261">
        <f>[2]PhiladelphiaPA!B1775</f>
        <v>11</v>
      </c>
      <c r="F316" s="261">
        <f>[2]PhiladelphiaPA!C1775</f>
        <v>9</v>
      </c>
      <c r="G316" s="281">
        <f t="shared" si="12"/>
        <v>37204</v>
      </c>
      <c r="H316" s="261">
        <f>[2]PhiladelphiaPA!E1775</f>
        <v>0</v>
      </c>
      <c r="I316" s="280">
        <f>[2]PhiladelphiaPA!F1775</f>
        <v>0</v>
      </c>
      <c r="J316" s="279">
        <f>[2]WashingtonD.C.!A1775</f>
        <v>2001</v>
      </c>
      <c r="K316" s="261">
        <f>[2]WashingtonD.C.!B1775</f>
        <v>11</v>
      </c>
      <c r="L316" s="261">
        <f>[2]WashingtonD.C.!C1775</f>
        <v>9</v>
      </c>
      <c r="M316" s="281">
        <f t="shared" si="13"/>
        <v>37204</v>
      </c>
      <c r="N316" s="261">
        <f>[2]WashingtonD.C.!E1775</f>
        <v>0</v>
      </c>
      <c r="O316" s="280">
        <f>[2]WashingtonD.C.!F1775</f>
        <v>0</v>
      </c>
      <c r="P316" s="279">
        <f>[3]LaGuardia!A1777</f>
        <v>2001</v>
      </c>
      <c r="Q316" s="261">
        <f>[3]LaGuardia!B1777</f>
        <v>11</v>
      </c>
      <c r="R316" s="293">
        <f>[3]LaGuardia!C1777</f>
        <v>9</v>
      </c>
      <c r="S316" s="281">
        <f t="shared" si="14"/>
        <v>37204</v>
      </c>
      <c r="T316" s="293">
        <f>[3]LaGuardia!E1777</f>
        <v>0</v>
      </c>
      <c r="U316" s="308">
        <f>[3]LaGuardia!F1777</f>
        <v>0</v>
      </c>
    </row>
    <row r="317" spans="1:21" x14ac:dyDescent="0.2">
      <c r="A317" s="284">
        <v>37205</v>
      </c>
      <c r="B317" s="261">
        <v>57</v>
      </c>
      <c r="C317" s="280">
        <v>39</v>
      </c>
      <c r="D317" s="279">
        <f>[2]PhiladelphiaPA!A1776</f>
        <v>2001</v>
      </c>
      <c r="E317" s="261">
        <f>[2]PhiladelphiaPA!B1776</f>
        <v>11</v>
      </c>
      <c r="F317" s="261">
        <f>[2]PhiladelphiaPA!C1776</f>
        <v>10</v>
      </c>
      <c r="G317" s="281">
        <f t="shared" si="12"/>
        <v>37205</v>
      </c>
      <c r="H317" s="261">
        <f>[2]PhiladelphiaPA!E1776</f>
        <v>0</v>
      </c>
      <c r="I317" s="280">
        <f>[2]PhiladelphiaPA!F1776</f>
        <v>0</v>
      </c>
      <c r="J317" s="279">
        <f>[2]WashingtonD.C.!A1776</f>
        <v>2001</v>
      </c>
      <c r="K317" s="261">
        <f>[2]WashingtonD.C.!B1776</f>
        <v>11</v>
      </c>
      <c r="L317" s="261">
        <f>[2]WashingtonD.C.!C1776</f>
        <v>10</v>
      </c>
      <c r="M317" s="281">
        <f t="shared" si="13"/>
        <v>37205</v>
      </c>
      <c r="N317" s="261">
        <f>[2]WashingtonD.C.!E1776</f>
        <v>0</v>
      </c>
      <c r="O317" s="280">
        <f>[2]WashingtonD.C.!F1776</f>
        <v>0</v>
      </c>
      <c r="P317" s="279">
        <f>[3]LaGuardia!A1778</f>
        <v>2001</v>
      </c>
      <c r="Q317" s="261">
        <f>[3]LaGuardia!B1778</f>
        <v>11</v>
      </c>
      <c r="R317" s="293">
        <f>[3]LaGuardia!C1778</f>
        <v>10</v>
      </c>
      <c r="S317" s="281">
        <f t="shared" si="14"/>
        <v>37205</v>
      </c>
      <c r="T317" s="293">
        <f>[3]LaGuardia!E1778</f>
        <v>0</v>
      </c>
      <c r="U317" s="308">
        <f>[3]LaGuardia!F1778</f>
        <v>0</v>
      </c>
    </row>
    <row r="318" spans="1:21" x14ac:dyDescent="0.2">
      <c r="A318" s="284">
        <v>37206</v>
      </c>
      <c r="B318" s="261">
        <v>57</v>
      </c>
      <c r="C318" s="280">
        <v>39</v>
      </c>
      <c r="D318" s="279">
        <f>[2]PhiladelphiaPA!A1777</f>
        <v>2001</v>
      </c>
      <c r="E318" s="261">
        <f>[2]PhiladelphiaPA!B1777</f>
        <v>11</v>
      </c>
      <c r="F318" s="261">
        <f>[2]PhiladelphiaPA!C1777</f>
        <v>11</v>
      </c>
      <c r="G318" s="281">
        <f t="shared" si="12"/>
        <v>37206</v>
      </c>
      <c r="H318" s="261">
        <f>[2]PhiladelphiaPA!E1777</f>
        <v>0</v>
      </c>
      <c r="I318" s="280">
        <f>[2]PhiladelphiaPA!F1777</f>
        <v>0</v>
      </c>
      <c r="J318" s="279">
        <f>[2]WashingtonD.C.!A1777</f>
        <v>2001</v>
      </c>
      <c r="K318" s="261">
        <f>[2]WashingtonD.C.!B1777</f>
        <v>11</v>
      </c>
      <c r="L318" s="261">
        <f>[2]WashingtonD.C.!C1777</f>
        <v>11</v>
      </c>
      <c r="M318" s="281">
        <f t="shared" si="13"/>
        <v>37206</v>
      </c>
      <c r="N318" s="261">
        <f>[2]WashingtonD.C.!E1777</f>
        <v>0</v>
      </c>
      <c r="O318" s="280">
        <f>[2]WashingtonD.C.!F1777</f>
        <v>0</v>
      </c>
      <c r="P318" s="279">
        <f>[3]LaGuardia!A1779</f>
        <v>2001</v>
      </c>
      <c r="Q318" s="261">
        <f>[3]LaGuardia!B1779</f>
        <v>11</v>
      </c>
      <c r="R318" s="293">
        <f>[3]LaGuardia!C1779</f>
        <v>11</v>
      </c>
      <c r="S318" s="281">
        <f t="shared" si="14"/>
        <v>37206</v>
      </c>
      <c r="T318" s="293">
        <f>[3]LaGuardia!E1779</f>
        <v>0</v>
      </c>
      <c r="U318" s="308">
        <f>[3]LaGuardia!F1779</f>
        <v>0</v>
      </c>
    </row>
    <row r="319" spans="1:21" x14ac:dyDescent="0.2">
      <c r="A319" s="284">
        <v>37207</v>
      </c>
      <c r="B319" s="261">
        <v>57</v>
      </c>
      <c r="C319" s="280">
        <v>39</v>
      </c>
      <c r="D319" s="279">
        <f>[2]PhiladelphiaPA!A1778</f>
        <v>2001</v>
      </c>
      <c r="E319" s="261">
        <f>[2]PhiladelphiaPA!B1778</f>
        <v>11</v>
      </c>
      <c r="F319" s="261">
        <f>[2]PhiladelphiaPA!C1778</f>
        <v>12</v>
      </c>
      <c r="G319" s="281">
        <f t="shared" si="12"/>
        <v>37207</v>
      </c>
      <c r="H319" s="261">
        <f>[2]PhiladelphiaPA!E1778</f>
        <v>0</v>
      </c>
      <c r="I319" s="280">
        <f>[2]PhiladelphiaPA!F1778</f>
        <v>0</v>
      </c>
      <c r="J319" s="279">
        <f>[2]WashingtonD.C.!A1778</f>
        <v>2001</v>
      </c>
      <c r="K319" s="261">
        <f>[2]WashingtonD.C.!B1778</f>
        <v>11</v>
      </c>
      <c r="L319" s="261">
        <f>[2]WashingtonD.C.!C1778</f>
        <v>12</v>
      </c>
      <c r="M319" s="281">
        <f t="shared" si="13"/>
        <v>37207</v>
      </c>
      <c r="N319" s="261">
        <f>[2]WashingtonD.C.!E1778</f>
        <v>0</v>
      </c>
      <c r="O319" s="280">
        <f>[2]WashingtonD.C.!F1778</f>
        <v>0</v>
      </c>
      <c r="P319" s="279">
        <f>[3]LaGuardia!A1780</f>
        <v>2001</v>
      </c>
      <c r="Q319" s="261">
        <f>[3]LaGuardia!B1780</f>
        <v>11</v>
      </c>
      <c r="R319" s="293">
        <f>[3]LaGuardia!C1780</f>
        <v>12</v>
      </c>
      <c r="S319" s="281">
        <f t="shared" si="14"/>
        <v>37207</v>
      </c>
      <c r="T319" s="293">
        <f>[3]LaGuardia!E1780</f>
        <v>0</v>
      </c>
      <c r="U319" s="308">
        <f>[3]LaGuardia!F1780</f>
        <v>0</v>
      </c>
    </row>
    <row r="320" spans="1:21" x14ac:dyDescent="0.2">
      <c r="A320" s="284">
        <v>37208</v>
      </c>
      <c r="B320" s="261">
        <v>56</v>
      </c>
      <c r="C320" s="280">
        <v>39</v>
      </c>
      <c r="D320" s="279">
        <f>[2]PhiladelphiaPA!A1779</f>
        <v>2001</v>
      </c>
      <c r="E320" s="261">
        <f>[2]PhiladelphiaPA!B1779</f>
        <v>11</v>
      </c>
      <c r="F320" s="261">
        <f>[2]PhiladelphiaPA!C1779</f>
        <v>13</v>
      </c>
      <c r="G320" s="281">
        <f t="shared" si="12"/>
        <v>37208</v>
      </c>
      <c r="H320" s="261">
        <f>[2]PhiladelphiaPA!E1779</f>
        <v>0</v>
      </c>
      <c r="I320" s="280">
        <f>[2]PhiladelphiaPA!F1779</f>
        <v>0</v>
      </c>
      <c r="J320" s="279">
        <f>[2]WashingtonD.C.!A1779</f>
        <v>2001</v>
      </c>
      <c r="K320" s="261">
        <f>[2]WashingtonD.C.!B1779</f>
        <v>11</v>
      </c>
      <c r="L320" s="261">
        <f>[2]WashingtonD.C.!C1779</f>
        <v>13</v>
      </c>
      <c r="M320" s="281">
        <f t="shared" si="13"/>
        <v>37208</v>
      </c>
      <c r="N320" s="261">
        <f>[2]WashingtonD.C.!E1779</f>
        <v>0</v>
      </c>
      <c r="O320" s="280">
        <f>[2]WashingtonD.C.!F1779</f>
        <v>0</v>
      </c>
      <c r="P320" s="279">
        <f>[3]LaGuardia!A1781</f>
        <v>2001</v>
      </c>
      <c r="Q320" s="261">
        <f>[3]LaGuardia!B1781</f>
        <v>11</v>
      </c>
      <c r="R320" s="293">
        <f>[3]LaGuardia!C1781</f>
        <v>13</v>
      </c>
      <c r="S320" s="281">
        <f t="shared" si="14"/>
        <v>37208</v>
      </c>
      <c r="T320" s="293">
        <f>[3]LaGuardia!E1781</f>
        <v>0</v>
      </c>
      <c r="U320" s="308">
        <f>[3]LaGuardia!F1781</f>
        <v>0</v>
      </c>
    </row>
    <row r="321" spans="1:21" x14ac:dyDescent="0.2">
      <c r="A321" s="284">
        <v>37209</v>
      </c>
      <c r="B321" s="261">
        <v>56</v>
      </c>
      <c r="C321" s="280">
        <v>38</v>
      </c>
      <c r="D321" s="279">
        <f>[2]PhiladelphiaPA!A1780</f>
        <v>2001</v>
      </c>
      <c r="E321" s="261">
        <f>[2]PhiladelphiaPA!B1780</f>
        <v>11</v>
      </c>
      <c r="F321" s="261">
        <f>[2]PhiladelphiaPA!C1780</f>
        <v>14</v>
      </c>
      <c r="G321" s="281">
        <f t="shared" si="12"/>
        <v>37209</v>
      </c>
      <c r="H321" s="261">
        <f>[2]PhiladelphiaPA!E1780</f>
        <v>0</v>
      </c>
      <c r="I321" s="280">
        <f>[2]PhiladelphiaPA!F1780</f>
        <v>0</v>
      </c>
      <c r="J321" s="279">
        <f>[2]WashingtonD.C.!A1780</f>
        <v>2001</v>
      </c>
      <c r="K321" s="261">
        <f>[2]WashingtonD.C.!B1780</f>
        <v>11</v>
      </c>
      <c r="L321" s="261">
        <f>[2]WashingtonD.C.!C1780</f>
        <v>14</v>
      </c>
      <c r="M321" s="281">
        <f t="shared" si="13"/>
        <v>37209</v>
      </c>
      <c r="N321" s="261">
        <f>[2]WashingtonD.C.!E1780</f>
        <v>0</v>
      </c>
      <c r="O321" s="280">
        <f>[2]WashingtonD.C.!F1780</f>
        <v>0</v>
      </c>
      <c r="P321" s="279">
        <f>[3]LaGuardia!A1782</f>
        <v>2001</v>
      </c>
      <c r="Q321" s="261">
        <f>[3]LaGuardia!B1782</f>
        <v>11</v>
      </c>
      <c r="R321" s="293">
        <f>[3]LaGuardia!C1782</f>
        <v>14</v>
      </c>
      <c r="S321" s="281">
        <f t="shared" si="14"/>
        <v>37209</v>
      </c>
      <c r="T321" s="293">
        <f>[3]LaGuardia!E1782</f>
        <v>0</v>
      </c>
      <c r="U321" s="308">
        <f>[3]LaGuardia!F1782</f>
        <v>0</v>
      </c>
    </row>
    <row r="322" spans="1:21" x14ac:dyDescent="0.2">
      <c r="A322" s="284">
        <v>37210</v>
      </c>
      <c r="B322" s="261">
        <v>55</v>
      </c>
      <c r="C322" s="280">
        <v>38</v>
      </c>
      <c r="D322" s="279">
        <f>[2]PhiladelphiaPA!A1781</f>
        <v>2001</v>
      </c>
      <c r="E322" s="261">
        <f>[2]PhiladelphiaPA!B1781</f>
        <v>11</v>
      </c>
      <c r="F322" s="261">
        <f>[2]PhiladelphiaPA!C1781</f>
        <v>15</v>
      </c>
      <c r="G322" s="281">
        <f t="shared" si="12"/>
        <v>37210</v>
      </c>
      <c r="H322" s="261">
        <f>[2]PhiladelphiaPA!E1781</f>
        <v>0</v>
      </c>
      <c r="I322" s="280">
        <f>[2]PhiladelphiaPA!F1781</f>
        <v>0</v>
      </c>
      <c r="J322" s="279">
        <f>[2]WashingtonD.C.!A1781</f>
        <v>2001</v>
      </c>
      <c r="K322" s="261">
        <f>[2]WashingtonD.C.!B1781</f>
        <v>11</v>
      </c>
      <c r="L322" s="261">
        <f>[2]WashingtonD.C.!C1781</f>
        <v>15</v>
      </c>
      <c r="M322" s="281">
        <f t="shared" si="13"/>
        <v>37210</v>
      </c>
      <c r="N322" s="261">
        <f>[2]WashingtonD.C.!E1781</f>
        <v>0</v>
      </c>
      <c r="O322" s="280">
        <f>[2]WashingtonD.C.!F1781</f>
        <v>0</v>
      </c>
      <c r="P322" s="279">
        <f>[3]LaGuardia!A1783</f>
        <v>2001</v>
      </c>
      <c r="Q322" s="261">
        <f>[3]LaGuardia!B1783</f>
        <v>11</v>
      </c>
      <c r="R322" s="293">
        <f>[3]LaGuardia!C1783</f>
        <v>15</v>
      </c>
      <c r="S322" s="281">
        <f t="shared" si="14"/>
        <v>37210</v>
      </c>
      <c r="T322" s="293">
        <f>[3]LaGuardia!E1783</f>
        <v>0</v>
      </c>
      <c r="U322" s="308">
        <f>[3]LaGuardia!F1783</f>
        <v>0</v>
      </c>
    </row>
    <row r="323" spans="1:21" x14ac:dyDescent="0.2">
      <c r="A323" s="284">
        <v>37211</v>
      </c>
      <c r="B323" s="261">
        <v>55</v>
      </c>
      <c r="C323" s="280">
        <v>38</v>
      </c>
      <c r="D323" s="279">
        <f>[2]PhiladelphiaPA!A1782</f>
        <v>2001</v>
      </c>
      <c r="E323" s="261">
        <f>[2]PhiladelphiaPA!B1782</f>
        <v>11</v>
      </c>
      <c r="F323" s="261">
        <f>[2]PhiladelphiaPA!C1782</f>
        <v>16</v>
      </c>
      <c r="G323" s="281">
        <f t="shared" si="12"/>
        <v>37211</v>
      </c>
      <c r="H323" s="261">
        <f>[2]PhiladelphiaPA!E1782</f>
        <v>0</v>
      </c>
      <c r="I323" s="280">
        <f>[2]PhiladelphiaPA!F1782</f>
        <v>0</v>
      </c>
      <c r="J323" s="279">
        <f>[2]WashingtonD.C.!A1782</f>
        <v>2001</v>
      </c>
      <c r="K323" s="261">
        <f>[2]WashingtonD.C.!B1782</f>
        <v>11</v>
      </c>
      <c r="L323" s="261">
        <f>[2]WashingtonD.C.!C1782</f>
        <v>16</v>
      </c>
      <c r="M323" s="281">
        <f t="shared" si="13"/>
        <v>37211</v>
      </c>
      <c r="N323" s="261">
        <f>[2]WashingtonD.C.!E1782</f>
        <v>0</v>
      </c>
      <c r="O323" s="280">
        <f>[2]WashingtonD.C.!F1782</f>
        <v>0</v>
      </c>
      <c r="P323" s="279">
        <f>[3]LaGuardia!A1784</f>
        <v>2001</v>
      </c>
      <c r="Q323" s="261">
        <f>[3]LaGuardia!B1784</f>
        <v>11</v>
      </c>
      <c r="R323" s="293">
        <f>[3]LaGuardia!C1784</f>
        <v>16</v>
      </c>
      <c r="S323" s="281">
        <f t="shared" si="14"/>
        <v>37211</v>
      </c>
      <c r="T323" s="293">
        <f>[3]LaGuardia!E1784</f>
        <v>0</v>
      </c>
      <c r="U323" s="308">
        <f>[3]LaGuardia!F1784</f>
        <v>0</v>
      </c>
    </row>
    <row r="324" spans="1:21" x14ac:dyDescent="0.2">
      <c r="A324" s="284">
        <v>37212</v>
      </c>
      <c r="B324" s="261">
        <v>55</v>
      </c>
      <c r="C324" s="280">
        <v>37</v>
      </c>
      <c r="D324" s="279">
        <f>[2]PhiladelphiaPA!A1783</f>
        <v>2001</v>
      </c>
      <c r="E324" s="261">
        <f>[2]PhiladelphiaPA!B1783</f>
        <v>11</v>
      </c>
      <c r="F324" s="261">
        <f>[2]PhiladelphiaPA!C1783</f>
        <v>17</v>
      </c>
      <c r="G324" s="281">
        <f t="shared" si="12"/>
        <v>37212</v>
      </c>
      <c r="H324" s="261">
        <f>[2]PhiladelphiaPA!E1783</f>
        <v>0</v>
      </c>
      <c r="I324" s="280">
        <f>[2]PhiladelphiaPA!F1783</f>
        <v>0</v>
      </c>
      <c r="J324" s="279">
        <f>[2]WashingtonD.C.!A1783</f>
        <v>2001</v>
      </c>
      <c r="K324" s="261">
        <f>[2]WashingtonD.C.!B1783</f>
        <v>11</v>
      </c>
      <c r="L324" s="261">
        <f>[2]WashingtonD.C.!C1783</f>
        <v>17</v>
      </c>
      <c r="M324" s="281">
        <f t="shared" si="13"/>
        <v>37212</v>
      </c>
      <c r="N324" s="261">
        <f>[2]WashingtonD.C.!E1783</f>
        <v>0</v>
      </c>
      <c r="O324" s="280">
        <f>[2]WashingtonD.C.!F1783</f>
        <v>0</v>
      </c>
      <c r="P324" s="279">
        <f>[3]LaGuardia!A1785</f>
        <v>2001</v>
      </c>
      <c r="Q324" s="261">
        <f>[3]LaGuardia!B1785</f>
        <v>11</v>
      </c>
      <c r="R324" s="293">
        <f>[3]LaGuardia!C1785</f>
        <v>17</v>
      </c>
      <c r="S324" s="281">
        <f t="shared" si="14"/>
        <v>37212</v>
      </c>
      <c r="T324" s="293">
        <f>[3]LaGuardia!E1785</f>
        <v>0</v>
      </c>
      <c r="U324" s="308">
        <f>[3]LaGuardia!F1785</f>
        <v>0</v>
      </c>
    </row>
    <row r="325" spans="1:21" x14ac:dyDescent="0.2">
      <c r="A325" s="284">
        <v>37213</v>
      </c>
      <c r="B325" s="261">
        <v>54</v>
      </c>
      <c r="C325" s="280">
        <v>37</v>
      </c>
      <c r="D325" s="279">
        <f>[2]PhiladelphiaPA!A1784</f>
        <v>2001</v>
      </c>
      <c r="E325" s="261">
        <f>[2]PhiladelphiaPA!B1784</f>
        <v>11</v>
      </c>
      <c r="F325" s="261">
        <f>[2]PhiladelphiaPA!C1784</f>
        <v>18</v>
      </c>
      <c r="G325" s="281">
        <f t="shared" ref="G325:G368" si="15">DATE(D325,E325,F325)</f>
        <v>37213</v>
      </c>
      <c r="H325" s="261">
        <f>[2]PhiladelphiaPA!E1784</f>
        <v>0</v>
      </c>
      <c r="I325" s="280">
        <f>[2]PhiladelphiaPA!F1784</f>
        <v>0</v>
      </c>
      <c r="J325" s="279">
        <f>[2]WashingtonD.C.!A1784</f>
        <v>2001</v>
      </c>
      <c r="K325" s="261">
        <f>[2]WashingtonD.C.!B1784</f>
        <v>11</v>
      </c>
      <c r="L325" s="261">
        <f>[2]WashingtonD.C.!C1784</f>
        <v>18</v>
      </c>
      <c r="M325" s="281">
        <f t="shared" ref="M325:M368" si="16">DATE(J325,K325,L325)</f>
        <v>37213</v>
      </c>
      <c r="N325" s="261">
        <f>[2]WashingtonD.C.!E1784</f>
        <v>0</v>
      </c>
      <c r="O325" s="280">
        <f>[2]WashingtonD.C.!F1784</f>
        <v>0</v>
      </c>
      <c r="P325" s="279">
        <f>[3]LaGuardia!A1786</f>
        <v>2001</v>
      </c>
      <c r="Q325" s="261">
        <f>[3]LaGuardia!B1786</f>
        <v>11</v>
      </c>
      <c r="R325" s="293">
        <f>[3]LaGuardia!C1786</f>
        <v>18</v>
      </c>
      <c r="S325" s="281">
        <f t="shared" ref="S325:S368" si="17">DATE(P325,Q325,R325)</f>
        <v>37213</v>
      </c>
      <c r="T325" s="293">
        <f>[3]LaGuardia!E1786</f>
        <v>0</v>
      </c>
      <c r="U325" s="308">
        <f>[3]LaGuardia!F1786</f>
        <v>0</v>
      </c>
    </row>
    <row r="326" spans="1:21" x14ac:dyDescent="0.2">
      <c r="A326" s="284">
        <v>37214</v>
      </c>
      <c r="B326" s="261">
        <v>54</v>
      </c>
      <c r="C326" s="280">
        <v>37</v>
      </c>
      <c r="D326" s="279">
        <f>[2]PhiladelphiaPA!A1785</f>
        <v>2001</v>
      </c>
      <c r="E326" s="261">
        <f>[2]PhiladelphiaPA!B1785</f>
        <v>11</v>
      </c>
      <c r="F326" s="261">
        <f>[2]PhiladelphiaPA!C1785</f>
        <v>19</v>
      </c>
      <c r="G326" s="281">
        <f t="shared" si="15"/>
        <v>37214</v>
      </c>
      <c r="H326" s="261">
        <f>[2]PhiladelphiaPA!E1785</f>
        <v>0</v>
      </c>
      <c r="I326" s="280">
        <f>[2]PhiladelphiaPA!F1785</f>
        <v>0</v>
      </c>
      <c r="J326" s="279">
        <f>[2]WashingtonD.C.!A1785</f>
        <v>2001</v>
      </c>
      <c r="K326" s="261">
        <f>[2]WashingtonD.C.!B1785</f>
        <v>11</v>
      </c>
      <c r="L326" s="261">
        <f>[2]WashingtonD.C.!C1785</f>
        <v>19</v>
      </c>
      <c r="M326" s="281">
        <f t="shared" si="16"/>
        <v>37214</v>
      </c>
      <c r="N326" s="261">
        <f>[2]WashingtonD.C.!E1785</f>
        <v>0</v>
      </c>
      <c r="O326" s="280">
        <f>[2]WashingtonD.C.!F1785</f>
        <v>0</v>
      </c>
      <c r="P326" s="279">
        <f>[3]LaGuardia!A1787</f>
        <v>2001</v>
      </c>
      <c r="Q326" s="261">
        <f>[3]LaGuardia!B1787</f>
        <v>11</v>
      </c>
      <c r="R326" s="293">
        <f>[3]LaGuardia!C1787</f>
        <v>19</v>
      </c>
      <c r="S326" s="281">
        <f t="shared" si="17"/>
        <v>37214</v>
      </c>
      <c r="T326" s="293">
        <f>[3]LaGuardia!E1787</f>
        <v>0</v>
      </c>
      <c r="U326" s="308">
        <f>[3]LaGuardia!F1787</f>
        <v>0</v>
      </c>
    </row>
    <row r="327" spans="1:21" x14ac:dyDescent="0.2">
      <c r="A327" s="284">
        <v>37215</v>
      </c>
      <c r="B327" s="261">
        <v>53</v>
      </c>
      <c r="C327" s="280">
        <v>36</v>
      </c>
      <c r="D327" s="279">
        <f>[2]PhiladelphiaPA!A1786</f>
        <v>2001</v>
      </c>
      <c r="E327" s="261">
        <f>[2]PhiladelphiaPA!B1786</f>
        <v>11</v>
      </c>
      <c r="F327" s="261">
        <f>[2]PhiladelphiaPA!C1786</f>
        <v>20</v>
      </c>
      <c r="G327" s="281">
        <f t="shared" si="15"/>
        <v>37215</v>
      </c>
      <c r="H327" s="261">
        <f>[2]PhiladelphiaPA!E1786</f>
        <v>0</v>
      </c>
      <c r="I327" s="280">
        <f>[2]PhiladelphiaPA!F1786</f>
        <v>0</v>
      </c>
      <c r="J327" s="279">
        <f>[2]WashingtonD.C.!A1786</f>
        <v>2001</v>
      </c>
      <c r="K327" s="261">
        <f>[2]WashingtonD.C.!B1786</f>
        <v>11</v>
      </c>
      <c r="L327" s="261">
        <f>[2]WashingtonD.C.!C1786</f>
        <v>20</v>
      </c>
      <c r="M327" s="281">
        <f t="shared" si="16"/>
        <v>37215</v>
      </c>
      <c r="N327" s="261">
        <f>[2]WashingtonD.C.!E1786</f>
        <v>0</v>
      </c>
      <c r="O327" s="280">
        <f>[2]WashingtonD.C.!F1786</f>
        <v>0</v>
      </c>
      <c r="P327" s="279">
        <f>[3]LaGuardia!A1788</f>
        <v>2001</v>
      </c>
      <c r="Q327" s="261">
        <f>[3]LaGuardia!B1788</f>
        <v>11</v>
      </c>
      <c r="R327" s="293">
        <f>[3]LaGuardia!C1788</f>
        <v>20</v>
      </c>
      <c r="S327" s="281">
        <f t="shared" si="17"/>
        <v>37215</v>
      </c>
      <c r="T327" s="293">
        <f>[3]LaGuardia!E1788</f>
        <v>0</v>
      </c>
      <c r="U327" s="308">
        <f>[3]LaGuardia!F1788</f>
        <v>0</v>
      </c>
    </row>
    <row r="328" spans="1:21" x14ac:dyDescent="0.2">
      <c r="A328" s="284">
        <v>37216</v>
      </c>
      <c r="B328" s="261">
        <v>53</v>
      </c>
      <c r="C328" s="280">
        <v>36</v>
      </c>
      <c r="D328" s="279">
        <f>[2]PhiladelphiaPA!A1787</f>
        <v>2001</v>
      </c>
      <c r="E328" s="261">
        <f>[2]PhiladelphiaPA!B1787</f>
        <v>11</v>
      </c>
      <c r="F328" s="261">
        <f>[2]PhiladelphiaPA!C1787</f>
        <v>21</v>
      </c>
      <c r="G328" s="281">
        <f t="shared" si="15"/>
        <v>37216</v>
      </c>
      <c r="H328" s="261">
        <f>[2]PhiladelphiaPA!E1787</f>
        <v>0</v>
      </c>
      <c r="I328" s="280">
        <f>[2]PhiladelphiaPA!F1787</f>
        <v>0</v>
      </c>
      <c r="J328" s="279">
        <f>[2]WashingtonD.C.!A1787</f>
        <v>2001</v>
      </c>
      <c r="K328" s="261">
        <f>[2]WashingtonD.C.!B1787</f>
        <v>11</v>
      </c>
      <c r="L328" s="261">
        <f>[2]WashingtonD.C.!C1787</f>
        <v>21</v>
      </c>
      <c r="M328" s="281">
        <f t="shared" si="16"/>
        <v>37216</v>
      </c>
      <c r="N328" s="261">
        <f>[2]WashingtonD.C.!E1787</f>
        <v>0</v>
      </c>
      <c r="O328" s="280">
        <f>[2]WashingtonD.C.!F1787</f>
        <v>0</v>
      </c>
      <c r="P328" s="279">
        <f>[3]LaGuardia!A1789</f>
        <v>2001</v>
      </c>
      <c r="Q328" s="261">
        <f>[3]LaGuardia!B1789</f>
        <v>11</v>
      </c>
      <c r="R328" s="293">
        <f>[3]LaGuardia!C1789</f>
        <v>21</v>
      </c>
      <c r="S328" s="281">
        <f t="shared" si="17"/>
        <v>37216</v>
      </c>
      <c r="T328" s="293">
        <f>[3]LaGuardia!E1789</f>
        <v>0</v>
      </c>
      <c r="U328" s="308">
        <f>[3]LaGuardia!F1789</f>
        <v>0</v>
      </c>
    </row>
    <row r="329" spans="1:21" x14ac:dyDescent="0.2">
      <c r="A329" s="284">
        <v>37217</v>
      </c>
      <c r="B329" s="261">
        <v>53</v>
      </c>
      <c r="C329" s="280">
        <v>36</v>
      </c>
      <c r="D329" s="279">
        <f>[2]PhiladelphiaPA!A1788</f>
        <v>2001</v>
      </c>
      <c r="E329" s="261">
        <f>[2]PhiladelphiaPA!B1788</f>
        <v>11</v>
      </c>
      <c r="F329" s="261">
        <f>[2]PhiladelphiaPA!C1788</f>
        <v>22</v>
      </c>
      <c r="G329" s="281">
        <f t="shared" si="15"/>
        <v>37217</v>
      </c>
      <c r="H329" s="261">
        <f>[2]PhiladelphiaPA!E1788</f>
        <v>0</v>
      </c>
      <c r="I329" s="280">
        <f>[2]PhiladelphiaPA!F1788</f>
        <v>0</v>
      </c>
      <c r="J329" s="279">
        <f>[2]WashingtonD.C.!A1788</f>
        <v>2001</v>
      </c>
      <c r="K329" s="261">
        <f>[2]WashingtonD.C.!B1788</f>
        <v>11</v>
      </c>
      <c r="L329" s="261">
        <f>[2]WashingtonD.C.!C1788</f>
        <v>22</v>
      </c>
      <c r="M329" s="281">
        <f t="shared" si="16"/>
        <v>37217</v>
      </c>
      <c r="N329" s="261">
        <f>[2]WashingtonD.C.!E1788</f>
        <v>0</v>
      </c>
      <c r="O329" s="280">
        <f>[2]WashingtonD.C.!F1788</f>
        <v>0</v>
      </c>
      <c r="P329" s="279">
        <f>[3]LaGuardia!A1790</f>
        <v>2001</v>
      </c>
      <c r="Q329" s="261">
        <f>[3]LaGuardia!B1790</f>
        <v>11</v>
      </c>
      <c r="R329" s="293">
        <f>[3]LaGuardia!C1790</f>
        <v>22</v>
      </c>
      <c r="S329" s="281">
        <f t="shared" si="17"/>
        <v>37217</v>
      </c>
      <c r="T329" s="293">
        <f>[3]LaGuardia!E1790</f>
        <v>0</v>
      </c>
      <c r="U329" s="308">
        <f>[3]LaGuardia!F1790</f>
        <v>0</v>
      </c>
    </row>
    <row r="330" spans="1:21" x14ac:dyDescent="0.2">
      <c r="A330" s="284">
        <v>37218</v>
      </c>
      <c r="B330" s="261">
        <v>52</v>
      </c>
      <c r="C330" s="280">
        <v>35</v>
      </c>
      <c r="D330" s="279">
        <f>[2]PhiladelphiaPA!A1789</f>
        <v>2001</v>
      </c>
      <c r="E330" s="261">
        <f>[2]PhiladelphiaPA!B1789</f>
        <v>11</v>
      </c>
      <c r="F330" s="261">
        <f>[2]PhiladelphiaPA!C1789</f>
        <v>23</v>
      </c>
      <c r="G330" s="281">
        <f t="shared" si="15"/>
        <v>37218</v>
      </c>
      <c r="H330" s="261">
        <f>[2]PhiladelphiaPA!E1789</f>
        <v>0</v>
      </c>
      <c r="I330" s="280">
        <f>[2]PhiladelphiaPA!F1789</f>
        <v>0</v>
      </c>
      <c r="J330" s="279">
        <f>[2]WashingtonD.C.!A1789</f>
        <v>2001</v>
      </c>
      <c r="K330" s="261">
        <f>[2]WashingtonD.C.!B1789</f>
        <v>11</v>
      </c>
      <c r="L330" s="261">
        <f>[2]WashingtonD.C.!C1789</f>
        <v>23</v>
      </c>
      <c r="M330" s="281">
        <f t="shared" si="16"/>
        <v>37218</v>
      </c>
      <c r="N330" s="261">
        <f>[2]WashingtonD.C.!E1789</f>
        <v>0</v>
      </c>
      <c r="O330" s="280">
        <f>[2]WashingtonD.C.!F1789</f>
        <v>0</v>
      </c>
      <c r="P330" s="279">
        <f>[3]LaGuardia!A1791</f>
        <v>2001</v>
      </c>
      <c r="Q330" s="261">
        <f>[3]LaGuardia!B1791</f>
        <v>11</v>
      </c>
      <c r="R330" s="293">
        <f>[3]LaGuardia!C1791</f>
        <v>23</v>
      </c>
      <c r="S330" s="281">
        <f t="shared" si="17"/>
        <v>37218</v>
      </c>
      <c r="T330" s="293">
        <f>[3]LaGuardia!E1791</f>
        <v>0</v>
      </c>
      <c r="U330" s="308">
        <f>[3]LaGuardia!F1791</f>
        <v>0</v>
      </c>
    </row>
    <row r="331" spans="1:21" x14ac:dyDescent="0.2">
      <c r="A331" s="284">
        <v>37219</v>
      </c>
      <c r="B331" s="261">
        <v>52</v>
      </c>
      <c r="C331" s="280">
        <v>35</v>
      </c>
      <c r="D331" s="279">
        <f>[2]PhiladelphiaPA!A1790</f>
        <v>2001</v>
      </c>
      <c r="E331" s="261">
        <f>[2]PhiladelphiaPA!B1790</f>
        <v>11</v>
      </c>
      <c r="F331" s="261">
        <f>[2]PhiladelphiaPA!C1790</f>
        <v>24</v>
      </c>
      <c r="G331" s="281">
        <f t="shared" si="15"/>
        <v>37219</v>
      </c>
      <c r="H331" s="261">
        <f>[2]PhiladelphiaPA!E1790</f>
        <v>0</v>
      </c>
      <c r="I331" s="280">
        <f>[2]PhiladelphiaPA!F1790</f>
        <v>0</v>
      </c>
      <c r="J331" s="279">
        <f>[2]WashingtonD.C.!A1790</f>
        <v>2001</v>
      </c>
      <c r="K331" s="261">
        <f>[2]WashingtonD.C.!B1790</f>
        <v>11</v>
      </c>
      <c r="L331" s="261">
        <f>[2]WashingtonD.C.!C1790</f>
        <v>24</v>
      </c>
      <c r="M331" s="281">
        <f t="shared" si="16"/>
        <v>37219</v>
      </c>
      <c r="N331" s="261">
        <f>[2]WashingtonD.C.!E1790</f>
        <v>0</v>
      </c>
      <c r="O331" s="280">
        <f>[2]WashingtonD.C.!F1790</f>
        <v>0</v>
      </c>
      <c r="P331" s="279">
        <f>[3]LaGuardia!A1792</f>
        <v>2001</v>
      </c>
      <c r="Q331" s="261">
        <f>[3]LaGuardia!B1792</f>
        <v>11</v>
      </c>
      <c r="R331" s="293">
        <f>[3]LaGuardia!C1792</f>
        <v>24</v>
      </c>
      <c r="S331" s="281">
        <f t="shared" si="17"/>
        <v>37219</v>
      </c>
      <c r="T331" s="293">
        <f>[3]LaGuardia!E1792</f>
        <v>0</v>
      </c>
      <c r="U331" s="308">
        <f>[3]LaGuardia!F1792</f>
        <v>0</v>
      </c>
    </row>
    <row r="332" spans="1:21" x14ac:dyDescent="0.2">
      <c r="A332" s="284">
        <v>37220</v>
      </c>
      <c r="B332" s="261">
        <v>51</v>
      </c>
      <c r="C332" s="280">
        <v>35</v>
      </c>
      <c r="D332" s="279">
        <f>[2]PhiladelphiaPA!A1791</f>
        <v>2001</v>
      </c>
      <c r="E332" s="261">
        <f>[2]PhiladelphiaPA!B1791</f>
        <v>11</v>
      </c>
      <c r="F332" s="261">
        <f>[2]PhiladelphiaPA!C1791</f>
        <v>25</v>
      </c>
      <c r="G332" s="281">
        <f t="shared" si="15"/>
        <v>37220</v>
      </c>
      <c r="H332" s="261">
        <f>[2]PhiladelphiaPA!E1791</f>
        <v>0</v>
      </c>
      <c r="I332" s="280">
        <f>[2]PhiladelphiaPA!F1791</f>
        <v>0</v>
      </c>
      <c r="J332" s="279">
        <f>[2]WashingtonD.C.!A1791</f>
        <v>2001</v>
      </c>
      <c r="K332" s="261">
        <f>[2]WashingtonD.C.!B1791</f>
        <v>11</v>
      </c>
      <c r="L332" s="261">
        <f>[2]WashingtonD.C.!C1791</f>
        <v>25</v>
      </c>
      <c r="M332" s="281">
        <f t="shared" si="16"/>
        <v>37220</v>
      </c>
      <c r="N332" s="261">
        <f>[2]WashingtonD.C.!E1791</f>
        <v>0</v>
      </c>
      <c r="O332" s="280">
        <f>[2]WashingtonD.C.!F1791</f>
        <v>0</v>
      </c>
      <c r="P332" s="279">
        <f>[3]LaGuardia!A1793</f>
        <v>2001</v>
      </c>
      <c r="Q332" s="261">
        <f>[3]LaGuardia!B1793</f>
        <v>11</v>
      </c>
      <c r="R332" s="293">
        <f>[3]LaGuardia!C1793</f>
        <v>25</v>
      </c>
      <c r="S332" s="281">
        <f t="shared" si="17"/>
        <v>37220</v>
      </c>
      <c r="T332" s="293">
        <f>[3]LaGuardia!E1793</f>
        <v>0</v>
      </c>
      <c r="U332" s="308">
        <f>[3]LaGuardia!F1793</f>
        <v>0</v>
      </c>
    </row>
    <row r="333" spans="1:21" x14ac:dyDescent="0.2">
      <c r="A333" s="284">
        <v>37221</v>
      </c>
      <c r="B333" s="261">
        <v>51</v>
      </c>
      <c r="C333" s="280">
        <v>34</v>
      </c>
      <c r="D333" s="279">
        <f>[2]PhiladelphiaPA!A1792</f>
        <v>2001</v>
      </c>
      <c r="E333" s="261">
        <f>[2]PhiladelphiaPA!B1792</f>
        <v>11</v>
      </c>
      <c r="F333" s="261">
        <f>[2]PhiladelphiaPA!C1792</f>
        <v>26</v>
      </c>
      <c r="G333" s="281">
        <f t="shared" si="15"/>
        <v>37221</v>
      </c>
      <c r="H333" s="261">
        <f>[2]PhiladelphiaPA!E1792</f>
        <v>0</v>
      </c>
      <c r="I333" s="280">
        <f>[2]PhiladelphiaPA!F1792</f>
        <v>0</v>
      </c>
      <c r="J333" s="279">
        <f>[2]WashingtonD.C.!A1792</f>
        <v>2001</v>
      </c>
      <c r="K333" s="261">
        <f>[2]WashingtonD.C.!B1792</f>
        <v>11</v>
      </c>
      <c r="L333" s="261">
        <f>[2]WashingtonD.C.!C1792</f>
        <v>26</v>
      </c>
      <c r="M333" s="281">
        <f t="shared" si="16"/>
        <v>37221</v>
      </c>
      <c r="N333" s="261">
        <f>[2]WashingtonD.C.!E1792</f>
        <v>0</v>
      </c>
      <c r="O333" s="280">
        <f>[2]WashingtonD.C.!F1792</f>
        <v>0</v>
      </c>
      <c r="P333" s="279">
        <f>[3]LaGuardia!A1794</f>
        <v>2001</v>
      </c>
      <c r="Q333" s="261">
        <f>[3]LaGuardia!B1794</f>
        <v>11</v>
      </c>
      <c r="R333" s="293">
        <f>[3]LaGuardia!C1794</f>
        <v>26</v>
      </c>
      <c r="S333" s="281">
        <f t="shared" si="17"/>
        <v>37221</v>
      </c>
      <c r="T333" s="293">
        <f>[3]LaGuardia!E1794</f>
        <v>0</v>
      </c>
      <c r="U333" s="308">
        <f>[3]LaGuardia!F1794</f>
        <v>0</v>
      </c>
    </row>
    <row r="334" spans="1:21" x14ac:dyDescent="0.2">
      <c r="A334" s="284">
        <v>37222</v>
      </c>
      <c r="B334" s="261">
        <v>50</v>
      </c>
      <c r="C334" s="280">
        <v>34</v>
      </c>
      <c r="D334" s="279">
        <f>[2]PhiladelphiaPA!A1793</f>
        <v>2001</v>
      </c>
      <c r="E334" s="261">
        <f>[2]PhiladelphiaPA!B1793</f>
        <v>11</v>
      </c>
      <c r="F334" s="261">
        <f>[2]PhiladelphiaPA!C1793</f>
        <v>27</v>
      </c>
      <c r="G334" s="281">
        <f t="shared" si="15"/>
        <v>37222</v>
      </c>
      <c r="H334" s="261">
        <f>[2]PhiladelphiaPA!E1793</f>
        <v>0</v>
      </c>
      <c r="I334" s="280">
        <f>[2]PhiladelphiaPA!F1793</f>
        <v>0</v>
      </c>
      <c r="J334" s="279">
        <f>[2]WashingtonD.C.!A1793</f>
        <v>2001</v>
      </c>
      <c r="K334" s="261">
        <f>[2]WashingtonD.C.!B1793</f>
        <v>11</v>
      </c>
      <c r="L334" s="261">
        <f>[2]WashingtonD.C.!C1793</f>
        <v>27</v>
      </c>
      <c r="M334" s="281">
        <f t="shared" si="16"/>
        <v>37222</v>
      </c>
      <c r="N334" s="261">
        <f>[2]WashingtonD.C.!E1793</f>
        <v>0</v>
      </c>
      <c r="O334" s="280">
        <f>[2]WashingtonD.C.!F1793</f>
        <v>0</v>
      </c>
      <c r="P334" s="279">
        <f>[3]LaGuardia!A1795</f>
        <v>2001</v>
      </c>
      <c r="Q334" s="261">
        <f>[3]LaGuardia!B1795</f>
        <v>11</v>
      </c>
      <c r="R334" s="293">
        <f>[3]LaGuardia!C1795</f>
        <v>27</v>
      </c>
      <c r="S334" s="281">
        <f t="shared" si="17"/>
        <v>37222</v>
      </c>
      <c r="T334" s="293">
        <f>[3]LaGuardia!E1795</f>
        <v>0</v>
      </c>
      <c r="U334" s="308">
        <f>[3]LaGuardia!F1795</f>
        <v>0</v>
      </c>
    </row>
    <row r="335" spans="1:21" x14ac:dyDescent="0.2">
      <c r="A335" s="284">
        <v>37223</v>
      </c>
      <c r="B335" s="261">
        <v>50</v>
      </c>
      <c r="C335" s="280">
        <v>34</v>
      </c>
      <c r="D335" s="279">
        <f>[2]PhiladelphiaPA!A1794</f>
        <v>2001</v>
      </c>
      <c r="E335" s="261">
        <f>[2]PhiladelphiaPA!B1794</f>
        <v>11</v>
      </c>
      <c r="F335" s="261">
        <f>[2]PhiladelphiaPA!C1794</f>
        <v>28</v>
      </c>
      <c r="G335" s="281">
        <f t="shared" si="15"/>
        <v>37223</v>
      </c>
      <c r="H335" s="261">
        <f>[2]PhiladelphiaPA!E1794</f>
        <v>0</v>
      </c>
      <c r="I335" s="280">
        <f>[2]PhiladelphiaPA!F1794</f>
        <v>0</v>
      </c>
      <c r="J335" s="279">
        <f>[2]WashingtonD.C.!A1794</f>
        <v>2001</v>
      </c>
      <c r="K335" s="261">
        <f>[2]WashingtonD.C.!B1794</f>
        <v>11</v>
      </c>
      <c r="L335" s="261">
        <f>[2]WashingtonD.C.!C1794</f>
        <v>28</v>
      </c>
      <c r="M335" s="281">
        <f t="shared" si="16"/>
        <v>37223</v>
      </c>
      <c r="N335" s="261">
        <f>[2]WashingtonD.C.!E1794</f>
        <v>0</v>
      </c>
      <c r="O335" s="280">
        <f>[2]WashingtonD.C.!F1794</f>
        <v>0</v>
      </c>
      <c r="P335" s="279">
        <f>[3]LaGuardia!A1796</f>
        <v>2001</v>
      </c>
      <c r="Q335" s="261">
        <f>[3]LaGuardia!B1796</f>
        <v>11</v>
      </c>
      <c r="R335" s="293">
        <f>[3]LaGuardia!C1796</f>
        <v>28</v>
      </c>
      <c r="S335" s="281">
        <f t="shared" si="17"/>
        <v>37223</v>
      </c>
      <c r="T335" s="293">
        <f>[3]LaGuardia!E1796</f>
        <v>0</v>
      </c>
      <c r="U335" s="308">
        <f>[3]LaGuardia!F1796</f>
        <v>0</v>
      </c>
    </row>
    <row r="336" spans="1:21" x14ac:dyDescent="0.2">
      <c r="A336" s="284">
        <v>37224</v>
      </c>
      <c r="B336" s="261">
        <v>50</v>
      </c>
      <c r="C336" s="280">
        <v>33</v>
      </c>
      <c r="D336" s="279">
        <f>[2]PhiladelphiaPA!A1795</f>
        <v>2001</v>
      </c>
      <c r="E336" s="261">
        <f>[2]PhiladelphiaPA!B1795</f>
        <v>11</v>
      </c>
      <c r="F336" s="261">
        <f>[2]PhiladelphiaPA!C1795</f>
        <v>29</v>
      </c>
      <c r="G336" s="281">
        <f t="shared" si="15"/>
        <v>37224</v>
      </c>
      <c r="H336" s="261">
        <f>[2]PhiladelphiaPA!E1795</f>
        <v>0</v>
      </c>
      <c r="I336" s="280">
        <f>[2]PhiladelphiaPA!F1795</f>
        <v>0</v>
      </c>
      <c r="J336" s="279">
        <f>[2]WashingtonD.C.!A1795</f>
        <v>2001</v>
      </c>
      <c r="K336" s="261">
        <f>[2]WashingtonD.C.!B1795</f>
        <v>11</v>
      </c>
      <c r="L336" s="261">
        <f>[2]WashingtonD.C.!C1795</f>
        <v>29</v>
      </c>
      <c r="M336" s="281">
        <f t="shared" si="16"/>
        <v>37224</v>
      </c>
      <c r="N336" s="261">
        <f>[2]WashingtonD.C.!E1795</f>
        <v>0</v>
      </c>
      <c r="O336" s="280">
        <f>[2]WashingtonD.C.!F1795</f>
        <v>0</v>
      </c>
      <c r="P336" s="279">
        <f>[3]LaGuardia!A1797</f>
        <v>2001</v>
      </c>
      <c r="Q336" s="261">
        <f>[3]LaGuardia!B1797</f>
        <v>11</v>
      </c>
      <c r="R336" s="293">
        <f>[3]LaGuardia!C1797</f>
        <v>29</v>
      </c>
      <c r="S336" s="281">
        <f t="shared" si="17"/>
        <v>37224</v>
      </c>
      <c r="T336" s="293">
        <f>[3]LaGuardia!E1797</f>
        <v>0</v>
      </c>
      <c r="U336" s="308">
        <f>[3]LaGuardia!F1797</f>
        <v>0</v>
      </c>
    </row>
    <row r="337" spans="1:21" x14ac:dyDescent="0.2">
      <c r="A337" s="284">
        <v>37225</v>
      </c>
      <c r="B337" s="261">
        <v>49</v>
      </c>
      <c r="C337" s="280">
        <v>33</v>
      </c>
      <c r="D337" s="279">
        <f>[2]PhiladelphiaPA!A1796</f>
        <v>2001</v>
      </c>
      <c r="E337" s="261">
        <f>[2]PhiladelphiaPA!B1796</f>
        <v>11</v>
      </c>
      <c r="F337" s="261">
        <f>[2]PhiladelphiaPA!C1796</f>
        <v>30</v>
      </c>
      <c r="G337" s="281">
        <f t="shared" si="15"/>
        <v>37225</v>
      </c>
      <c r="H337" s="261">
        <f>[2]PhiladelphiaPA!E1796</f>
        <v>0</v>
      </c>
      <c r="I337" s="280">
        <f>[2]PhiladelphiaPA!F1796</f>
        <v>0</v>
      </c>
      <c r="J337" s="279">
        <f>[2]WashingtonD.C.!A1796</f>
        <v>2001</v>
      </c>
      <c r="K337" s="261">
        <f>[2]WashingtonD.C.!B1796</f>
        <v>11</v>
      </c>
      <c r="L337" s="261">
        <f>[2]WashingtonD.C.!C1796</f>
        <v>30</v>
      </c>
      <c r="M337" s="281">
        <f t="shared" si="16"/>
        <v>37225</v>
      </c>
      <c r="N337" s="261">
        <f>[2]WashingtonD.C.!E1796</f>
        <v>0</v>
      </c>
      <c r="O337" s="280">
        <f>[2]WashingtonD.C.!F1796</f>
        <v>0</v>
      </c>
      <c r="P337" s="279">
        <f>[3]LaGuardia!A1798</f>
        <v>2001</v>
      </c>
      <c r="Q337" s="261">
        <f>[3]LaGuardia!B1798</f>
        <v>11</v>
      </c>
      <c r="R337" s="293">
        <f>[3]LaGuardia!C1798</f>
        <v>30</v>
      </c>
      <c r="S337" s="281">
        <f t="shared" si="17"/>
        <v>37225</v>
      </c>
      <c r="T337" s="293">
        <f>[3]LaGuardia!E1798</f>
        <v>0</v>
      </c>
      <c r="U337" s="308">
        <f>[3]LaGuardia!F1798</f>
        <v>0</v>
      </c>
    </row>
    <row r="338" spans="1:21" x14ac:dyDescent="0.2">
      <c r="A338" s="284">
        <v>37226</v>
      </c>
      <c r="B338" s="261">
        <v>49</v>
      </c>
      <c r="C338" s="280">
        <v>33</v>
      </c>
      <c r="D338" s="279">
        <f>[2]PhiladelphiaPA!A1797</f>
        <v>2001</v>
      </c>
      <c r="E338" s="261">
        <f>[2]PhiladelphiaPA!B1797</f>
        <v>12</v>
      </c>
      <c r="F338" s="261">
        <f>[2]PhiladelphiaPA!C1797</f>
        <v>1</v>
      </c>
      <c r="G338" s="281">
        <f t="shared" si="15"/>
        <v>37226</v>
      </c>
      <c r="H338" s="261">
        <f>[2]PhiladelphiaPA!E1797</f>
        <v>0</v>
      </c>
      <c r="I338" s="280">
        <f>[2]PhiladelphiaPA!F1797</f>
        <v>0</v>
      </c>
      <c r="J338" s="279">
        <f>[2]WashingtonD.C.!A1797</f>
        <v>2001</v>
      </c>
      <c r="K338" s="261">
        <f>[2]WashingtonD.C.!B1797</f>
        <v>12</v>
      </c>
      <c r="L338" s="261">
        <f>[2]WashingtonD.C.!C1797</f>
        <v>1</v>
      </c>
      <c r="M338" s="281">
        <f t="shared" si="16"/>
        <v>37226</v>
      </c>
      <c r="N338" s="261">
        <f>[2]WashingtonD.C.!E1797</f>
        <v>0</v>
      </c>
      <c r="O338" s="280">
        <f>[2]WashingtonD.C.!F1797</f>
        <v>0</v>
      </c>
      <c r="P338" s="279">
        <f>[3]LaGuardia!A1799</f>
        <v>2001</v>
      </c>
      <c r="Q338" s="261">
        <f>[3]LaGuardia!B1799</f>
        <v>12</v>
      </c>
      <c r="R338" s="293">
        <f>[3]LaGuardia!C1799</f>
        <v>1</v>
      </c>
      <c r="S338" s="281">
        <f t="shared" si="17"/>
        <v>37226</v>
      </c>
      <c r="T338" s="293">
        <f>[3]LaGuardia!E1799</f>
        <v>0</v>
      </c>
      <c r="U338" s="308">
        <f>[3]LaGuardia!F1799</f>
        <v>0</v>
      </c>
    </row>
    <row r="339" spans="1:21" x14ac:dyDescent="0.2">
      <c r="A339" s="284">
        <v>37227</v>
      </c>
      <c r="B339" s="261">
        <v>48</v>
      </c>
      <c r="C339" s="280">
        <v>32</v>
      </c>
      <c r="D339" s="279">
        <f>[2]PhiladelphiaPA!A1798</f>
        <v>2001</v>
      </c>
      <c r="E339" s="261">
        <f>[2]PhiladelphiaPA!B1798</f>
        <v>12</v>
      </c>
      <c r="F339" s="261">
        <f>[2]PhiladelphiaPA!C1798</f>
        <v>2</v>
      </c>
      <c r="G339" s="281">
        <f t="shared" si="15"/>
        <v>37227</v>
      </c>
      <c r="H339" s="261">
        <f>[2]PhiladelphiaPA!E1798</f>
        <v>0</v>
      </c>
      <c r="I339" s="280">
        <f>[2]PhiladelphiaPA!F1798</f>
        <v>0</v>
      </c>
      <c r="J339" s="279">
        <f>[2]WashingtonD.C.!A1798</f>
        <v>2001</v>
      </c>
      <c r="K339" s="261">
        <f>[2]WashingtonD.C.!B1798</f>
        <v>12</v>
      </c>
      <c r="L339" s="261">
        <f>[2]WashingtonD.C.!C1798</f>
        <v>2</v>
      </c>
      <c r="M339" s="281">
        <f t="shared" si="16"/>
        <v>37227</v>
      </c>
      <c r="N339" s="261">
        <f>[2]WashingtonD.C.!E1798</f>
        <v>0</v>
      </c>
      <c r="O339" s="280">
        <f>[2]WashingtonD.C.!F1798</f>
        <v>0</v>
      </c>
      <c r="P339" s="279">
        <f>[3]LaGuardia!A1800</f>
        <v>2001</v>
      </c>
      <c r="Q339" s="261">
        <f>[3]LaGuardia!B1800</f>
        <v>12</v>
      </c>
      <c r="R339" s="293">
        <f>[3]LaGuardia!C1800</f>
        <v>2</v>
      </c>
      <c r="S339" s="281">
        <f t="shared" si="17"/>
        <v>37227</v>
      </c>
      <c r="T339" s="293">
        <f>[3]LaGuardia!E1800</f>
        <v>0</v>
      </c>
      <c r="U339" s="308">
        <f>[3]LaGuardia!F1800</f>
        <v>0</v>
      </c>
    </row>
    <row r="340" spans="1:21" x14ac:dyDescent="0.2">
      <c r="A340" s="284">
        <v>37228</v>
      </c>
      <c r="B340" s="261">
        <v>48</v>
      </c>
      <c r="C340" s="280">
        <v>32</v>
      </c>
      <c r="D340" s="279">
        <f>[2]PhiladelphiaPA!A1799</f>
        <v>2001</v>
      </c>
      <c r="E340" s="261">
        <f>[2]PhiladelphiaPA!B1799</f>
        <v>12</v>
      </c>
      <c r="F340" s="261">
        <f>[2]PhiladelphiaPA!C1799</f>
        <v>3</v>
      </c>
      <c r="G340" s="281">
        <f t="shared" si="15"/>
        <v>37228</v>
      </c>
      <c r="H340" s="261">
        <f>[2]PhiladelphiaPA!E1799</f>
        <v>0</v>
      </c>
      <c r="I340" s="280">
        <f>[2]PhiladelphiaPA!F1799</f>
        <v>0</v>
      </c>
      <c r="J340" s="279">
        <f>[2]WashingtonD.C.!A1799</f>
        <v>2001</v>
      </c>
      <c r="K340" s="261">
        <f>[2]WashingtonD.C.!B1799</f>
        <v>12</v>
      </c>
      <c r="L340" s="261">
        <f>[2]WashingtonD.C.!C1799</f>
        <v>3</v>
      </c>
      <c r="M340" s="281">
        <f t="shared" si="16"/>
        <v>37228</v>
      </c>
      <c r="N340" s="261">
        <f>[2]WashingtonD.C.!E1799</f>
        <v>0</v>
      </c>
      <c r="O340" s="280">
        <f>[2]WashingtonD.C.!F1799</f>
        <v>0</v>
      </c>
      <c r="P340" s="279">
        <f>[3]LaGuardia!A1801</f>
        <v>2001</v>
      </c>
      <c r="Q340" s="261">
        <f>[3]LaGuardia!B1801</f>
        <v>12</v>
      </c>
      <c r="R340" s="293">
        <f>[3]LaGuardia!C1801</f>
        <v>3</v>
      </c>
      <c r="S340" s="281">
        <f t="shared" si="17"/>
        <v>37228</v>
      </c>
      <c r="T340" s="293">
        <f>[3]LaGuardia!E1801</f>
        <v>0</v>
      </c>
      <c r="U340" s="308">
        <f>[3]LaGuardia!F1801</f>
        <v>0</v>
      </c>
    </row>
    <row r="341" spans="1:21" x14ac:dyDescent="0.2">
      <c r="A341" s="284">
        <v>37229</v>
      </c>
      <c r="B341" s="261">
        <v>47</v>
      </c>
      <c r="C341" s="280">
        <v>32</v>
      </c>
      <c r="D341" s="279">
        <f>[2]PhiladelphiaPA!A1800</f>
        <v>2001</v>
      </c>
      <c r="E341" s="261">
        <f>[2]PhiladelphiaPA!B1800</f>
        <v>12</v>
      </c>
      <c r="F341" s="261">
        <f>[2]PhiladelphiaPA!C1800</f>
        <v>4</v>
      </c>
      <c r="G341" s="281">
        <f t="shared" si="15"/>
        <v>37229</v>
      </c>
      <c r="H341" s="261">
        <f>[2]PhiladelphiaPA!E1800</f>
        <v>0</v>
      </c>
      <c r="I341" s="280">
        <f>[2]PhiladelphiaPA!F1800</f>
        <v>0</v>
      </c>
      <c r="J341" s="279">
        <f>[2]WashingtonD.C.!A1800</f>
        <v>2001</v>
      </c>
      <c r="K341" s="261">
        <f>[2]WashingtonD.C.!B1800</f>
        <v>12</v>
      </c>
      <c r="L341" s="261">
        <f>[2]WashingtonD.C.!C1800</f>
        <v>4</v>
      </c>
      <c r="M341" s="281">
        <f t="shared" si="16"/>
        <v>37229</v>
      </c>
      <c r="N341" s="261">
        <f>[2]WashingtonD.C.!E1800</f>
        <v>0</v>
      </c>
      <c r="O341" s="280">
        <f>[2]WashingtonD.C.!F1800</f>
        <v>0</v>
      </c>
      <c r="P341" s="279">
        <f>[3]LaGuardia!A1802</f>
        <v>2001</v>
      </c>
      <c r="Q341" s="261">
        <f>[3]LaGuardia!B1802</f>
        <v>12</v>
      </c>
      <c r="R341" s="293">
        <f>[3]LaGuardia!C1802</f>
        <v>4</v>
      </c>
      <c r="S341" s="281">
        <f t="shared" si="17"/>
        <v>37229</v>
      </c>
      <c r="T341" s="293">
        <f>[3]LaGuardia!E1802</f>
        <v>0</v>
      </c>
      <c r="U341" s="308">
        <f>[3]LaGuardia!F1802</f>
        <v>0</v>
      </c>
    </row>
    <row r="342" spans="1:21" x14ac:dyDescent="0.2">
      <c r="A342" s="284">
        <v>37230</v>
      </c>
      <c r="B342" s="261">
        <v>47</v>
      </c>
      <c r="C342" s="280">
        <v>31</v>
      </c>
      <c r="D342" s="279">
        <f>[2]PhiladelphiaPA!A1801</f>
        <v>2001</v>
      </c>
      <c r="E342" s="261">
        <f>[2]PhiladelphiaPA!B1801</f>
        <v>12</v>
      </c>
      <c r="F342" s="261">
        <f>[2]PhiladelphiaPA!C1801</f>
        <v>5</v>
      </c>
      <c r="G342" s="281">
        <f t="shared" si="15"/>
        <v>37230</v>
      </c>
      <c r="H342" s="261">
        <f>[2]PhiladelphiaPA!E1801</f>
        <v>0</v>
      </c>
      <c r="I342" s="280">
        <f>[2]PhiladelphiaPA!F1801</f>
        <v>0</v>
      </c>
      <c r="J342" s="279">
        <f>[2]WashingtonD.C.!A1801</f>
        <v>2001</v>
      </c>
      <c r="K342" s="261">
        <f>[2]WashingtonD.C.!B1801</f>
        <v>12</v>
      </c>
      <c r="L342" s="261">
        <f>[2]WashingtonD.C.!C1801</f>
        <v>5</v>
      </c>
      <c r="M342" s="281">
        <f t="shared" si="16"/>
        <v>37230</v>
      </c>
      <c r="N342" s="261">
        <f>[2]WashingtonD.C.!E1801</f>
        <v>0</v>
      </c>
      <c r="O342" s="280">
        <f>[2]WashingtonD.C.!F1801</f>
        <v>0</v>
      </c>
      <c r="P342" s="279">
        <f>[3]LaGuardia!A1803</f>
        <v>2001</v>
      </c>
      <c r="Q342" s="261">
        <f>[3]LaGuardia!B1803</f>
        <v>12</v>
      </c>
      <c r="R342" s="293">
        <f>[3]LaGuardia!C1803</f>
        <v>5</v>
      </c>
      <c r="S342" s="281">
        <f t="shared" si="17"/>
        <v>37230</v>
      </c>
      <c r="T342" s="293">
        <f>[3]LaGuardia!E1803</f>
        <v>0</v>
      </c>
      <c r="U342" s="308">
        <f>[3]LaGuardia!F1803</f>
        <v>0</v>
      </c>
    </row>
    <row r="343" spans="1:21" x14ac:dyDescent="0.2">
      <c r="A343" s="284">
        <v>37231</v>
      </c>
      <c r="B343" s="261">
        <v>47</v>
      </c>
      <c r="C343" s="280">
        <v>31</v>
      </c>
      <c r="D343" s="279">
        <f>[2]PhiladelphiaPA!A1802</f>
        <v>2001</v>
      </c>
      <c r="E343" s="261">
        <f>[2]PhiladelphiaPA!B1802</f>
        <v>12</v>
      </c>
      <c r="F343" s="261">
        <f>[2]PhiladelphiaPA!C1802</f>
        <v>6</v>
      </c>
      <c r="G343" s="281">
        <f t="shared" si="15"/>
        <v>37231</v>
      </c>
      <c r="H343" s="261">
        <f>[2]PhiladelphiaPA!E1802</f>
        <v>0</v>
      </c>
      <c r="I343" s="280">
        <f>[2]PhiladelphiaPA!F1802</f>
        <v>0</v>
      </c>
      <c r="J343" s="279">
        <f>[2]WashingtonD.C.!A1802</f>
        <v>2001</v>
      </c>
      <c r="K343" s="261">
        <f>[2]WashingtonD.C.!B1802</f>
        <v>12</v>
      </c>
      <c r="L343" s="261">
        <f>[2]WashingtonD.C.!C1802</f>
        <v>6</v>
      </c>
      <c r="M343" s="281">
        <f t="shared" si="16"/>
        <v>37231</v>
      </c>
      <c r="N343" s="261">
        <f>[2]WashingtonD.C.!E1802</f>
        <v>0</v>
      </c>
      <c r="O343" s="280">
        <f>[2]WashingtonD.C.!F1802</f>
        <v>0</v>
      </c>
      <c r="P343" s="279">
        <f>[3]LaGuardia!A1804</f>
        <v>2001</v>
      </c>
      <c r="Q343" s="261">
        <f>[3]LaGuardia!B1804</f>
        <v>12</v>
      </c>
      <c r="R343" s="293">
        <f>[3]LaGuardia!C1804</f>
        <v>6</v>
      </c>
      <c r="S343" s="281">
        <f t="shared" si="17"/>
        <v>37231</v>
      </c>
      <c r="T343" s="293">
        <f>[3]LaGuardia!E1804</f>
        <v>0</v>
      </c>
      <c r="U343" s="308">
        <f>[3]LaGuardia!F1804</f>
        <v>0</v>
      </c>
    </row>
    <row r="344" spans="1:21" x14ac:dyDescent="0.2">
      <c r="A344" s="284">
        <v>37232</v>
      </c>
      <c r="B344" s="261">
        <v>46</v>
      </c>
      <c r="C344" s="280">
        <v>31</v>
      </c>
      <c r="D344" s="279">
        <f>[2]PhiladelphiaPA!A1803</f>
        <v>2001</v>
      </c>
      <c r="E344" s="261">
        <f>[2]PhiladelphiaPA!B1803</f>
        <v>12</v>
      </c>
      <c r="F344" s="261">
        <f>[2]PhiladelphiaPA!C1803</f>
        <v>7</v>
      </c>
      <c r="G344" s="281">
        <f t="shared" si="15"/>
        <v>37232</v>
      </c>
      <c r="H344" s="261">
        <f>[2]PhiladelphiaPA!E1803</f>
        <v>0</v>
      </c>
      <c r="I344" s="280">
        <f>[2]PhiladelphiaPA!F1803</f>
        <v>0</v>
      </c>
      <c r="J344" s="279">
        <f>[2]WashingtonD.C.!A1803</f>
        <v>2001</v>
      </c>
      <c r="K344" s="261">
        <f>[2]WashingtonD.C.!B1803</f>
        <v>12</v>
      </c>
      <c r="L344" s="261">
        <f>[2]WashingtonD.C.!C1803</f>
        <v>7</v>
      </c>
      <c r="M344" s="281">
        <f t="shared" si="16"/>
        <v>37232</v>
      </c>
      <c r="N344" s="261">
        <f>[2]WashingtonD.C.!E1803</f>
        <v>0</v>
      </c>
      <c r="O344" s="280">
        <f>[2]WashingtonD.C.!F1803</f>
        <v>0</v>
      </c>
      <c r="P344" s="279">
        <f>[3]LaGuardia!A1805</f>
        <v>2001</v>
      </c>
      <c r="Q344" s="261">
        <f>[3]LaGuardia!B1805</f>
        <v>12</v>
      </c>
      <c r="R344" s="293">
        <f>[3]LaGuardia!C1805</f>
        <v>7</v>
      </c>
      <c r="S344" s="281">
        <f t="shared" si="17"/>
        <v>37232</v>
      </c>
      <c r="T344" s="293">
        <f>[3]LaGuardia!E1805</f>
        <v>0</v>
      </c>
      <c r="U344" s="308">
        <f>[3]LaGuardia!F1805</f>
        <v>0</v>
      </c>
    </row>
    <row r="345" spans="1:21" x14ac:dyDescent="0.2">
      <c r="A345" s="284">
        <v>37233</v>
      </c>
      <c r="B345" s="261">
        <v>46</v>
      </c>
      <c r="C345" s="280">
        <v>30</v>
      </c>
      <c r="D345" s="279">
        <f>[2]PhiladelphiaPA!A1804</f>
        <v>2001</v>
      </c>
      <c r="E345" s="261">
        <f>[2]PhiladelphiaPA!B1804</f>
        <v>12</v>
      </c>
      <c r="F345" s="261">
        <f>[2]PhiladelphiaPA!C1804</f>
        <v>8</v>
      </c>
      <c r="G345" s="281">
        <f t="shared" si="15"/>
        <v>37233</v>
      </c>
      <c r="H345" s="261">
        <f>[2]PhiladelphiaPA!E1804</f>
        <v>0</v>
      </c>
      <c r="I345" s="280">
        <f>[2]PhiladelphiaPA!F1804</f>
        <v>0</v>
      </c>
      <c r="J345" s="279">
        <f>[2]WashingtonD.C.!A1804</f>
        <v>2001</v>
      </c>
      <c r="K345" s="261">
        <f>[2]WashingtonD.C.!B1804</f>
        <v>12</v>
      </c>
      <c r="L345" s="261">
        <f>[2]WashingtonD.C.!C1804</f>
        <v>8</v>
      </c>
      <c r="M345" s="281">
        <f t="shared" si="16"/>
        <v>37233</v>
      </c>
      <c r="N345" s="261">
        <f>[2]WashingtonD.C.!E1804</f>
        <v>0</v>
      </c>
      <c r="O345" s="280">
        <f>[2]WashingtonD.C.!F1804</f>
        <v>0</v>
      </c>
      <c r="P345" s="279">
        <f>[3]LaGuardia!A1806</f>
        <v>2001</v>
      </c>
      <c r="Q345" s="261">
        <f>[3]LaGuardia!B1806</f>
        <v>12</v>
      </c>
      <c r="R345" s="293">
        <f>[3]LaGuardia!C1806</f>
        <v>8</v>
      </c>
      <c r="S345" s="281">
        <f t="shared" si="17"/>
        <v>37233</v>
      </c>
      <c r="T345" s="293">
        <f>[3]LaGuardia!E1806</f>
        <v>0</v>
      </c>
      <c r="U345" s="308">
        <f>[3]LaGuardia!F1806</f>
        <v>0</v>
      </c>
    </row>
    <row r="346" spans="1:21" x14ac:dyDescent="0.2">
      <c r="A346" s="284">
        <v>37234</v>
      </c>
      <c r="B346" s="261">
        <v>45</v>
      </c>
      <c r="C346" s="280">
        <v>30</v>
      </c>
      <c r="D346" s="279">
        <f>[2]PhiladelphiaPA!A1805</f>
        <v>2001</v>
      </c>
      <c r="E346" s="261">
        <f>[2]PhiladelphiaPA!B1805</f>
        <v>12</v>
      </c>
      <c r="F346" s="261">
        <f>[2]PhiladelphiaPA!C1805</f>
        <v>9</v>
      </c>
      <c r="G346" s="281">
        <f t="shared" si="15"/>
        <v>37234</v>
      </c>
      <c r="H346" s="261">
        <f>[2]PhiladelphiaPA!E1805</f>
        <v>0</v>
      </c>
      <c r="I346" s="280">
        <f>[2]PhiladelphiaPA!F1805</f>
        <v>0</v>
      </c>
      <c r="J346" s="279">
        <f>[2]WashingtonD.C.!A1805</f>
        <v>2001</v>
      </c>
      <c r="K346" s="261">
        <f>[2]WashingtonD.C.!B1805</f>
        <v>12</v>
      </c>
      <c r="L346" s="261">
        <f>[2]WashingtonD.C.!C1805</f>
        <v>9</v>
      </c>
      <c r="M346" s="281">
        <f t="shared" si="16"/>
        <v>37234</v>
      </c>
      <c r="N346" s="261">
        <f>[2]WashingtonD.C.!E1805</f>
        <v>0</v>
      </c>
      <c r="O346" s="280">
        <f>[2]WashingtonD.C.!F1805</f>
        <v>0</v>
      </c>
      <c r="P346" s="279">
        <f>[3]LaGuardia!A1807</f>
        <v>2001</v>
      </c>
      <c r="Q346" s="261">
        <f>[3]LaGuardia!B1807</f>
        <v>12</v>
      </c>
      <c r="R346" s="293">
        <f>[3]LaGuardia!C1807</f>
        <v>9</v>
      </c>
      <c r="S346" s="281">
        <f t="shared" si="17"/>
        <v>37234</v>
      </c>
      <c r="T346" s="293">
        <f>[3]LaGuardia!E1807</f>
        <v>0</v>
      </c>
      <c r="U346" s="308">
        <f>[3]LaGuardia!F1807</f>
        <v>0</v>
      </c>
    </row>
    <row r="347" spans="1:21" x14ac:dyDescent="0.2">
      <c r="A347" s="284">
        <v>37235</v>
      </c>
      <c r="B347" s="261">
        <v>45</v>
      </c>
      <c r="C347" s="280">
        <v>30</v>
      </c>
      <c r="D347" s="279">
        <f>[2]PhiladelphiaPA!A1806</f>
        <v>2001</v>
      </c>
      <c r="E347" s="261">
        <f>[2]PhiladelphiaPA!B1806</f>
        <v>12</v>
      </c>
      <c r="F347" s="261">
        <f>[2]PhiladelphiaPA!C1806</f>
        <v>10</v>
      </c>
      <c r="G347" s="281">
        <f t="shared" si="15"/>
        <v>37235</v>
      </c>
      <c r="H347" s="261">
        <f>[2]PhiladelphiaPA!E1806</f>
        <v>0</v>
      </c>
      <c r="I347" s="280">
        <f>[2]PhiladelphiaPA!F1806</f>
        <v>0</v>
      </c>
      <c r="J347" s="279">
        <f>[2]WashingtonD.C.!A1806</f>
        <v>2001</v>
      </c>
      <c r="K347" s="261">
        <f>[2]WashingtonD.C.!B1806</f>
        <v>12</v>
      </c>
      <c r="L347" s="261">
        <f>[2]WashingtonD.C.!C1806</f>
        <v>10</v>
      </c>
      <c r="M347" s="281">
        <f t="shared" si="16"/>
        <v>37235</v>
      </c>
      <c r="N347" s="261">
        <f>[2]WashingtonD.C.!E1806</f>
        <v>0</v>
      </c>
      <c r="O347" s="280">
        <f>[2]WashingtonD.C.!F1806</f>
        <v>0</v>
      </c>
      <c r="P347" s="279">
        <f>[3]LaGuardia!A1808</f>
        <v>2001</v>
      </c>
      <c r="Q347" s="261">
        <f>[3]LaGuardia!B1808</f>
        <v>12</v>
      </c>
      <c r="R347" s="293">
        <f>[3]LaGuardia!C1808</f>
        <v>10</v>
      </c>
      <c r="S347" s="281">
        <f t="shared" si="17"/>
        <v>37235</v>
      </c>
      <c r="T347" s="293">
        <f>[3]LaGuardia!E1808</f>
        <v>0</v>
      </c>
      <c r="U347" s="308">
        <f>[3]LaGuardia!F1808</f>
        <v>0</v>
      </c>
    </row>
    <row r="348" spans="1:21" x14ac:dyDescent="0.2">
      <c r="A348" s="284">
        <v>37236</v>
      </c>
      <c r="B348" s="261">
        <v>45</v>
      </c>
      <c r="C348" s="280">
        <v>29</v>
      </c>
      <c r="D348" s="279">
        <f>[2]PhiladelphiaPA!A1807</f>
        <v>2001</v>
      </c>
      <c r="E348" s="261">
        <f>[2]PhiladelphiaPA!B1807</f>
        <v>12</v>
      </c>
      <c r="F348" s="261">
        <f>[2]PhiladelphiaPA!C1807</f>
        <v>11</v>
      </c>
      <c r="G348" s="281">
        <f t="shared" si="15"/>
        <v>37236</v>
      </c>
      <c r="H348" s="261">
        <f>[2]PhiladelphiaPA!E1807</f>
        <v>0</v>
      </c>
      <c r="I348" s="280">
        <f>[2]PhiladelphiaPA!F1807</f>
        <v>0</v>
      </c>
      <c r="J348" s="279">
        <f>[2]WashingtonD.C.!A1807</f>
        <v>2001</v>
      </c>
      <c r="K348" s="261">
        <f>[2]WashingtonD.C.!B1807</f>
        <v>12</v>
      </c>
      <c r="L348" s="261">
        <f>[2]WashingtonD.C.!C1807</f>
        <v>11</v>
      </c>
      <c r="M348" s="281">
        <f t="shared" si="16"/>
        <v>37236</v>
      </c>
      <c r="N348" s="261">
        <f>[2]WashingtonD.C.!E1807</f>
        <v>0</v>
      </c>
      <c r="O348" s="280">
        <f>[2]WashingtonD.C.!F1807</f>
        <v>0</v>
      </c>
      <c r="P348" s="279">
        <f>[3]LaGuardia!A1809</f>
        <v>2001</v>
      </c>
      <c r="Q348" s="261">
        <f>[3]LaGuardia!B1809</f>
        <v>12</v>
      </c>
      <c r="R348" s="293">
        <f>[3]LaGuardia!C1809</f>
        <v>11</v>
      </c>
      <c r="S348" s="281">
        <f t="shared" si="17"/>
        <v>37236</v>
      </c>
      <c r="T348" s="293">
        <f>[3]LaGuardia!E1809</f>
        <v>0</v>
      </c>
      <c r="U348" s="308">
        <f>[3]LaGuardia!F1809</f>
        <v>0</v>
      </c>
    </row>
    <row r="349" spans="1:21" x14ac:dyDescent="0.2">
      <c r="A349" s="284">
        <v>37237</v>
      </c>
      <c r="B349" s="261">
        <v>44</v>
      </c>
      <c r="C349" s="280">
        <v>29</v>
      </c>
      <c r="D349" s="279">
        <f>[2]PhiladelphiaPA!A1808</f>
        <v>2001</v>
      </c>
      <c r="E349" s="261">
        <f>[2]PhiladelphiaPA!B1808</f>
        <v>12</v>
      </c>
      <c r="F349" s="261">
        <f>[2]PhiladelphiaPA!C1808</f>
        <v>12</v>
      </c>
      <c r="G349" s="281">
        <f t="shared" si="15"/>
        <v>37237</v>
      </c>
      <c r="H349" s="261">
        <f>[2]PhiladelphiaPA!E1808</f>
        <v>0</v>
      </c>
      <c r="I349" s="280">
        <f>[2]PhiladelphiaPA!F1808</f>
        <v>0</v>
      </c>
      <c r="J349" s="279">
        <f>[2]WashingtonD.C.!A1808</f>
        <v>2001</v>
      </c>
      <c r="K349" s="261">
        <f>[2]WashingtonD.C.!B1808</f>
        <v>12</v>
      </c>
      <c r="L349" s="261">
        <f>[2]WashingtonD.C.!C1808</f>
        <v>12</v>
      </c>
      <c r="M349" s="281">
        <f t="shared" si="16"/>
        <v>37237</v>
      </c>
      <c r="N349" s="261">
        <f>[2]WashingtonD.C.!E1808</f>
        <v>0</v>
      </c>
      <c r="O349" s="280">
        <f>[2]WashingtonD.C.!F1808</f>
        <v>0</v>
      </c>
      <c r="P349" s="279">
        <f>[3]LaGuardia!A1810</f>
        <v>2001</v>
      </c>
      <c r="Q349" s="261">
        <f>[3]LaGuardia!B1810</f>
        <v>12</v>
      </c>
      <c r="R349" s="293">
        <f>[3]LaGuardia!C1810</f>
        <v>12</v>
      </c>
      <c r="S349" s="281">
        <f t="shared" si="17"/>
        <v>37237</v>
      </c>
      <c r="T349" s="293">
        <f>[3]LaGuardia!E1810</f>
        <v>0</v>
      </c>
      <c r="U349" s="308">
        <f>[3]LaGuardia!F1810</f>
        <v>0</v>
      </c>
    </row>
    <row r="350" spans="1:21" x14ac:dyDescent="0.2">
      <c r="A350" s="284">
        <v>37238</v>
      </c>
      <c r="B350" s="261">
        <v>44</v>
      </c>
      <c r="C350" s="280">
        <v>29</v>
      </c>
      <c r="D350" s="279">
        <f>[2]PhiladelphiaPA!A1809</f>
        <v>2001</v>
      </c>
      <c r="E350" s="261">
        <f>[2]PhiladelphiaPA!B1809</f>
        <v>12</v>
      </c>
      <c r="F350" s="261">
        <f>[2]PhiladelphiaPA!C1809</f>
        <v>13</v>
      </c>
      <c r="G350" s="281">
        <f t="shared" si="15"/>
        <v>37238</v>
      </c>
      <c r="H350" s="261">
        <f>[2]PhiladelphiaPA!E1809</f>
        <v>0</v>
      </c>
      <c r="I350" s="280">
        <f>[2]PhiladelphiaPA!F1809</f>
        <v>0</v>
      </c>
      <c r="J350" s="279">
        <f>[2]WashingtonD.C.!A1809</f>
        <v>2001</v>
      </c>
      <c r="K350" s="261">
        <f>[2]WashingtonD.C.!B1809</f>
        <v>12</v>
      </c>
      <c r="L350" s="261">
        <f>[2]WashingtonD.C.!C1809</f>
        <v>13</v>
      </c>
      <c r="M350" s="281">
        <f t="shared" si="16"/>
        <v>37238</v>
      </c>
      <c r="N350" s="261">
        <f>[2]WashingtonD.C.!E1809</f>
        <v>0</v>
      </c>
      <c r="O350" s="280">
        <f>[2]WashingtonD.C.!F1809</f>
        <v>0</v>
      </c>
      <c r="P350" s="279">
        <f>[3]LaGuardia!A1811</f>
        <v>2001</v>
      </c>
      <c r="Q350" s="261">
        <f>[3]LaGuardia!B1811</f>
        <v>12</v>
      </c>
      <c r="R350" s="293">
        <f>[3]LaGuardia!C1811</f>
        <v>13</v>
      </c>
      <c r="S350" s="281">
        <f t="shared" si="17"/>
        <v>37238</v>
      </c>
      <c r="T350" s="293">
        <f>[3]LaGuardia!E1811</f>
        <v>0</v>
      </c>
      <c r="U350" s="308">
        <f>[3]LaGuardia!F1811</f>
        <v>0</v>
      </c>
    </row>
    <row r="351" spans="1:21" x14ac:dyDescent="0.2">
      <c r="A351" s="284">
        <v>37239</v>
      </c>
      <c r="B351" s="261">
        <v>44</v>
      </c>
      <c r="C351" s="280">
        <v>28</v>
      </c>
      <c r="D351" s="279">
        <f>[2]PhiladelphiaPA!A1810</f>
        <v>2001</v>
      </c>
      <c r="E351" s="261">
        <f>[2]PhiladelphiaPA!B1810</f>
        <v>12</v>
      </c>
      <c r="F351" s="261">
        <f>[2]PhiladelphiaPA!C1810</f>
        <v>14</v>
      </c>
      <c r="G351" s="281">
        <f t="shared" si="15"/>
        <v>37239</v>
      </c>
      <c r="H351" s="261">
        <f>[2]PhiladelphiaPA!E1810</f>
        <v>0</v>
      </c>
      <c r="I351" s="280">
        <f>[2]PhiladelphiaPA!F1810</f>
        <v>0</v>
      </c>
      <c r="J351" s="279">
        <f>[2]WashingtonD.C.!A1810</f>
        <v>2001</v>
      </c>
      <c r="K351" s="261">
        <f>[2]WashingtonD.C.!B1810</f>
        <v>12</v>
      </c>
      <c r="L351" s="261">
        <f>[2]WashingtonD.C.!C1810</f>
        <v>14</v>
      </c>
      <c r="M351" s="281">
        <f t="shared" si="16"/>
        <v>37239</v>
      </c>
      <c r="N351" s="261">
        <f>[2]WashingtonD.C.!E1810</f>
        <v>0</v>
      </c>
      <c r="O351" s="280">
        <f>[2]WashingtonD.C.!F1810</f>
        <v>0</v>
      </c>
      <c r="P351" s="279">
        <f>[3]LaGuardia!A1812</f>
        <v>2001</v>
      </c>
      <c r="Q351" s="261">
        <f>[3]LaGuardia!B1812</f>
        <v>12</v>
      </c>
      <c r="R351" s="293">
        <f>[3]LaGuardia!C1812</f>
        <v>14</v>
      </c>
      <c r="S351" s="281">
        <f t="shared" si="17"/>
        <v>37239</v>
      </c>
      <c r="T351" s="293">
        <f>[3]LaGuardia!E1812</f>
        <v>0</v>
      </c>
      <c r="U351" s="308">
        <f>[3]LaGuardia!F1812</f>
        <v>0</v>
      </c>
    </row>
    <row r="352" spans="1:21" x14ac:dyDescent="0.2">
      <c r="A352" s="284">
        <v>37240</v>
      </c>
      <c r="B352" s="261">
        <v>43</v>
      </c>
      <c r="C352" s="280">
        <v>28</v>
      </c>
      <c r="D352" s="279">
        <f>[2]PhiladelphiaPA!A1811</f>
        <v>2001</v>
      </c>
      <c r="E352" s="261">
        <f>[2]PhiladelphiaPA!B1811</f>
        <v>12</v>
      </c>
      <c r="F352" s="261">
        <f>[2]PhiladelphiaPA!C1811</f>
        <v>15</v>
      </c>
      <c r="G352" s="281">
        <f t="shared" si="15"/>
        <v>37240</v>
      </c>
      <c r="H352" s="261">
        <f>[2]PhiladelphiaPA!E1811</f>
        <v>0</v>
      </c>
      <c r="I352" s="280">
        <f>[2]PhiladelphiaPA!F1811</f>
        <v>0</v>
      </c>
      <c r="J352" s="279">
        <f>[2]WashingtonD.C.!A1811</f>
        <v>2001</v>
      </c>
      <c r="K352" s="261">
        <f>[2]WashingtonD.C.!B1811</f>
        <v>12</v>
      </c>
      <c r="L352" s="261">
        <f>[2]WashingtonD.C.!C1811</f>
        <v>15</v>
      </c>
      <c r="M352" s="281">
        <f t="shared" si="16"/>
        <v>37240</v>
      </c>
      <c r="N352" s="261">
        <f>[2]WashingtonD.C.!E1811</f>
        <v>0</v>
      </c>
      <c r="O352" s="280">
        <f>[2]WashingtonD.C.!F1811</f>
        <v>0</v>
      </c>
      <c r="P352" s="279">
        <f>[3]LaGuardia!A1813</f>
        <v>2001</v>
      </c>
      <c r="Q352" s="261">
        <f>[3]LaGuardia!B1813</f>
        <v>12</v>
      </c>
      <c r="R352" s="293">
        <f>[3]LaGuardia!C1813</f>
        <v>15</v>
      </c>
      <c r="S352" s="281">
        <f t="shared" si="17"/>
        <v>37240</v>
      </c>
      <c r="T352" s="293">
        <f>[3]LaGuardia!E1813</f>
        <v>0</v>
      </c>
      <c r="U352" s="308">
        <f>[3]LaGuardia!F1813</f>
        <v>0</v>
      </c>
    </row>
    <row r="353" spans="1:21" x14ac:dyDescent="0.2">
      <c r="A353" s="284">
        <v>37241</v>
      </c>
      <c r="B353" s="261">
        <v>43</v>
      </c>
      <c r="C353" s="280">
        <v>28</v>
      </c>
      <c r="D353" s="279">
        <f>[2]PhiladelphiaPA!A1812</f>
        <v>2001</v>
      </c>
      <c r="E353" s="261">
        <f>[2]PhiladelphiaPA!B1812</f>
        <v>12</v>
      </c>
      <c r="F353" s="261">
        <f>[2]PhiladelphiaPA!C1812</f>
        <v>16</v>
      </c>
      <c r="G353" s="281">
        <f t="shared" si="15"/>
        <v>37241</v>
      </c>
      <c r="H353" s="261">
        <f>[2]PhiladelphiaPA!E1812</f>
        <v>0</v>
      </c>
      <c r="I353" s="280">
        <f>[2]PhiladelphiaPA!F1812</f>
        <v>0</v>
      </c>
      <c r="J353" s="279">
        <f>[2]WashingtonD.C.!A1812</f>
        <v>2001</v>
      </c>
      <c r="K353" s="261">
        <f>[2]WashingtonD.C.!B1812</f>
        <v>12</v>
      </c>
      <c r="L353" s="261">
        <f>[2]WashingtonD.C.!C1812</f>
        <v>16</v>
      </c>
      <c r="M353" s="281">
        <f t="shared" si="16"/>
        <v>37241</v>
      </c>
      <c r="N353" s="261">
        <f>[2]WashingtonD.C.!E1812</f>
        <v>0</v>
      </c>
      <c r="O353" s="280">
        <f>[2]WashingtonD.C.!F1812</f>
        <v>0</v>
      </c>
      <c r="P353" s="279">
        <f>[3]LaGuardia!A1814</f>
        <v>2001</v>
      </c>
      <c r="Q353" s="261">
        <f>[3]LaGuardia!B1814</f>
        <v>12</v>
      </c>
      <c r="R353" s="293">
        <f>[3]LaGuardia!C1814</f>
        <v>16</v>
      </c>
      <c r="S353" s="281">
        <f t="shared" si="17"/>
        <v>37241</v>
      </c>
      <c r="T353" s="293">
        <f>[3]LaGuardia!E1814</f>
        <v>0</v>
      </c>
      <c r="U353" s="308">
        <f>[3]LaGuardia!F1814</f>
        <v>0</v>
      </c>
    </row>
    <row r="354" spans="1:21" x14ac:dyDescent="0.2">
      <c r="A354" s="284">
        <v>37242</v>
      </c>
      <c r="B354" s="261">
        <v>43</v>
      </c>
      <c r="C354" s="280">
        <v>28</v>
      </c>
      <c r="D354" s="279">
        <f>[2]PhiladelphiaPA!A1813</f>
        <v>2001</v>
      </c>
      <c r="E354" s="261">
        <f>[2]PhiladelphiaPA!B1813</f>
        <v>12</v>
      </c>
      <c r="F354" s="261">
        <f>[2]PhiladelphiaPA!C1813</f>
        <v>17</v>
      </c>
      <c r="G354" s="281">
        <f t="shared" si="15"/>
        <v>37242</v>
      </c>
      <c r="H354" s="261">
        <f>[2]PhiladelphiaPA!E1813</f>
        <v>0</v>
      </c>
      <c r="I354" s="280">
        <f>[2]PhiladelphiaPA!F1813</f>
        <v>0</v>
      </c>
      <c r="J354" s="279">
        <f>[2]WashingtonD.C.!A1813</f>
        <v>2001</v>
      </c>
      <c r="K354" s="261">
        <f>[2]WashingtonD.C.!B1813</f>
        <v>12</v>
      </c>
      <c r="L354" s="261">
        <f>[2]WashingtonD.C.!C1813</f>
        <v>17</v>
      </c>
      <c r="M354" s="281">
        <f t="shared" si="16"/>
        <v>37242</v>
      </c>
      <c r="N354" s="261">
        <f>[2]WashingtonD.C.!E1813</f>
        <v>0</v>
      </c>
      <c r="O354" s="280">
        <f>[2]WashingtonD.C.!F1813</f>
        <v>0</v>
      </c>
      <c r="P354" s="279">
        <f>[3]LaGuardia!A1815</f>
        <v>2001</v>
      </c>
      <c r="Q354" s="261">
        <f>[3]LaGuardia!B1815</f>
        <v>12</v>
      </c>
      <c r="R354" s="293">
        <f>[3]LaGuardia!C1815</f>
        <v>17</v>
      </c>
      <c r="S354" s="281">
        <f t="shared" si="17"/>
        <v>37242</v>
      </c>
      <c r="T354" s="293">
        <f>[3]LaGuardia!E1815</f>
        <v>0</v>
      </c>
      <c r="U354" s="308">
        <f>[3]LaGuardia!F1815</f>
        <v>0</v>
      </c>
    </row>
    <row r="355" spans="1:21" x14ac:dyDescent="0.2">
      <c r="A355" s="284">
        <v>37243</v>
      </c>
      <c r="B355" s="261">
        <v>42</v>
      </c>
      <c r="C355" s="280">
        <v>27</v>
      </c>
      <c r="D355" s="279">
        <f>[2]PhiladelphiaPA!A1814</f>
        <v>2001</v>
      </c>
      <c r="E355" s="261">
        <f>[2]PhiladelphiaPA!B1814</f>
        <v>12</v>
      </c>
      <c r="F355" s="261">
        <f>[2]PhiladelphiaPA!C1814</f>
        <v>18</v>
      </c>
      <c r="G355" s="281">
        <f t="shared" si="15"/>
        <v>37243</v>
      </c>
      <c r="H355" s="261">
        <f>[2]PhiladelphiaPA!E1814</f>
        <v>0</v>
      </c>
      <c r="I355" s="280">
        <f>[2]PhiladelphiaPA!F1814</f>
        <v>0</v>
      </c>
      <c r="J355" s="279">
        <f>[2]WashingtonD.C.!A1814</f>
        <v>2001</v>
      </c>
      <c r="K355" s="261">
        <f>[2]WashingtonD.C.!B1814</f>
        <v>12</v>
      </c>
      <c r="L355" s="261">
        <f>[2]WashingtonD.C.!C1814</f>
        <v>18</v>
      </c>
      <c r="M355" s="281">
        <f t="shared" si="16"/>
        <v>37243</v>
      </c>
      <c r="N355" s="261">
        <f>[2]WashingtonD.C.!E1814</f>
        <v>0</v>
      </c>
      <c r="O355" s="280">
        <f>[2]WashingtonD.C.!F1814</f>
        <v>0</v>
      </c>
      <c r="P355" s="279">
        <f>[3]LaGuardia!A1816</f>
        <v>2001</v>
      </c>
      <c r="Q355" s="261">
        <f>[3]LaGuardia!B1816</f>
        <v>12</v>
      </c>
      <c r="R355" s="293">
        <f>[3]LaGuardia!C1816</f>
        <v>18</v>
      </c>
      <c r="S355" s="281">
        <f t="shared" si="17"/>
        <v>37243</v>
      </c>
      <c r="T355" s="293">
        <f>[3]LaGuardia!E1816</f>
        <v>0</v>
      </c>
      <c r="U355" s="308">
        <f>[3]LaGuardia!F1816</f>
        <v>0</v>
      </c>
    </row>
    <row r="356" spans="1:21" x14ac:dyDescent="0.2">
      <c r="A356" s="284">
        <v>37244</v>
      </c>
      <c r="B356" s="261">
        <v>42</v>
      </c>
      <c r="C356" s="280">
        <v>27</v>
      </c>
      <c r="D356" s="279">
        <f>[2]PhiladelphiaPA!A1815</f>
        <v>2001</v>
      </c>
      <c r="E356" s="261">
        <f>[2]PhiladelphiaPA!B1815</f>
        <v>12</v>
      </c>
      <c r="F356" s="261">
        <f>[2]PhiladelphiaPA!C1815</f>
        <v>19</v>
      </c>
      <c r="G356" s="281">
        <f t="shared" si="15"/>
        <v>37244</v>
      </c>
      <c r="H356" s="261">
        <f>[2]PhiladelphiaPA!E1815</f>
        <v>0</v>
      </c>
      <c r="I356" s="280">
        <f>[2]PhiladelphiaPA!F1815</f>
        <v>0</v>
      </c>
      <c r="J356" s="279">
        <f>[2]WashingtonD.C.!A1815</f>
        <v>2001</v>
      </c>
      <c r="K356" s="261">
        <f>[2]WashingtonD.C.!B1815</f>
        <v>12</v>
      </c>
      <c r="L356" s="261">
        <f>[2]WashingtonD.C.!C1815</f>
        <v>19</v>
      </c>
      <c r="M356" s="281">
        <f t="shared" si="16"/>
        <v>37244</v>
      </c>
      <c r="N356" s="261">
        <f>[2]WashingtonD.C.!E1815</f>
        <v>0</v>
      </c>
      <c r="O356" s="280">
        <f>[2]WashingtonD.C.!F1815</f>
        <v>0</v>
      </c>
      <c r="P356" s="279">
        <f>[3]LaGuardia!A1817</f>
        <v>2001</v>
      </c>
      <c r="Q356" s="261">
        <f>[3]LaGuardia!B1817</f>
        <v>12</v>
      </c>
      <c r="R356" s="293">
        <f>[3]LaGuardia!C1817</f>
        <v>19</v>
      </c>
      <c r="S356" s="281">
        <f t="shared" si="17"/>
        <v>37244</v>
      </c>
      <c r="T356" s="293">
        <f>[3]LaGuardia!E1817</f>
        <v>0</v>
      </c>
      <c r="U356" s="308">
        <f>[3]LaGuardia!F1817</f>
        <v>0</v>
      </c>
    </row>
    <row r="357" spans="1:21" x14ac:dyDescent="0.2">
      <c r="A357" s="284">
        <v>37245</v>
      </c>
      <c r="B357" s="261">
        <v>42</v>
      </c>
      <c r="C357" s="280">
        <v>27</v>
      </c>
      <c r="D357" s="279">
        <f>[2]PhiladelphiaPA!A1816</f>
        <v>2001</v>
      </c>
      <c r="E357" s="261">
        <f>[2]PhiladelphiaPA!B1816</f>
        <v>12</v>
      </c>
      <c r="F357" s="261">
        <f>[2]PhiladelphiaPA!C1816</f>
        <v>20</v>
      </c>
      <c r="G357" s="281">
        <f t="shared" si="15"/>
        <v>37245</v>
      </c>
      <c r="H357" s="261">
        <f>[2]PhiladelphiaPA!E1816</f>
        <v>0</v>
      </c>
      <c r="I357" s="280">
        <f>[2]PhiladelphiaPA!F1816</f>
        <v>0</v>
      </c>
      <c r="J357" s="279">
        <f>[2]WashingtonD.C.!A1816</f>
        <v>2001</v>
      </c>
      <c r="K357" s="261">
        <f>[2]WashingtonD.C.!B1816</f>
        <v>12</v>
      </c>
      <c r="L357" s="261">
        <f>[2]WashingtonD.C.!C1816</f>
        <v>20</v>
      </c>
      <c r="M357" s="281">
        <f t="shared" si="16"/>
        <v>37245</v>
      </c>
      <c r="N357" s="261">
        <f>[2]WashingtonD.C.!E1816</f>
        <v>0</v>
      </c>
      <c r="O357" s="280">
        <f>[2]WashingtonD.C.!F1816</f>
        <v>0</v>
      </c>
      <c r="P357" s="279">
        <f>[3]LaGuardia!A1818</f>
        <v>2001</v>
      </c>
      <c r="Q357" s="261">
        <f>[3]LaGuardia!B1818</f>
        <v>12</v>
      </c>
      <c r="R357" s="293">
        <f>[3]LaGuardia!C1818</f>
        <v>20</v>
      </c>
      <c r="S357" s="281">
        <f t="shared" si="17"/>
        <v>37245</v>
      </c>
      <c r="T357" s="293">
        <f>[3]LaGuardia!E1818</f>
        <v>0</v>
      </c>
      <c r="U357" s="308">
        <f>[3]LaGuardia!F1818</f>
        <v>0</v>
      </c>
    </row>
    <row r="358" spans="1:21" x14ac:dyDescent="0.2">
      <c r="A358" s="284">
        <v>37246</v>
      </c>
      <c r="B358" s="261">
        <v>42</v>
      </c>
      <c r="C358" s="280">
        <v>26</v>
      </c>
      <c r="D358" s="279">
        <f>[2]PhiladelphiaPA!A1817</f>
        <v>2001</v>
      </c>
      <c r="E358" s="261">
        <f>[2]PhiladelphiaPA!B1817</f>
        <v>12</v>
      </c>
      <c r="F358" s="261">
        <f>[2]PhiladelphiaPA!C1817</f>
        <v>21</v>
      </c>
      <c r="G358" s="281">
        <f t="shared" si="15"/>
        <v>37246</v>
      </c>
      <c r="H358" s="261">
        <f>[2]PhiladelphiaPA!E1817</f>
        <v>0</v>
      </c>
      <c r="I358" s="280">
        <f>[2]PhiladelphiaPA!F1817</f>
        <v>0</v>
      </c>
      <c r="J358" s="279">
        <f>[2]WashingtonD.C.!A1817</f>
        <v>2001</v>
      </c>
      <c r="K358" s="261">
        <f>[2]WashingtonD.C.!B1817</f>
        <v>12</v>
      </c>
      <c r="L358" s="261">
        <f>[2]WashingtonD.C.!C1817</f>
        <v>21</v>
      </c>
      <c r="M358" s="281">
        <f t="shared" si="16"/>
        <v>37246</v>
      </c>
      <c r="N358" s="261">
        <f>[2]WashingtonD.C.!E1817</f>
        <v>0</v>
      </c>
      <c r="O358" s="280">
        <f>[2]WashingtonD.C.!F1817</f>
        <v>0</v>
      </c>
      <c r="P358" s="279">
        <f>[3]LaGuardia!A1819</f>
        <v>2001</v>
      </c>
      <c r="Q358" s="261">
        <f>[3]LaGuardia!B1819</f>
        <v>12</v>
      </c>
      <c r="R358" s="293">
        <f>[3]LaGuardia!C1819</f>
        <v>21</v>
      </c>
      <c r="S358" s="281">
        <f t="shared" si="17"/>
        <v>37246</v>
      </c>
      <c r="T358" s="293">
        <f>[3]LaGuardia!E1819</f>
        <v>0</v>
      </c>
      <c r="U358" s="308">
        <f>[3]LaGuardia!F1819</f>
        <v>0</v>
      </c>
    </row>
    <row r="359" spans="1:21" x14ac:dyDescent="0.2">
      <c r="A359" s="284">
        <v>37247</v>
      </c>
      <c r="B359" s="261">
        <v>41</v>
      </c>
      <c r="C359" s="280">
        <v>26</v>
      </c>
      <c r="D359" s="279">
        <f>[2]PhiladelphiaPA!A1818</f>
        <v>2001</v>
      </c>
      <c r="E359" s="261">
        <f>[2]PhiladelphiaPA!B1818</f>
        <v>12</v>
      </c>
      <c r="F359" s="261">
        <f>[2]PhiladelphiaPA!C1818</f>
        <v>22</v>
      </c>
      <c r="G359" s="281">
        <f t="shared" si="15"/>
        <v>37247</v>
      </c>
      <c r="H359" s="261">
        <f>[2]PhiladelphiaPA!E1818</f>
        <v>0</v>
      </c>
      <c r="I359" s="280">
        <f>[2]PhiladelphiaPA!F1818</f>
        <v>0</v>
      </c>
      <c r="J359" s="279">
        <f>[2]WashingtonD.C.!A1818</f>
        <v>2001</v>
      </c>
      <c r="K359" s="261">
        <f>[2]WashingtonD.C.!B1818</f>
        <v>12</v>
      </c>
      <c r="L359" s="261">
        <f>[2]WashingtonD.C.!C1818</f>
        <v>22</v>
      </c>
      <c r="M359" s="281">
        <f t="shared" si="16"/>
        <v>37247</v>
      </c>
      <c r="N359" s="261">
        <f>[2]WashingtonD.C.!E1818</f>
        <v>0</v>
      </c>
      <c r="O359" s="280">
        <f>[2]WashingtonD.C.!F1818</f>
        <v>0</v>
      </c>
      <c r="P359" s="279">
        <f>[3]LaGuardia!A1820</f>
        <v>2001</v>
      </c>
      <c r="Q359" s="261">
        <f>[3]LaGuardia!B1820</f>
        <v>12</v>
      </c>
      <c r="R359" s="293">
        <f>[3]LaGuardia!C1820</f>
        <v>22</v>
      </c>
      <c r="S359" s="281">
        <f t="shared" si="17"/>
        <v>37247</v>
      </c>
      <c r="T359" s="293">
        <f>[3]LaGuardia!E1820</f>
        <v>0</v>
      </c>
      <c r="U359" s="308">
        <f>[3]LaGuardia!F1820</f>
        <v>0</v>
      </c>
    </row>
    <row r="360" spans="1:21" x14ac:dyDescent="0.2">
      <c r="A360" s="284">
        <v>37248</v>
      </c>
      <c r="B360" s="261">
        <v>41</v>
      </c>
      <c r="C360" s="280">
        <v>26</v>
      </c>
      <c r="D360" s="279">
        <f>[2]PhiladelphiaPA!A1819</f>
        <v>2001</v>
      </c>
      <c r="E360" s="261">
        <f>[2]PhiladelphiaPA!B1819</f>
        <v>12</v>
      </c>
      <c r="F360" s="261">
        <f>[2]PhiladelphiaPA!C1819</f>
        <v>23</v>
      </c>
      <c r="G360" s="281">
        <f t="shared" si="15"/>
        <v>37248</v>
      </c>
      <c r="H360" s="261">
        <f>[2]PhiladelphiaPA!E1819</f>
        <v>0</v>
      </c>
      <c r="I360" s="280">
        <f>[2]PhiladelphiaPA!F1819</f>
        <v>0</v>
      </c>
      <c r="J360" s="279">
        <f>[2]WashingtonD.C.!A1819</f>
        <v>2001</v>
      </c>
      <c r="K360" s="261">
        <f>[2]WashingtonD.C.!B1819</f>
        <v>12</v>
      </c>
      <c r="L360" s="261">
        <f>[2]WashingtonD.C.!C1819</f>
        <v>23</v>
      </c>
      <c r="M360" s="281">
        <f t="shared" si="16"/>
        <v>37248</v>
      </c>
      <c r="N360" s="261">
        <f>[2]WashingtonD.C.!E1819</f>
        <v>0</v>
      </c>
      <c r="O360" s="280">
        <f>[2]WashingtonD.C.!F1819</f>
        <v>0</v>
      </c>
      <c r="P360" s="279">
        <f>[3]LaGuardia!A1821</f>
        <v>2001</v>
      </c>
      <c r="Q360" s="261">
        <f>[3]LaGuardia!B1821</f>
        <v>12</v>
      </c>
      <c r="R360" s="293">
        <f>[3]LaGuardia!C1821</f>
        <v>23</v>
      </c>
      <c r="S360" s="281">
        <f t="shared" si="17"/>
        <v>37248</v>
      </c>
      <c r="T360" s="293">
        <f>[3]LaGuardia!E1821</f>
        <v>0</v>
      </c>
      <c r="U360" s="308">
        <f>[3]LaGuardia!F1821</f>
        <v>0</v>
      </c>
    </row>
    <row r="361" spans="1:21" x14ac:dyDescent="0.2">
      <c r="A361" s="284">
        <v>37249</v>
      </c>
      <c r="B361" s="261">
        <v>41</v>
      </c>
      <c r="C361" s="280">
        <v>26</v>
      </c>
      <c r="D361" s="279">
        <f>[2]PhiladelphiaPA!A1820</f>
        <v>2001</v>
      </c>
      <c r="E361" s="261">
        <f>[2]PhiladelphiaPA!B1820</f>
        <v>12</v>
      </c>
      <c r="F361" s="261">
        <f>[2]PhiladelphiaPA!C1820</f>
        <v>24</v>
      </c>
      <c r="G361" s="281">
        <f t="shared" si="15"/>
        <v>37249</v>
      </c>
      <c r="H361" s="261">
        <f>[2]PhiladelphiaPA!E1820</f>
        <v>0</v>
      </c>
      <c r="I361" s="280">
        <f>[2]PhiladelphiaPA!F1820</f>
        <v>0</v>
      </c>
      <c r="J361" s="279">
        <f>[2]WashingtonD.C.!A1820</f>
        <v>2001</v>
      </c>
      <c r="K361" s="261">
        <f>[2]WashingtonD.C.!B1820</f>
        <v>12</v>
      </c>
      <c r="L361" s="261">
        <f>[2]WashingtonD.C.!C1820</f>
        <v>24</v>
      </c>
      <c r="M361" s="281">
        <f t="shared" si="16"/>
        <v>37249</v>
      </c>
      <c r="N361" s="261">
        <f>[2]WashingtonD.C.!E1820</f>
        <v>0</v>
      </c>
      <c r="O361" s="280">
        <f>[2]WashingtonD.C.!F1820</f>
        <v>0</v>
      </c>
      <c r="P361" s="279">
        <f>[3]LaGuardia!A1822</f>
        <v>2001</v>
      </c>
      <c r="Q361" s="261">
        <f>[3]LaGuardia!B1822</f>
        <v>12</v>
      </c>
      <c r="R361" s="293">
        <f>[3]LaGuardia!C1822</f>
        <v>24</v>
      </c>
      <c r="S361" s="281">
        <f t="shared" si="17"/>
        <v>37249</v>
      </c>
      <c r="T361" s="293">
        <f>[3]LaGuardia!E1822</f>
        <v>0</v>
      </c>
      <c r="U361" s="308">
        <f>[3]LaGuardia!F1822</f>
        <v>0</v>
      </c>
    </row>
    <row r="362" spans="1:21" x14ac:dyDescent="0.2">
      <c r="A362" s="284">
        <v>37250</v>
      </c>
      <c r="B362" s="261">
        <v>41</v>
      </c>
      <c r="C362" s="280">
        <v>26</v>
      </c>
      <c r="D362" s="279">
        <f>[2]PhiladelphiaPA!A1821</f>
        <v>2001</v>
      </c>
      <c r="E362" s="261">
        <f>[2]PhiladelphiaPA!B1821</f>
        <v>12</v>
      </c>
      <c r="F362" s="261">
        <f>[2]PhiladelphiaPA!C1821</f>
        <v>25</v>
      </c>
      <c r="G362" s="281">
        <f t="shared" si="15"/>
        <v>37250</v>
      </c>
      <c r="H362" s="261">
        <f>[2]PhiladelphiaPA!E1821</f>
        <v>0</v>
      </c>
      <c r="I362" s="280">
        <f>[2]PhiladelphiaPA!F1821</f>
        <v>0</v>
      </c>
      <c r="J362" s="279">
        <f>[2]WashingtonD.C.!A1821</f>
        <v>2001</v>
      </c>
      <c r="K362" s="261">
        <f>[2]WashingtonD.C.!B1821</f>
        <v>12</v>
      </c>
      <c r="L362" s="261">
        <f>[2]WashingtonD.C.!C1821</f>
        <v>25</v>
      </c>
      <c r="M362" s="281">
        <f t="shared" si="16"/>
        <v>37250</v>
      </c>
      <c r="N362" s="261">
        <f>[2]WashingtonD.C.!E1821</f>
        <v>0</v>
      </c>
      <c r="O362" s="280">
        <f>[2]WashingtonD.C.!F1821</f>
        <v>0</v>
      </c>
      <c r="P362" s="279">
        <f>[3]LaGuardia!A1823</f>
        <v>2001</v>
      </c>
      <c r="Q362" s="261">
        <f>[3]LaGuardia!B1823</f>
        <v>12</v>
      </c>
      <c r="R362" s="293">
        <f>[3]LaGuardia!C1823</f>
        <v>25</v>
      </c>
      <c r="S362" s="281">
        <f t="shared" si="17"/>
        <v>37250</v>
      </c>
      <c r="T362" s="293">
        <f>[3]LaGuardia!E1823</f>
        <v>0</v>
      </c>
      <c r="U362" s="308">
        <f>[3]LaGuardia!F1823</f>
        <v>0</v>
      </c>
    </row>
    <row r="363" spans="1:21" x14ac:dyDescent="0.2">
      <c r="A363" s="284">
        <v>37251</v>
      </c>
      <c r="B363" s="261">
        <v>40</v>
      </c>
      <c r="C363" s="280">
        <v>25</v>
      </c>
      <c r="D363" s="279">
        <f>[2]PhiladelphiaPA!A1822</f>
        <v>2001</v>
      </c>
      <c r="E363" s="261">
        <f>[2]PhiladelphiaPA!B1822</f>
        <v>12</v>
      </c>
      <c r="F363" s="261">
        <f>[2]PhiladelphiaPA!C1822</f>
        <v>26</v>
      </c>
      <c r="G363" s="281">
        <f t="shared" si="15"/>
        <v>37251</v>
      </c>
      <c r="H363" s="261">
        <f>[2]PhiladelphiaPA!E1822</f>
        <v>0</v>
      </c>
      <c r="I363" s="280">
        <f>[2]PhiladelphiaPA!F1822</f>
        <v>0</v>
      </c>
      <c r="J363" s="279">
        <f>[2]WashingtonD.C.!A1822</f>
        <v>2001</v>
      </c>
      <c r="K363" s="261">
        <f>[2]WashingtonD.C.!B1822</f>
        <v>12</v>
      </c>
      <c r="L363" s="261">
        <f>[2]WashingtonD.C.!C1822</f>
        <v>26</v>
      </c>
      <c r="M363" s="281">
        <f t="shared" si="16"/>
        <v>37251</v>
      </c>
      <c r="N363" s="261">
        <f>[2]WashingtonD.C.!E1822</f>
        <v>0</v>
      </c>
      <c r="O363" s="280">
        <f>[2]WashingtonD.C.!F1822</f>
        <v>0</v>
      </c>
      <c r="P363" s="279">
        <f>[3]LaGuardia!A1824</f>
        <v>2001</v>
      </c>
      <c r="Q363" s="261">
        <f>[3]LaGuardia!B1824</f>
        <v>12</v>
      </c>
      <c r="R363" s="293">
        <f>[3]LaGuardia!C1824</f>
        <v>26</v>
      </c>
      <c r="S363" s="281">
        <f t="shared" si="17"/>
        <v>37251</v>
      </c>
      <c r="T363" s="293">
        <f>[3]LaGuardia!E1824</f>
        <v>0</v>
      </c>
      <c r="U363" s="308">
        <f>[3]LaGuardia!F1824</f>
        <v>0</v>
      </c>
    </row>
    <row r="364" spans="1:21" x14ac:dyDescent="0.2">
      <c r="A364" s="284">
        <v>37252</v>
      </c>
      <c r="B364" s="261">
        <v>40</v>
      </c>
      <c r="C364" s="280">
        <v>25</v>
      </c>
      <c r="D364" s="279">
        <f>[2]PhiladelphiaPA!A1823</f>
        <v>2001</v>
      </c>
      <c r="E364" s="261">
        <f>[2]PhiladelphiaPA!B1823</f>
        <v>12</v>
      </c>
      <c r="F364" s="261">
        <f>[2]PhiladelphiaPA!C1823</f>
        <v>27</v>
      </c>
      <c r="G364" s="281">
        <f t="shared" si="15"/>
        <v>37252</v>
      </c>
      <c r="H364" s="261">
        <f>[2]PhiladelphiaPA!E1823</f>
        <v>0</v>
      </c>
      <c r="I364" s="280">
        <f>[2]PhiladelphiaPA!F1823</f>
        <v>0</v>
      </c>
      <c r="J364" s="279">
        <f>[2]WashingtonD.C.!A1823</f>
        <v>2001</v>
      </c>
      <c r="K364" s="261">
        <f>[2]WashingtonD.C.!B1823</f>
        <v>12</v>
      </c>
      <c r="L364" s="261">
        <f>[2]WashingtonD.C.!C1823</f>
        <v>27</v>
      </c>
      <c r="M364" s="281">
        <f t="shared" si="16"/>
        <v>37252</v>
      </c>
      <c r="N364" s="261">
        <f>[2]WashingtonD.C.!E1823</f>
        <v>0</v>
      </c>
      <c r="O364" s="280">
        <f>[2]WashingtonD.C.!F1823</f>
        <v>0</v>
      </c>
      <c r="P364" s="279">
        <f>[3]LaGuardia!A1825</f>
        <v>2001</v>
      </c>
      <c r="Q364" s="261">
        <f>[3]LaGuardia!B1825</f>
        <v>12</v>
      </c>
      <c r="R364" s="293">
        <f>[3]LaGuardia!C1825</f>
        <v>27</v>
      </c>
      <c r="S364" s="281">
        <f t="shared" si="17"/>
        <v>37252</v>
      </c>
      <c r="T364" s="293">
        <f>[3]LaGuardia!E1825</f>
        <v>0</v>
      </c>
      <c r="U364" s="308">
        <f>[3]LaGuardia!F1825</f>
        <v>0</v>
      </c>
    </row>
    <row r="365" spans="1:21" x14ac:dyDescent="0.2">
      <c r="A365" s="284">
        <v>37253</v>
      </c>
      <c r="B365" s="261">
        <v>40</v>
      </c>
      <c r="C365" s="280">
        <v>25</v>
      </c>
      <c r="D365" s="279">
        <f>[2]PhiladelphiaPA!A1824</f>
        <v>2001</v>
      </c>
      <c r="E365" s="261">
        <f>[2]PhiladelphiaPA!B1824</f>
        <v>12</v>
      </c>
      <c r="F365" s="261">
        <f>[2]PhiladelphiaPA!C1824</f>
        <v>28</v>
      </c>
      <c r="G365" s="281">
        <f t="shared" si="15"/>
        <v>37253</v>
      </c>
      <c r="H365" s="261">
        <f>[2]PhiladelphiaPA!E1824</f>
        <v>0</v>
      </c>
      <c r="I365" s="280">
        <f>[2]PhiladelphiaPA!F1824</f>
        <v>0</v>
      </c>
      <c r="J365" s="279">
        <f>[2]WashingtonD.C.!A1824</f>
        <v>2001</v>
      </c>
      <c r="K365" s="261">
        <f>[2]WashingtonD.C.!B1824</f>
        <v>12</v>
      </c>
      <c r="L365" s="261">
        <f>[2]WashingtonD.C.!C1824</f>
        <v>28</v>
      </c>
      <c r="M365" s="281">
        <f t="shared" si="16"/>
        <v>37253</v>
      </c>
      <c r="N365" s="261">
        <f>[2]WashingtonD.C.!E1824</f>
        <v>0</v>
      </c>
      <c r="O365" s="280">
        <f>[2]WashingtonD.C.!F1824</f>
        <v>0</v>
      </c>
      <c r="P365" s="279">
        <f>[3]LaGuardia!A1826</f>
        <v>2001</v>
      </c>
      <c r="Q365" s="261">
        <f>[3]LaGuardia!B1826</f>
        <v>12</v>
      </c>
      <c r="R365" s="293">
        <f>[3]LaGuardia!C1826</f>
        <v>28</v>
      </c>
      <c r="S365" s="281">
        <f t="shared" si="17"/>
        <v>37253</v>
      </c>
      <c r="T365" s="293">
        <f>[3]LaGuardia!E1826</f>
        <v>0</v>
      </c>
      <c r="U365" s="308">
        <f>[3]LaGuardia!F1826</f>
        <v>0</v>
      </c>
    </row>
    <row r="366" spans="1:21" x14ac:dyDescent="0.2">
      <c r="A366" s="284">
        <v>37254</v>
      </c>
      <c r="B366" s="261">
        <v>40</v>
      </c>
      <c r="C366" s="280">
        <v>25</v>
      </c>
      <c r="D366" s="279">
        <f>[2]PhiladelphiaPA!A1825</f>
        <v>2001</v>
      </c>
      <c r="E366" s="261">
        <f>[2]PhiladelphiaPA!B1825</f>
        <v>12</v>
      </c>
      <c r="F366" s="261">
        <f>[2]PhiladelphiaPA!C1825</f>
        <v>29</v>
      </c>
      <c r="G366" s="281">
        <f t="shared" si="15"/>
        <v>37254</v>
      </c>
      <c r="H366" s="261">
        <f>[2]PhiladelphiaPA!E1825</f>
        <v>0</v>
      </c>
      <c r="I366" s="280">
        <f>[2]PhiladelphiaPA!F1825</f>
        <v>0</v>
      </c>
      <c r="J366" s="279">
        <f>[2]WashingtonD.C.!A1825</f>
        <v>2001</v>
      </c>
      <c r="K366" s="261">
        <f>[2]WashingtonD.C.!B1825</f>
        <v>12</v>
      </c>
      <c r="L366" s="261">
        <f>[2]WashingtonD.C.!C1825</f>
        <v>29</v>
      </c>
      <c r="M366" s="281">
        <f t="shared" si="16"/>
        <v>37254</v>
      </c>
      <c r="N366" s="261">
        <f>[2]WashingtonD.C.!E1825</f>
        <v>0</v>
      </c>
      <c r="O366" s="280">
        <f>[2]WashingtonD.C.!F1825</f>
        <v>0</v>
      </c>
      <c r="P366" s="279">
        <f>[3]LaGuardia!A1827</f>
        <v>2001</v>
      </c>
      <c r="Q366" s="261">
        <f>[3]LaGuardia!B1827</f>
        <v>12</v>
      </c>
      <c r="R366" s="293">
        <f>[3]LaGuardia!C1827</f>
        <v>29</v>
      </c>
      <c r="S366" s="281">
        <f t="shared" si="17"/>
        <v>37254</v>
      </c>
      <c r="T366" s="293">
        <f>[3]LaGuardia!E1827</f>
        <v>0</v>
      </c>
      <c r="U366" s="308">
        <f>[3]LaGuardia!F1827</f>
        <v>0</v>
      </c>
    </row>
    <row r="367" spans="1:21" x14ac:dyDescent="0.2">
      <c r="A367" s="284">
        <v>37255</v>
      </c>
      <c r="B367" s="261">
        <v>40</v>
      </c>
      <c r="C367" s="280">
        <v>25</v>
      </c>
      <c r="D367" s="279">
        <f>[2]PhiladelphiaPA!A1826</f>
        <v>2001</v>
      </c>
      <c r="E367" s="261">
        <f>[2]PhiladelphiaPA!B1826</f>
        <v>12</v>
      </c>
      <c r="F367" s="261">
        <f>[2]PhiladelphiaPA!C1826</f>
        <v>30</v>
      </c>
      <c r="G367" s="281">
        <f t="shared" si="15"/>
        <v>37255</v>
      </c>
      <c r="H367" s="261">
        <f>[2]PhiladelphiaPA!E1826</f>
        <v>0</v>
      </c>
      <c r="I367" s="280">
        <f>[2]PhiladelphiaPA!F1826</f>
        <v>0</v>
      </c>
      <c r="J367" s="279">
        <f>[2]WashingtonD.C.!A1826</f>
        <v>2001</v>
      </c>
      <c r="K367" s="261">
        <f>[2]WashingtonD.C.!B1826</f>
        <v>12</v>
      </c>
      <c r="L367" s="261">
        <f>[2]WashingtonD.C.!C1826</f>
        <v>30</v>
      </c>
      <c r="M367" s="281">
        <f t="shared" si="16"/>
        <v>37255</v>
      </c>
      <c r="N367" s="261">
        <f>[2]WashingtonD.C.!E1826</f>
        <v>0</v>
      </c>
      <c r="O367" s="280">
        <f>[2]WashingtonD.C.!F1826</f>
        <v>0</v>
      </c>
      <c r="P367" s="279">
        <f>[3]LaGuardia!A1828</f>
        <v>2001</v>
      </c>
      <c r="Q367" s="261">
        <f>[3]LaGuardia!B1828</f>
        <v>12</v>
      </c>
      <c r="R367" s="293">
        <f>[3]LaGuardia!C1828</f>
        <v>30</v>
      </c>
      <c r="S367" s="281">
        <f t="shared" si="17"/>
        <v>37255</v>
      </c>
      <c r="T367" s="293">
        <f>[3]LaGuardia!E1828</f>
        <v>0</v>
      </c>
      <c r="U367" s="308">
        <f>[3]LaGuardia!F1828</f>
        <v>0</v>
      </c>
    </row>
    <row r="368" spans="1:21" ht="13.5" thickBot="1" x14ac:dyDescent="0.25">
      <c r="A368" s="286">
        <v>37256</v>
      </c>
      <c r="B368" s="263">
        <v>39</v>
      </c>
      <c r="C368" s="264">
        <v>24</v>
      </c>
      <c r="D368" s="262">
        <f>[2]PhiladelphiaPA!A1827</f>
        <v>2001</v>
      </c>
      <c r="E368" s="263">
        <f>[2]PhiladelphiaPA!B1827</f>
        <v>12</v>
      </c>
      <c r="F368" s="263">
        <f>[2]PhiladelphiaPA!C1827</f>
        <v>31</v>
      </c>
      <c r="G368" s="282">
        <f t="shared" si="15"/>
        <v>37256</v>
      </c>
      <c r="H368" s="263">
        <f>[2]PhiladelphiaPA!E1827</f>
        <v>0</v>
      </c>
      <c r="I368" s="264">
        <f>[2]PhiladelphiaPA!F1827</f>
        <v>0</v>
      </c>
      <c r="J368" s="262">
        <f>[2]WashingtonD.C.!A1827</f>
        <v>2001</v>
      </c>
      <c r="K368" s="263">
        <f>[2]WashingtonD.C.!B1827</f>
        <v>12</v>
      </c>
      <c r="L368" s="263">
        <f>[2]WashingtonD.C.!C1827</f>
        <v>31</v>
      </c>
      <c r="M368" s="282">
        <f t="shared" si="16"/>
        <v>37256</v>
      </c>
      <c r="N368" s="263">
        <f>[2]WashingtonD.C.!E1827</f>
        <v>0</v>
      </c>
      <c r="O368" s="264">
        <f>[2]WashingtonD.C.!F1827</f>
        <v>0</v>
      </c>
      <c r="P368" s="262">
        <f>[3]LaGuardia!A1829</f>
        <v>2001</v>
      </c>
      <c r="Q368" s="263">
        <f>[3]LaGuardia!B1829</f>
        <v>12</v>
      </c>
      <c r="R368" s="309">
        <f>[3]LaGuardia!C1829</f>
        <v>31</v>
      </c>
      <c r="S368" s="282">
        <f t="shared" si="17"/>
        <v>37256</v>
      </c>
      <c r="T368" s="309">
        <f>[3]LaGuardia!E1829</f>
        <v>0</v>
      </c>
      <c r="U368" s="310">
        <f>[3]LaGuardia!F1829</f>
        <v>0</v>
      </c>
    </row>
  </sheetData>
  <mergeCells count="5">
    <mergeCell ref="P2:U2"/>
    <mergeCell ref="D1:U1"/>
    <mergeCell ref="B2:C2"/>
    <mergeCell ref="D2:I2"/>
    <mergeCell ref="J2:O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G64"/>
  <sheetViews>
    <sheetView topLeftCell="A7" zoomScale="75" workbookViewId="0">
      <pane xSplit="4" topLeftCell="E1" activePane="topRight" state="frozen"/>
      <selection pane="topRight" activeCell="E24" sqref="E24"/>
    </sheetView>
  </sheetViews>
  <sheetFormatPr defaultRowHeight="12.75" x14ac:dyDescent="0.2"/>
  <cols>
    <col min="5" max="13" width="14.42578125" style="90" bestFit="1" customWidth="1"/>
    <col min="14" max="28" width="15.42578125" style="90" bestFit="1" customWidth="1"/>
    <col min="29" max="16384" width="9.140625" style="246"/>
  </cols>
  <sheetData>
    <row r="1" spans="1:33" s="244" customFormat="1" ht="12.75" customHeight="1" thickBot="1" x14ac:dyDescent="0.25">
      <c r="A1" s="241" t="s">
        <v>141</v>
      </c>
      <c r="B1" s="241" t="s">
        <v>142</v>
      </c>
      <c r="C1" s="241" t="s">
        <v>1</v>
      </c>
      <c r="D1" s="241" t="s">
        <v>0</v>
      </c>
      <c r="E1" s="242" t="s">
        <v>143</v>
      </c>
      <c r="F1" s="242" t="s">
        <v>144</v>
      </c>
      <c r="G1" s="242" t="s">
        <v>145</v>
      </c>
      <c r="H1" s="242" t="s">
        <v>146</v>
      </c>
      <c r="I1" s="242" t="s">
        <v>147</v>
      </c>
      <c r="J1" s="242" t="s">
        <v>148</v>
      </c>
      <c r="K1" s="242" t="s">
        <v>149</v>
      </c>
      <c r="L1" s="242" t="s">
        <v>150</v>
      </c>
      <c r="M1" s="242" t="s">
        <v>151</v>
      </c>
      <c r="N1" s="242" t="s">
        <v>152</v>
      </c>
      <c r="O1" s="242" t="s">
        <v>153</v>
      </c>
      <c r="P1" s="242" t="s">
        <v>154</v>
      </c>
      <c r="Q1" s="242" t="s">
        <v>155</v>
      </c>
      <c r="R1" s="242" t="s">
        <v>156</v>
      </c>
      <c r="S1" s="242" t="s">
        <v>157</v>
      </c>
      <c r="T1" s="242" t="s">
        <v>158</v>
      </c>
      <c r="U1" s="242" t="s">
        <v>159</v>
      </c>
      <c r="V1" s="242" t="s">
        <v>160</v>
      </c>
      <c r="W1" s="242" t="s">
        <v>161</v>
      </c>
      <c r="X1" s="242" t="s">
        <v>162</v>
      </c>
      <c r="Y1" s="242" t="s">
        <v>163</v>
      </c>
      <c r="Z1" s="242" t="s">
        <v>164</v>
      </c>
      <c r="AA1" s="242" t="s">
        <v>165</v>
      </c>
      <c r="AB1" s="243" t="s">
        <v>166</v>
      </c>
      <c r="AC1" s="244" t="s">
        <v>167</v>
      </c>
      <c r="AF1" s="244" t="s">
        <v>195</v>
      </c>
    </row>
    <row r="2" spans="1:33" x14ac:dyDescent="0.2">
      <c r="A2" s="90">
        <f>[1]Predicted_Load!$A2</f>
        <v>2001</v>
      </c>
      <c r="B2" s="90">
        <f>[1]Predicted_Load!$B2</f>
        <v>6</v>
      </c>
      <c r="C2" s="90">
        <f>[1]Predicted_Load!$C2</f>
        <v>4</v>
      </c>
      <c r="D2" s="247">
        <f>DATE(A2,B2,C2)</f>
        <v>37046</v>
      </c>
      <c r="E2" s="91">
        <f>[1]Predicted_Load!D2</f>
        <v>22538.042929847401</v>
      </c>
      <c r="F2" s="91">
        <f>[1]Predicted_Load!E2</f>
        <v>21454.4907067569</v>
      </c>
      <c r="G2" s="91">
        <f>[1]Predicted_Load!F2</f>
        <v>20889.6864724111</v>
      </c>
      <c r="H2" s="91">
        <f>[1]Predicted_Load!G2</f>
        <v>20775.985453872101</v>
      </c>
      <c r="I2" s="91">
        <f>[1]Predicted_Load!H2</f>
        <v>20923.9279976131</v>
      </c>
      <c r="J2" s="91">
        <f>[1]Predicted_Load!I2</f>
        <v>22481.368468725399</v>
      </c>
      <c r="K2" s="91">
        <f>[1]Predicted_Load!J2</f>
        <v>25372.038193395801</v>
      </c>
      <c r="L2" s="91">
        <f>[1]Predicted_Load!K2</f>
        <v>28403.758361961402</v>
      </c>
      <c r="M2" s="91">
        <f>[1]Predicted_Load!L2</f>
        <v>29913.829034173901</v>
      </c>
      <c r="N2" s="91">
        <f>[1]Predicted_Load!M2</f>
        <v>30868.808636722901</v>
      </c>
      <c r="O2" s="91">
        <f>[1]Predicted_Load!N2</f>
        <v>31762.960445188299</v>
      </c>
      <c r="P2" s="91">
        <f>[1]Predicted_Load!O2</f>
        <v>32190.983013691701</v>
      </c>
      <c r="Q2" s="91">
        <f>[1]Predicted_Load!P2</f>
        <v>32305.922714043601</v>
      </c>
      <c r="R2" s="91">
        <f>[1]Predicted_Load!Q2</f>
        <v>32550.7936770161</v>
      </c>
      <c r="S2" s="91">
        <f>[1]Predicted_Load!R2</f>
        <v>32542.929199333201</v>
      </c>
      <c r="T2" s="91">
        <f>[1]Predicted_Load!S2</f>
        <v>32463.2290254154</v>
      </c>
      <c r="U2" s="91">
        <f>[1]Predicted_Load!T2</f>
        <v>32406.831688431201</v>
      </c>
      <c r="V2" s="91">
        <f>[1]Predicted_Load!U2</f>
        <v>32147.829589202</v>
      </c>
      <c r="W2" s="91">
        <f>[1]Predicted_Load!V2</f>
        <v>31644.7393404832</v>
      </c>
      <c r="X2" s="91">
        <f>[1]Predicted_Load!W2</f>
        <v>31034.223254315399</v>
      </c>
      <c r="Y2" s="91">
        <f>[1]Predicted_Load!X2</f>
        <v>31309.2147723995</v>
      </c>
      <c r="Z2" s="91">
        <f>[1]Predicted_Load!Y2</f>
        <v>31290.517051409999</v>
      </c>
      <c r="AA2" s="91">
        <f>[1]Predicted_Load!Z2</f>
        <v>28778.683619173102</v>
      </c>
      <c r="AB2" s="91">
        <f>[1]Predicted_Load!AA2</f>
        <v>25984.318258060499</v>
      </c>
      <c r="AC2" s="245">
        <f>MAX(E2:AB2)</f>
        <v>32550.7936770161</v>
      </c>
      <c r="AF2" s="245">
        <f>AC2-AC24</f>
        <v>748.21741067989933</v>
      </c>
      <c r="AG2" s="245">
        <f>AC2-AC46</f>
        <v>-320.96074844050236</v>
      </c>
    </row>
    <row r="3" spans="1:33" x14ac:dyDescent="0.2">
      <c r="A3" s="90">
        <f>[1]Predicted_Load!$A3</f>
        <v>2001</v>
      </c>
      <c r="B3" s="90">
        <f>[1]Predicted_Load!$B3</f>
        <v>6</v>
      </c>
      <c r="C3" s="90">
        <f>[1]Predicted_Load!$C3</f>
        <v>5</v>
      </c>
      <c r="D3" s="247">
        <f t="shared" ref="D3:D17" si="0">DATE(A3,B3,C3)</f>
        <v>37047</v>
      </c>
      <c r="E3" s="91">
        <f>[1]Predicted_Load!D3</f>
        <v>24071.707853284599</v>
      </c>
      <c r="F3" s="91">
        <f>[1]Predicted_Load!E3</f>
        <v>22799.033487168701</v>
      </c>
      <c r="G3" s="91">
        <f>[1]Predicted_Load!F3</f>
        <v>22133.906213404502</v>
      </c>
      <c r="H3" s="91">
        <f>[1]Predicted_Load!G3</f>
        <v>21777.206442970801</v>
      </c>
      <c r="I3" s="91">
        <f>[1]Predicted_Load!H3</f>
        <v>21783.3284909998</v>
      </c>
      <c r="J3" s="91">
        <f>[1]Predicted_Load!I3</f>
        <v>23183.597433695599</v>
      </c>
      <c r="K3" s="91">
        <f>[1]Predicted_Load!J3</f>
        <v>26082.336470255599</v>
      </c>
      <c r="L3" s="91">
        <f>[1]Predicted_Load!K3</f>
        <v>29230.425459612099</v>
      </c>
      <c r="M3" s="91">
        <f>[1]Predicted_Load!L3</f>
        <v>30921.252284779599</v>
      </c>
      <c r="N3" s="91">
        <f>[1]Predicted_Load!M3</f>
        <v>31976.578709719801</v>
      </c>
      <c r="O3" s="91">
        <f>[1]Predicted_Load!N3</f>
        <v>33080.240104437398</v>
      </c>
      <c r="P3" s="91">
        <f>[1]Predicted_Load!O3</f>
        <v>33792.591033918499</v>
      </c>
      <c r="Q3" s="91">
        <f>[1]Predicted_Load!P3</f>
        <v>34195.692017376503</v>
      </c>
      <c r="R3" s="91">
        <f>[1]Predicted_Load!Q3</f>
        <v>34701.370078274798</v>
      </c>
      <c r="S3" s="91">
        <f>[1]Predicted_Load!R3</f>
        <v>35034.688718109297</v>
      </c>
      <c r="T3" s="91">
        <f>[1]Predicted_Load!S3</f>
        <v>35267.971158502398</v>
      </c>
      <c r="U3" s="91">
        <f>[1]Predicted_Load!T3</f>
        <v>35448.722032494203</v>
      </c>
      <c r="V3" s="91">
        <f>[1]Predicted_Load!U3</f>
        <v>35334.730288425097</v>
      </c>
      <c r="W3" s="91">
        <f>[1]Predicted_Load!V3</f>
        <v>34635.595077932303</v>
      </c>
      <c r="X3" s="91">
        <f>[1]Predicted_Load!W3</f>
        <v>33827.8040181939</v>
      </c>
      <c r="Y3" s="91">
        <f>[1]Predicted_Load!X3</f>
        <v>33881.660361817798</v>
      </c>
      <c r="Z3" s="91">
        <f>[1]Predicted_Load!Y3</f>
        <v>33729.2808823702</v>
      </c>
      <c r="AA3" s="91">
        <f>[1]Predicted_Load!Z3</f>
        <v>31081.778618722001</v>
      </c>
      <c r="AB3" s="91">
        <f>[1]Predicted_Load!AA3</f>
        <v>27952.962136375201</v>
      </c>
      <c r="AC3" s="245">
        <f t="shared" ref="AC3:AC18" si="1">MAX(E3:AB3)</f>
        <v>35448.722032494203</v>
      </c>
      <c r="AF3" s="245">
        <f t="shared" ref="AF3:AF18" si="2">AC3-AC25</f>
        <v>3341.5751544316045</v>
      </c>
      <c r="AG3" s="245">
        <f t="shared" ref="AG3:AG18" si="3">AC3-AC47</f>
        <v>2174.4297328091998</v>
      </c>
    </row>
    <row r="4" spans="1:33" x14ac:dyDescent="0.2">
      <c r="A4" s="90">
        <f>[1]Predicted_Load!$A4</f>
        <v>2001</v>
      </c>
      <c r="B4" s="90">
        <f>[1]Predicted_Load!$B4</f>
        <v>6</v>
      </c>
      <c r="C4" s="90">
        <f>[1]Predicted_Load!$C4</f>
        <v>6</v>
      </c>
      <c r="D4" s="247">
        <f t="shared" si="0"/>
        <v>37048</v>
      </c>
      <c r="E4" s="91">
        <f>[1]Predicted_Load!D4</f>
        <v>24770.212485644999</v>
      </c>
      <c r="F4" s="91">
        <f>[1]Predicted_Load!E4</f>
        <v>23409.464506074801</v>
      </c>
      <c r="G4" s="91">
        <f>[1]Predicted_Load!F4</f>
        <v>22648.665957806101</v>
      </c>
      <c r="H4" s="91">
        <f>[1]Predicted_Load!G4</f>
        <v>22247.8712497138</v>
      </c>
      <c r="I4" s="91">
        <f>[1]Predicted_Load!H4</f>
        <v>22193.564964201101</v>
      </c>
      <c r="J4" s="91">
        <f>[1]Predicted_Load!I4</f>
        <v>23613.408004994999</v>
      </c>
      <c r="K4" s="91">
        <f>[1]Predicted_Load!J4</f>
        <v>26493.320141298002</v>
      </c>
      <c r="L4" s="91">
        <f>[1]Predicted_Load!K4</f>
        <v>29621.643463171102</v>
      </c>
      <c r="M4" s="91">
        <f>[1]Predicted_Load!L4</f>
        <v>31438.695487230201</v>
      </c>
      <c r="N4" s="91">
        <f>[1]Predicted_Load!M4</f>
        <v>32576.201881930199</v>
      </c>
      <c r="O4" s="91">
        <f>[1]Predicted_Load!N4</f>
        <v>33719.372366233903</v>
      </c>
      <c r="P4" s="91">
        <f>[1]Predicted_Load!O4</f>
        <v>34420.998909217298</v>
      </c>
      <c r="Q4" s="91">
        <f>[1]Predicted_Load!P4</f>
        <v>34824.970784868899</v>
      </c>
      <c r="R4" s="91">
        <f>[1]Predicted_Load!Q4</f>
        <v>35290.427446529502</v>
      </c>
      <c r="S4" s="91">
        <f>[1]Predicted_Load!R4</f>
        <v>35512.719979179703</v>
      </c>
      <c r="T4" s="91">
        <f>[1]Predicted_Load!S4</f>
        <v>35687.495018785601</v>
      </c>
      <c r="U4" s="91">
        <f>[1]Predicted_Load!T4</f>
        <v>35771.383947559501</v>
      </c>
      <c r="V4" s="91">
        <f>[1]Predicted_Load!U4</f>
        <v>35550.889424547102</v>
      </c>
      <c r="W4" s="91">
        <f>[1]Predicted_Load!V4</f>
        <v>34770.615632104797</v>
      </c>
      <c r="X4" s="91">
        <f>[1]Predicted_Load!W4</f>
        <v>33884.6147614656</v>
      </c>
      <c r="Y4" s="91">
        <f>[1]Predicted_Load!X4</f>
        <v>33983.834483710103</v>
      </c>
      <c r="Z4" s="91">
        <f>[1]Predicted_Load!Y4</f>
        <v>33974.115946078004</v>
      </c>
      <c r="AA4" s="91">
        <f>[1]Predicted_Load!Z4</f>
        <v>31370.781319523801</v>
      </c>
      <c r="AB4" s="91">
        <f>[1]Predicted_Load!AA4</f>
        <v>28227.412187943199</v>
      </c>
      <c r="AC4" s="245">
        <f t="shared" si="1"/>
        <v>35771.383947559501</v>
      </c>
      <c r="AF4" s="245">
        <f t="shared" si="2"/>
        <v>4236.3727604652013</v>
      </c>
      <c r="AG4" s="245">
        <f t="shared" si="3"/>
        <v>2999.1351951592005</v>
      </c>
    </row>
    <row r="5" spans="1:33" x14ac:dyDescent="0.2">
      <c r="A5" s="90">
        <f>[1]Predicted_Load!$A5</f>
        <v>2001</v>
      </c>
      <c r="B5" s="90">
        <f>[1]Predicted_Load!$B5</f>
        <v>6</v>
      </c>
      <c r="C5" s="90">
        <f>[1]Predicted_Load!$C5</f>
        <v>7</v>
      </c>
      <c r="D5" s="247">
        <f t="shared" si="0"/>
        <v>37049</v>
      </c>
      <c r="E5" s="91">
        <f>[1]Predicted_Load!D5</f>
        <v>24461.854574852299</v>
      </c>
      <c r="F5" s="91">
        <f>[1]Predicted_Load!E5</f>
        <v>23126.301287763101</v>
      </c>
      <c r="G5" s="91">
        <f>[1]Predicted_Load!F5</f>
        <v>22356.4148087594</v>
      </c>
      <c r="H5" s="91">
        <f>[1]Predicted_Load!G5</f>
        <v>22009.205107689701</v>
      </c>
      <c r="I5" s="91">
        <f>[1]Predicted_Load!H5</f>
        <v>21988.499589646501</v>
      </c>
      <c r="J5" s="91">
        <f>[1]Predicted_Load!I5</f>
        <v>23428.809540202201</v>
      </c>
      <c r="K5" s="91">
        <f>[1]Predicted_Load!J5</f>
        <v>26226.195535776402</v>
      </c>
      <c r="L5" s="91">
        <f>[1]Predicted_Load!K5</f>
        <v>29293.203250146998</v>
      </c>
      <c r="M5" s="91">
        <f>[1]Predicted_Load!L5</f>
        <v>30970.278657324299</v>
      </c>
      <c r="N5" s="91">
        <f>[1]Predicted_Load!M5</f>
        <v>32011.914100403701</v>
      </c>
      <c r="O5" s="91">
        <f>[1]Predicted_Load!N5</f>
        <v>33076.471741750298</v>
      </c>
      <c r="P5" s="91">
        <f>[1]Predicted_Load!O5</f>
        <v>33740.2636016455</v>
      </c>
      <c r="Q5" s="91">
        <f>[1]Predicted_Load!P5</f>
        <v>34075.719809168397</v>
      </c>
      <c r="R5" s="91">
        <f>[1]Predicted_Load!Q5</f>
        <v>34482.252023825196</v>
      </c>
      <c r="S5" s="91">
        <f>[1]Predicted_Load!R5</f>
        <v>34753.985980093799</v>
      </c>
      <c r="T5" s="91">
        <f>[1]Predicted_Load!S5</f>
        <v>34886.816721670599</v>
      </c>
      <c r="U5" s="91">
        <f>[1]Predicted_Load!T5</f>
        <v>34968.131683996799</v>
      </c>
      <c r="V5" s="91">
        <f>[1]Predicted_Load!U5</f>
        <v>34764.821315641202</v>
      </c>
      <c r="W5" s="91">
        <f>[1]Predicted_Load!V5</f>
        <v>34035.553020838597</v>
      </c>
      <c r="X5" s="91">
        <f>[1]Predicted_Load!W5</f>
        <v>33251.360460542099</v>
      </c>
      <c r="Y5" s="91">
        <f>[1]Predicted_Load!X5</f>
        <v>33412.310310351597</v>
      </c>
      <c r="Z5" s="91">
        <f>[1]Predicted_Load!Y5</f>
        <v>33476.129862966998</v>
      </c>
      <c r="AA5" s="91">
        <f>[1]Predicted_Load!Z5</f>
        <v>30992.265130856402</v>
      </c>
      <c r="AB5" s="91">
        <f>[1]Predicted_Load!AA5</f>
        <v>28037.441570904499</v>
      </c>
      <c r="AC5" s="245">
        <f t="shared" si="1"/>
        <v>34968.131683996799</v>
      </c>
      <c r="AF5" s="245">
        <f t="shared" si="2"/>
        <v>7080.4652622149988</v>
      </c>
      <c r="AG5" s="245">
        <f t="shared" si="3"/>
        <v>5779.1415428045002</v>
      </c>
    </row>
    <row r="6" spans="1:33" x14ac:dyDescent="0.2">
      <c r="A6" s="90">
        <f>[1]Predicted_Load!$A6</f>
        <v>2001</v>
      </c>
      <c r="B6" s="90">
        <f>[1]Predicted_Load!$B6</f>
        <v>6</v>
      </c>
      <c r="C6" s="90">
        <f>[1]Predicted_Load!$C6</f>
        <v>8</v>
      </c>
      <c r="D6" s="247">
        <f t="shared" si="0"/>
        <v>37050</v>
      </c>
      <c r="E6" s="91">
        <f>[1]Predicted_Load!D6</f>
        <v>24726.861647777099</v>
      </c>
      <c r="F6" s="91">
        <f>[1]Predicted_Load!E6</f>
        <v>23361.3191410824</v>
      </c>
      <c r="G6" s="91">
        <f>[1]Predicted_Load!F6</f>
        <v>22564.5700005373</v>
      </c>
      <c r="H6" s="91">
        <f>[1]Predicted_Load!G6</f>
        <v>22206.4884538517</v>
      </c>
      <c r="I6" s="91">
        <f>[1]Predicted_Load!H6</f>
        <v>22173.097359378698</v>
      </c>
      <c r="J6" s="91">
        <f>[1]Predicted_Load!I6</f>
        <v>23482.337393138601</v>
      </c>
      <c r="K6" s="91">
        <f>[1]Predicted_Load!J6</f>
        <v>26108.569734973298</v>
      </c>
      <c r="L6" s="91">
        <f>[1]Predicted_Load!K6</f>
        <v>29187.893874135101</v>
      </c>
      <c r="M6" s="91">
        <f>[1]Predicted_Load!L6</f>
        <v>30929.818370882898</v>
      </c>
      <c r="N6" s="91">
        <f>[1]Predicted_Load!M6</f>
        <v>31986.400056995601</v>
      </c>
      <c r="O6" s="91">
        <f>[1]Predicted_Load!N6</f>
        <v>32999.727729155602</v>
      </c>
      <c r="P6" s="91">
        <f>[1]Predicted_Load!O6</f>
        <v>33634.152989920301</v>
      </c>
      <c r="Q6" s="91">
        <f>[1]Predicted_Load!P6</f>
        <v>33933.044369862102</v>
      </c>
      <c r="R6" s="91">
        <f>[1]Predicted_Load!Q6</f>
        <v>34276.7550485705</v>
      </c>
      <c r="S6" s="91">
        <f>[1]Predicted_Load!R6</f>
        <v>34492.394081979503</v>
      </c>
      <c r="T6" s="91">
        <f>[1]Predicted_Load!S6</f>
        <v>34535.5323456486</v>
      </c>
      <c r="U6" s="91">
        <f>[1]Predicted_Load!T6</f>
        <v>34421.700820928898</v>
      </c>
      <c r="V6" s="91">
        <f>[1]Predicted_Load!U6</f>
        <v>34010.916436911299</v>
      </c>
      <c r="W6" s="91">
        <f>[1]Predicted_Load!V6</f>
        <v>33210.830061813002</v>
      </c>
      <c r="X6" s="91">
        <f>[1]Predicted_Load!W6</f>
        <v>32177.582516826202</v>
      </c>
      <c r="Y6" s="91">
        <f>[1]Predicted_Load!X6</f>
        <v>32008.204603533199</v>
      </c>
      <c r="Z6" s="91">
        <f>[1]Predicted_Load!Y6</f>
        <v>32302.063414872599</v>
      </c>
      <c r="AA6" s="91">
        <f>[1]Predicted_Load!Z6</f>
        <v>30350.1082955319</v>
      </c>
      <c r="AB6" s="91">
        <f>[1]Predicted_Load!AA6</f>
        <v>27691.3625663692</v>
      </c>
      <c r="AC6" s="245">
        <f t="shared" si="1"/>
        <v>34535.5323456486</v>
      </c>
      <c r="AF6" s="245">
        <f t="shared" si="2"/>
        <v>6627.816225442999</v>
      </c>
      <c r="AG6" s="245">
        <f t="shared" si="3"/>
        <v>6529.3189328732988</v>
      </c>
    </row>
    <row r="7" spans="1:33" x14ac:dyDescent="0.2">
      <c r="A7" s="90">
        <f>[1]Predicted_Load!$A7</f>
        <v>2001</v>
      </c>
      <c r="B7" s="90">
        <f>[1]Predicted_Load!$B7</f>
        <v>6</v>
      </c>
      <c r="C7" s="90">
        <f>[1]Predicted_Load!$C7</f>
        <v>9</v>
      </c>
      <c r="D7" s="247">
        <f t="shared" si="0"/>
        <v>37051</v>
      </c>
      <c r="E7" s="91">
        <f>[1]Predicted_Load!D7</f>
        <v>24332.5912065798</v>
      </c>
      <c r="F7" s="91">
        <f>[1]Predicted_Load!E7</f>
        <v>22813.5482139499</v>
      </c>
      <c r="G7" s="91">
        <f>[1]Predicted_Load!F7</f>
        <v>21929.322977941301</v>
      </c>
      <c r="H7" s="91">
        <f>[1]Predicted_Load!G7</f>
        <v>21381.3819201716</v>
      </c>
      <c r="I7" s="91">
        <f>[1]Predicted_Load!H7</f>
        <v>20984.4434247176</v>
      </c>
      <c r="J7" s="91">
        <f>[1]Predicted_Load!I7</f>
        <v>21166.9678351121</v>
      </c>
      <c r="K7" s="91">
        <f>[1]Predicted_Load!J7</f>
        <v>21647.642335805202</v>
      </c>
      <c r="L7" s="91">
        <f>[1]Predicted_Load!K7</f>
        <v>23514.631721071899</v>
      </c>
      <c r="M7" s="91">
        <f>[1]Predicted_Load!L7</f>
        <v>25949.440120597799</v>
      </c>
      <c r="N7" s="91">
        <f>[1]Predicted_Load!M7</f>
        <v>27881.457437731799</v>
      </c>
      <c r="O7" s="91">
        <f>[1]Predicted_Load!N7</f>
        <v>29221.9387634823</v>
      </c>
      <c r="P7" s="91">
        <f>[1]Predicted_Load!O7</f>
        <v>29869.5421203771</v>
      </c>
      <c r="Q7" s="91">
        <f>[1]Predicted_Load!P7</f>
        <v>30029.056064021999</v>
      </c>
      <c r="R7" s="91">
        <f>[1]Predicted_Load!Q7</f>
        <v>30076.958622782298</v>
      </c>
      <c r="S7" s="91">
        <f>[1]Predicted_Load!R7</f>
        <v>30069.320450359701</v>
      </c>
      <c r="T7" s="91">
        <f>[1]Predicted_Load!S7</f>
        <v>30122.007823468899</v>
      </c>
      <c r="U7" s="91">
        <f>[1]Predicted_Load!T7</f>
        <v>30246.592572923601</v>
      </c>
      <c r="V7" s="91">
        <f>[1]Predicted_Load!U7</f>
        <v>30226.782261778299</v>
      </c>
      <c r="W7" s="91">
        <f>[1]Predicted_Load!V7</f>
        <v>29942.200782780001</v>
      </c>
      <c r="X7" s="91">
        <f>[1]Predicted_Load!W7</f>
        <v>29338.388647022901</v>
      </c>
      <c r="Y7" s="91">
        <f>[1]Predicted_Load!X7</f>
        <v>29529.6919813563</v>
      </c>
      <c r="Z7" s="91">
        <f>[1]Predicted_Load!Y7</f>
        <v>30112.090996848601</v>
      </c>
      <c r="AA7" s="91">
        <f>[1]Predicted_Load!Z7</f>
        <v>28656.212611017101</v>
      </c>
      <c r="AB7" s="91">
        <f>[1]Predicted_Load!AA7</f>
        <v>26475.466816524</v>
      </c>
      <c r="AC7" s="245">
        <f t="shared" si="1"/>
        <v>30246.592572923601</v>
      </c>
      <c r="AF7" s="245">
        <f t="shared" si="2"/>
        <v>-2580.1814615560979</v>
      </c>
      <c r="AG7" s="245">
        <f t="shared" si="3"/>
        <v>-1028.3386192691978</v>
      </c>
    </row>
    <row r="8" spans="1:33" x14ac:dyDescent="0.2">
      <c r="A8" s="90">
        <f>[1]Predicted_Load!$A8</f>
        <v>2001</v>
      </c>
      <c r="B8" s="90">
        <f>[1]Predicted_Load!$B8</f>
        <v>6</v>
      </c>
      <c r="C8" s="90">
        <f>[1]Predicted_Load!$C8</f>
        <v>10</v>
      </c>
      <c r="D8" s="247">
        <f t="shared" si="0"/>
        <v>37052</v>
      </c>
      <c r="E8" s="91">
        <f>[1]Predicted_Load!D8</f>
        <v>23840.296893025701</v>
      </c>
      <c r="F8" s="91">
        <f>[1]Predicted_Load!E8</f>
        <v>22411.742455944499</v>
      </c>
      <c r="G8" s="91">
        <f>[1]Predicted_Load!F8</f>
        <v>21520.648614505699</v>
      </c>
      <c r="H8" s="91">
        <f>[1]Predicted_Load!G8</f>
        <v>20937.6304993698</v>
      </c>
      <c r="I8" s="91">
        <f>[1]Predicted_Load!H8</f>
        <v>20443.6493253304</v>
      </c>
      <c r="J8" s="91">
        <f>[1]Predicted_Load!I8</f>
        <v>20364.296650512701</v>
      </c>
      <c r="K8" s="91">
        <f>[1]Predicted_Load!J8</f>
        <v>20385.215775357701</v>
      </c>
      <c r="L8" s="91">
        <f>[1]Predicted_Load!K8</f>
        <v>21869.949268656899</v>
      </c>
      <c r="M8" s="91">
        <f>[1]Predicted_Load!L8</f>
        <v>24102.473111564901</v>
      </c>
      <c r="N8" s="91">
        <f>[1]Predicted_Load!M8</f>
        <v>26100.5448093103</v>
      </c>
      <c r="O8" s="91">
        <f>[1]Predicted_Load!N8</f>
        <v>27646.036256126699</v>
      </c>
      <c r="P8" s="91">
        <f>[1]Predicted_Load!O8</f>
        <v>28699.604726686299</v>
      </c>
      <c r="Q8" s="91">
        <f>[1]Predicted_Load!P8</f>
        <v>29418.554095953499</v>
      </c>
      <c r="R8" s="91">
        <f>[1]Predicted_Load!Q8</f>
        <v>29776.0215536467</v>
      </c>
      <c r="S8" s="91">
        <f>[1]Predicted_Load!R8</f>
        <v>29970.166425604599</v>
      </c>
      <c r="T8" s="91">
        <f>[1]Predicted_Load!S8</f>
        <v>30205.417955733101</v>
      </c>
      <c r="U8" s="91">
        <f>[1]Predicted_Load!T8</f>
        <v>30513.9645733084</v>
      </c>
      <c r="V8" s="91">
        <f>[1]Predicted_Load!U8</f>
        <v>30800.6753485804</v>
      </c>
      <c r="W8" s="91">
        <f>[1]Predicted_Load!V8</f>
        <v>30626.5203676366</v>
      </c>
      <c r="X8" s="91">
        <f>[1]Predicted_Load!W8</f>
        <v>30239.435311741101</v>
      </c>
      <c r="Y8" s="91">
        <f>[1]Predicted_Load!X8</f>
        <v>30628.799219757901</v>
      </c>
      <c r="Z8" s="91">
        <f>[1]Predicted_Load!Y8</f>
        <v>31104.907199935002</v>
      </c>
      <c r="AA8" s="91">
        <f>[1]Predicted_Load!Z8</f>
        <v>29380.2259876875</v>
      </c>
      <c r="AB8" s="91">
        <f>[1]Predicted_Load!AA8</f>
        <v>26907.585862047901</v>
      </c>
      <c r="AC8" s="245">
        <f t="shared" si="1"/>
        <v>31104.907199935002</v>
      </c>
      <c r="AF8" s="245">
        <f t="shared" si="2"/>
        <v>-315.64130632469823</v>
      </c>
      <c r="AG8" s="245">
        <f t="shared" si="3"/>
        <v>-562.8015868363982</v>
      </c>
    </row>
    <row r="9" spans="1:33" x14ac:dyDescent="0.2">
      <c r="A9" s="90">
        <f>[1]Predicted_Load!$A9</f>
        <v>2001</v>
      </c>
      <c r="B9" s="90">
        <f>[1]Predicted_Load!$B9</f>
        <v>6</v>
      </c>
      <c r="C9" s="90">
        <f>[1]Predicted_Load!$C9</f>
        <v>11</v>
      </c>
      <c r="D9" s="247">
        <f t="shared" si="0"/>
        <v>37053</v>
      </c>
      <c r="E9" s="91">
        <f>[1]Predicted_Load!D9</f>
        <v>26623.586254340498</v>
      </c>
      <c r="F9" s="91">
        <f>[1]Predicted_Load!E9</f>
        <v>25180.968922330601</v>
      </c>
      <c r="G9" s="91">
        <f>[1]Predicted_Load!F9</f>
        <v>24376.561925996899</v>
      </c>
      <c r="H9" s="91">
        <f>[1]Predicted_Load!G9</f>
        <v>23996.029506889499</v>
      </c>
      <c r="I9" s="91">
        <f>[1]Predicted_Load!H9</f>
        <v>23894.355009336501</v>
      </c>
      <c r="J9" s="91">
        <f>[1]Predicted_Load!I9</f>
        <v>25195.043752121001</v>
      </c>
      <c r="K9" s="91">
        <f>[1]Predicted_Load!J9</f>
        <v>27807.808733427701</v>
      </c>
      <c r="L9" s="91">
        <f>[1]Predicted_Load!K9</f>
        <v>31226.453116061301</v>
      </c>
      <c r="M9" s="91">
        <f>[1]Predicted_Load!L9</f>
        <v>33637.228073668099</v>
      </c>
      <c r="N9" s="91">
        <f>[1]Predicted_Load!M9</f>
        <v>35375.645178873099</v>
      </c>
      <c r="O9" s="91">
        <f>[1]Predicted_Load!N9</f>
        <v>37005.300050948397</v>
      </c>
      <c r="P9" s="91">
        <f>[1]Predicted_Load!O9</f>
        <v>38155.2142608906</v>
      </c>
      <c r="Q9" s="91">
        <f>[1]Predicted_Load!P9</f>
        <v>38891.182353011798</v>
      </c>
      <c r="R9" s="91">
        <f>[1]Predicted_Load!Q9</f>
        <v>39628.337246048803</v>
      </c>
      <c r="S9" s="91">
        <f>[1]Predicted_Load!R9</f>
        <v>40085.5051593975</v>
      </c>
      <c r="T9" s="91">
        <f>[1]Predicted_Load!S9</f>
        <v>40406.702379525399</v>
      </c>
      <c r="U9" s="91">
        <f>[1]Predicted_Load!T9</f>
        <v>40496.702951886997</v>
      </c>
      <c r="V9" s="91">
        <f>[1]Predicted_Load!U9</f>
        <v>40263.1170262304</v>
      </c>
      <c r="W9" s="91">
        <f>[1]Predicted_Load!V9</f>
        <v>39418.393396704501</v>
      </c>
      <c r="X9" s="91">
        <f>[1]Predicted_Load!W9</f>
        <v>38340.062670644103</v>
      </c>
      <c r="Y9" s="91">
        <f>[1]Predicted_Load!X9</f>
        <v>37842.685511846103</v>
      </c>
      <c r="Z9" s="91">
        <f>[1]Predicted_Load!Y9</f>
        <v>37549.143320070201</v>
      </c>
      <c r="AA9" s="91">
        <f>[1]Predicted_Load!Z9</f>
        <v>34688.585348007</v>
      </c>
      <c r="AB9" s="91">
        <f>[1]Predicted_Load!AA9</f>
        <v>31312.476922997899</v>
      </c>
      <c r="AC9" s="245">
        <f t="shared" si="1"/>
        <v>40496.702951886997</v>
      </c>
      <c r="AF9" s="245">
        <f t="shared" si="2"/>
        <v>9319.8642746952974</v>
      </c>
      <c r="AG9" s="245">
        <f t="shared" si="3"/>
        <v>8563.3630487369956</v>
      </c>
    </row>
    <row r="10" spans="1:33" x14ac:dyDescent="0.2">
      <c r="A10" s="90">
        <f>[1]Predicted_Load!$A10</f>
        <v>2001</v>
      </c>
      <c r="B10" s="90">
        <f>[1]Predicted_Load!$B10</f>
        <v>6</v>
      </c>
      <c r="C10" s="90">
        <f>[1]Predicted_Load!$C10</f>
        <v>12</v>
      </c>
      <c r="D10" s="247">
        <f t="shared" si="0"/>
        <v>37054</v>
      </c>
      <c r="E10" s="91">
        <f>[1]Predicted_Load!D10</f>
        <v>29076.461091943798</v>
      </c>
      <c r="F10" s="91">
        <f>[1]Predicted_Load!E10</f>
        <v>27367.3200638911</v>
      </c>
      <c r="G10" s="91">
        <f>[1]Predicted_Load!F10</f>
        <v>26386.250795630502</v>
      </c>
      <c r="H10" s="91">
        <f>[1]Predicted_Load!G10</f>
        <v>25724.1943280948</v>
      </c>
      <c r="I10" s="91">
        <f>[1]Predicted_Load!H10</f>
        <v>25487.8178202036</v>
      </c>
      <c r="J10" s="91">
        <f>[1]Predicted_Load!I10</f>
        <v>26607.360559032099</v>
      </c>
      <c r="K10" s="91">
        <f>[1]Predicted_Load!J10</f>
        <v>29221.970384325701</v>
      </c>
      <c r="L10" s="91">
        <f>[1]Predicted_Load!K10</f>
        <v>32632.450616558301</v>
      </c>
      <c r="M10" s="91">
        <f>[1]Predicted_Load!L10</f>
        <v>35093.762434167496</v>
      </c>
      <c r="N10" s="91">
        <f>[1]Predicted_Load!M10</f>
        <v>36789.274030868299</v>
      </c>
      <c r="O10" s="91">
        <f>[1]Predicted_Load!N10</f>
        <v>38515.023996608899</v>
      </c>
      <c r="P10" s="91">
        <f>[1]Predicted_Load!O10</f>
        <v>39806.867422932803</v>
      </c>
      <c r="Q10" s="91">
        <f>[1]Predicted_Load!P10</f>
        <v>40666.504371794203</v>
      </c>
      <c r="R10" s="91">
        <f>[1]Predicted_Load!Q10</f>
        <v>41386.415948260699</v>
      </c>
      <c r="S10" s="91">
        <f>[1]Predicted_Load!R10</f>
        <v>41922.196059613598</v>
      </c>
      <c r="T10" s="91">
        <f>[1]Predicted_Load!S10</f>
        <v>42305.258889083299</v>
      </c>
      <c r="U10" s="91">
        <f>[1]Predicted_Load!T10</f>
        <v>42450.120061073598</v>
      </c>
      <c r="V10" s="91">
        <f>[1]Predicted_Load!U10</f>
        <v>42169.968048464601</v>
      </c>
      <c r="W10" s="91">
        <f>[1]Predicted_Load!V10</f>
        <v>41225.925267492901</v>
      </c>
      <c r="X10" s="91">
        <f>[1]Predicted_Load!W10</f>
        <v>40037.617180961999</v>
      </c>
      <c r="Y10" s="91">
        <f>[1]Predicted_Load!X10</f>
        <v>39366.538187415099</v>
      </c>
      <c r="Z10" s="91">
        <f>[1]Predicted_Load!Y10</f>
        <v>39067.444144275301</v>
      </c>
      <c r="AA10" s="91">
        <f>[1]Predicted_Load!Z10</f>
        <v>36146.916041840603</v>
      </c>
      <c r="AB10" s="91">
        <f>[1]Predicted_Load!AA10</f>
        <v>32650.916434044499</v>
      </c>
      <c r="AC10" s="245">
        <f t="shared" si="1"/>
        <v>42450.120061073598</v>
      </c>
      <c r="AF10" s="245">
        <f t="shared" si="2"/>
        <v>11256.513107056999</v>
      </c>
      <c r="AG10" s="245">
        <f t="shared" si="3"/>
        <v>10395.1281021738</v>
      </c>
    </row>
    <row r="11" spans="1:33" x14ac:dyDescent="0.2">
      <c r="A11" s="90">
        <f>[1]Predicted_Load!$A11</f>
        <v>2001</v>
      </c>
      <c r="B11" s="90">
        <f>[1]Predicted_Load!$B11</f>
        <v>6</v>
      </c>
      <c r="C11" s="90">
        <f>[1]Predicted_Load!$C11</f>
        <v>13</v>
      </c>
      <c r="D11" s="247">
        <f t="shared" si="0"/>
        <v>37055</v>
      </c>
      <c r="E11" s="91">
        <f>[1]Predicted_Load!D11</f>
        <v>31978.459813559199</v>
      </c>
      <c r="F11" s="91">
        <f>[1]Predicted_Load!E11</f>
        <v>30051.7484057945</v>
      </c>
      <c r="G11" s="91">
        <f>[1]Predicted_Load!F11</f>
        <v>28889.238184399401</v>
      </c>
      <c r="H11" s="91">
        <f>[1]Predicted_Load!G11</f>
        <v>28100.101332168801</v>
      </c>
      <c r="I11" s="91">
        <f>[1]Predicted_Load!H11</f>
        <v>27730.5924318791</v>
      </c>
      <c r="J11" s="91">
        <f>[1]Predicted_Load!I11</f>
        <v>28773.930547019099</v>
      </c>
      <c r="K11" s="91">
        <f>[1]Predicted_Load!J11</f>
        <v>31258.5798614661</v>
      </c>
      <c r="L11" s="91">
        <f>[1]Predicted_Load!K11</f>
        <v>34758.0070542596</v>
      </c>
      <c r="M11" s="91">
        <f>[1]Predicted_Load!L11</f>
        <v>37474.422409005099</v>
      </c>
      <c r="N11" s="91">
        <f>[1]Predicted_Load!M11</f>
        <v>39350.780767498203</v>
      </c>
      <c r="O11" s="91">
        <f>[1]Predicted_Load!N11</f>
        <v>41258.538962112601</v>
      </c>
      <c r="P11" s="91">
        <f>[1]Predicted_Load!O11</f>
        <v>42723.199572497397</v>
      </c>
      <c r="Q11" s="91">
        <f>[1]Predicted_Load!P11</f>
        <v>43726.913200432398</v>
      </c>
      <c r="R11" s="91">
        <f>[1]Predicted_Load!Q11</f>
        <v>44689.241633496596</v>
      </c>
      <c r="S11" s="91">
        <f>[1]Predicted_Load!R11</f>
        <v>45325.114275735803</v>
      </c>
      <c r="T11" s="91">
        <f>[1]Predicted_Load!S11</f>
        <v>45865.256938728598</v>
      </c>
      <c r="U11" s="91">
        <f>[1]Predicted_Load!T11</f>
        <v>46080.392319879204</v>
      </c>
      <c r="V11" s="91">
        <f>[1]Predicted_Load!U11</f>
        <v>45785.358447181599</v>
      </c>
      <c r="W11" s="91">
        <f>[1]Predicted_Load!V11</f>
        <v>44612.874760329898</v>
      </c>
      <c r="X11" s="91">
        <f>[1]Predicted_Load!W11</f>
        <v>43224.3269306168</v>
      </c>
      <c r="Y11" s="91">
        <f>[1]Predicted_Load!X11</f>
        <v>42335.312091160798</v>
      </c>
      <c r="Z11" s="91">
        <f>[1]Predicted_Load!Y11</f>
        <v>41782.820245372401</v>
      </c>
      <c r="AA11" s="91">
        <f>[1]Predicted_Load!Z11</f>
        <v>38859.687315917203</v>
      </c>
      <c r="AB11" s="91">
        <f>[1]Predicted_Load!AA11</f>
        <v>34906.279824374498</v>
      </c>
      <c r="AC11" s="245">
        <f t="shared" si="1"/>
        <v>46080.392319879204</v>
      </c>
      <c r="AF11" s="245">
        <f t="shared" si="2"/>
        <v>17278.641678136402</v>
      </c>
      <c r="AG11" s="245">
        <f t="shared" si="3"/>
        <v>16479.400522534404</v>
      </c>
    </row>
    <row r="12" spans="1:33" x14ac:dyDescent="0.2">
      <c r="A12" s="90">
        <f>[1]Predicted_Load!$A12</f>
        <v>2001</v>
      </c>
      <c r="B12" s="90">
        <f>[1]Predicted_Load!$B12</f>
        <v>6</v>
      </c>
      <c r="C12" s="90">
        <f>[1]Predicted_Load!$C12</f>
        <v>14</v>
      </c>
      <c r="D12" s="247">
        <f t="shared" si="0"/>
        <v>37056</v>
      </c>
      <c r="E12" s="91">
        <f>[1]Predicted_Load!D12</f>
        <v>31011.2658961669</v>
      </c>
      <c r="F12" s="91">
        <f>[1]Predicted_Load!E12</f>
        <v>29126.859636950499</v>
      </c>
      <c r="G12" s="91">
        <f>[1]Predicted_Load!F12</f>
        <v>27960.678055280001</v>
      </c>
      <c r="H12" s="91">
        <f>[1]Predicted_Load!G12</f>
        <v>27236.151793397301</v>
      </c>
      <c r="I12" s="91">
        <f>[1]Predicted_Load!H12</f>
        <v>26883.184267332999</v>
      </c>
      <c r="J12" s="91">
        <f>[1]Predicted_Load!I12</f>
        <v>27974.879932768901</v>
      </c>
      <c r="K12" s="91">
        <f>[1]Predicted_Load!J12</f>
        <v>30470.6490248968</v>
      </c>
      <c r="L12" s="91">
        <f>[1]Predicted_Load!K12</f>
        <v>33914.208131853004</v>
      </c>
      <c r="M12" s="91">
        <f>[1]Predicted_Load!L12</f>
        <v>36549.1733100411</v>
      </c>
      <c r="N12" s="91">
        <f>[1]Predicted_Load!M12</f>
        <v>38406.838534869101</v>
      </c>
      <c r="O12" s="91">
        <f>[1]Predicted_Load!N12</f>
        <v>40252.850384148704</v>
      </c>
      <c r="P12" s="91">
        <f>[1]Predicted_Load!O12</f>
        <v>41617.382666915197</v>
      </c>
      <c r="Q12" s="91">
        <f>[1]Predicted_Load!P12</f>
        <v>42488.569377412801</v>
      </c>
      <c r="R12" s="91">
        <f>[1]Predicted_Load!Q12</f>
        <v>43365.622587737598</v>
      </c>
      <c r="S12" s="91">
        <f>[1]Predicted_Load!R12</f>
        <v>43902.229898399797</v>
      </c>
      <c r="T12" s="91">
        <f>[1]Predicted_Load!S12</f>
        <v>44295.062264041298</v>
      </c>
      <c r="U12" s="91">
        <f>[1]Predicted_Load!T12</f>
        <v>44428.696442324799</v>
      </c>
      <c r="V12" s="91">
        <f>[1]Predicted_Load!U12</f>
        <v>44084.884146153701</v>
      </c>
      <c r="W12" s="91">
        <f>[1]Predicted_Load!V12</f>
        <v>42942.640362927203</v>
      </c>
      <c r="X12" s="91">
        <f>[1]Predicted_Load!W12</f>
        <v>41608.298259349198</v>
      </c>
      <c r="Y12" s="91">
        <f>[1]Predicted_Load!X12</f>
        <v>40634.691120046999</v>
      </c>
      <c r="Z12" s="91">
        <f>[1]Predicted_Load!Y12</f>
        <v>40182.269393011004</v>
      </c>
      <c r="AA12" s="91">
        <f>[1]Predicted_Load!Z12</f>
        <v>37337.129186088998</v>
      </c>
      <c r="AB12" s="91">
        <f>[1]Predicted_Load!AA12</f>
        <v>33911.319229846296</v>
      </c>
      <c r="AC12" s="245">
        <f t="shared" si="1"/>
        <v>44428.696442324799</v>
      </c>
      <c r="AF12" s="245">
        <f t="shared" si="2"/>
        <v>17312.945367988799</v>
      </c>
      <c r="AG12" s="245">
        <f t="shared" si="3"/>
        <v>16478.295312176</v>
      </c>
    </row>
    <row r="13" spans="1:33" x14ac:dyDescent="0.2">
      <c r="A13" s="90">
        <f>[1]Predicted_Load!$A13</f>
        <v>2001</v>
      </c>
      <c r="B13" s="90">
        <f>[1]Predicted_Load!$B13</f>
        <v>6</v>
      </c>
      <c r="C13" s="90">
        <f>[1]Predicted_Load!$C13</f>
        <v>15</v>
      </c>
      <c r="D13" s="247">
        <f t="shared" si="0"/>
        <v>37057</v>
      </c>
      <c r="E13" s="91">
        <f>[1]Predicted_Load!D13</f>
        <v>30218.002624666398</v>
      </c>
      <c r="F13" s="91">
        <f>[1]Predicted_Load!E13</f>
        <v>28381.701672436699</v>
      </c>
      <c r="G13" s="91">
        <f>[1]Predicted_Load!F13</f>
        <v>27222.043780209398</v>
      </c>
      <c r="H13" s="91">
        <f>[1]Predicted_Load!G13</f>
        <v>26534.3473289209</v>
      </c>
      <c r="I13" s="91">
        <f>[1]Predicted_Load!H13</f>
        <v>26215.198229420399</v>
      </c>
      <c r="J13" s="91">
        <f>[1]Predicted_Load!I13</f>
        <v>27247.425542506</v>
      </c>
      <c r="K13" s="91">
        <f>[1]Predicted_Load!J13</f>
        <v>29625.341512268598</v>
      </c>
      <c r="L13" s="91">
        <f>[1]Predicted_Load!K13</f>
        <v>33058.503600174401</v>
      </c>
      <c r="M13" s="91">
        <f>[1]Predicted_Load!L13</f>
        <v>35703.430422654201</v>
      </c>
      <c r="N13" s="91">
        <f>[1]Predicted_Load!M13</f>
        <v>37521.580123669599</v>
      </c>
      <c r="O13" s="91">
        <f>[1]Predicted_Load!N13</f>
        <v>39273.929641972398</v>
      </c>
      <c r="P13" s="91">
        <f>[1]Predicted_Load!O13</f>
        <v>40536.961892991698</v>
      </c>
      <c r="Q13" s="91">
        <f>[1]Predicted_Load!P13</f>
        <v>41312.6951744861</v>
      </c>
      <c r="R13" s="91">
        <f>[1]Predicted_Load!Q13</f>
        <v>42054.121162443298</v>
      </c>
      <c r="S13" s="91">
        <f>[1]Predicted_Load!R13</f>
        <v>42468.582175697396</v>
      </c>
      <c r="T13" s="91">
        <f>[1]Predicted_Load!S13</f>
        <v>42667.568335582801</v>
      </c>
      <c r="U13" s="91">
        <f>[1]Predicted_Load!T13</f>
        <v>42603.879113481598</v>
      </c>
      <c r="V13" s="91">
        <f>[1]Predicted_Load!U13</f>
        <v>42028.642020140098</v>
      </c>
      <c r="W13" s="91">
        <f>[1]Predicted_Load!V13</f>
        <v>40824.563404587097</v>
      </c>
      <c r="X13" s="91">
        <f>[1]Predicted_Load!W13</f>
        <v>39325.562453755003</v>
      </c>
      <c r="Y13" s="91">
        <f>[1]Predicted_Load!X13</f>
        <v>38236.117063272897</v>
      </c>
      <c r="Z13" s="91">
        <f>[1]Predicted_Load!Y13</f>
        <v>38014.554831379501</v>
      </c>
      <c r="AA13" s="91">
        <f>[1]Predicted_Load!Z13</f>
        <v>35726.107147462899</v>
      </c>
      <c r="AB13" s="91">
        <f>[1]Predicted_Load!AA13</f>
        <v>32748.2644509395</v>
      </c>
      <c r="AC13" s="245">
        <f t="shared" si="1"/>
        <v>42667.568335582801</v>
      </c>
      <c r="AF13" s="245">
        <f t="shared" si="2"/>
        <v>16876.93295703</v>
      </c>
      <c r="AG13" s="245">
        <f t="shared" si="3"/>
        <v>15929.380394449501</v>
      </c>
    </row>
    <row r="14" spans="1:33" x14ac:dyDescent="0.2">
      <c r="A14" s="90">
        <f>[1]Predicted_Load!$A14</f>
        <v>2001</v>
      </c>
      <c r="B14" s="90">
        <f>[1]Predicted_Load!$B14</f>
        <v>6</v>
      </c>
      <c r="C14" s="90">
        <f>[1]Predicted_Load!$C14</f>
        <v>16</v>
      </c>
      <c r="D14" s="247">
        <f t="shared" si="0"/>
        <v>37058</v>
      </c>
      <c r="E14" s="91">
        <f>[1]Predicted_Load!D14</f>
        <v>30981.455701430601</v>
      </c>
      <c r="F14" s="91">
        <f>[1]Predicted_Load!E14</f>
        <v>28962.883318912802</v>
      </c>
      <c r="G14" s="91">
        <f>[1]Predicted_Load!F14</f>
        <v>27662.263633401501</v>
      </c>
      <c r="H14" s="91">
        <f>[1]Predicted_Load!G14</f>
        <v>26752.6897712153</v>
      </c>
      <c r="I14" s="91">
        <f>[1]Predicted_Load!H14</f>
        <v>26067.019114246199</v>
      </c>
      <c r="J14" s="91">
        <f>[1]Predicted_Load!I14</f>
        <v>26019.0460209308</v>
      </c>
      <c r="K14" s="91">
        <f>[1]Predicted_Load!J14</f>
        <v>26445.587063578001</v>
      </c>
      <c r="L14" s="91">
        <f>[1]Predicted_Load!K14</f>
        <v>28537.743004654902</v>
      </c>
      <c r="M14" s="91">
        <f>[1]Predicted_Load!L14</f>
        <v>31510.270231683098</v>
      </c>
      <c r="N14" s="91">
        <f>[1]Predicted_Load!M14</f>
        <v>34095.5628630383</v>
      </c>
      <c r="O14" s="91">
        <f>[1]Predicted_Load!N14</f>
        <v>36306.569107717201</v>
      </c>
      <c r="P14" s="91">
        <f>[1]Predicted_Load!O14</f>
        <v>37744.332980102001</v>
      </c>
      <c r="Q14" s="91">
        <f>[1]Predicted_Load!P14</f>
        <v>38468.980665824703</v>
      </c>
      <c r="R14" s="91">
        <f>[1]Predicted_Load!Q14</f>
        <v>38825.978668309697</v>
      </c>
      <c r="S14" s="91">
        <f>[1]Predicted_Load!R14</f>
        <v>39009.315419858001</v>
      </c>
      <c r="T14" s="91">
        <f>[1]Predicted_Load!S14</f>
        <v>39195.554327587197</v>
      </c>
      <c r="U14" s="91">
        <f>[1]Predicted_Load!T14</f>
        <v>39293.918053168403</v>
      </c>
      <c r="V14" s="91">
        <f>[1]Predicted_Load!U14</f>
        <v>39087.901361744</v>
      </c>
      <c r="W14" s="91">
        <f>[1]Predicted_Load!V14</f>
        <v>38453.2711467552</v>
      </c>
      <c r="X14" s="91">
        <f>[1]Predicted_Load!W14</f>
        <v>37375.421450379399</v>
      </c>
      <c r="Y14" s="91">
        <f>[1]Predicted_Load!X14</f>
        <v>36519.766747947302</v>
      </c>
      <c r="Z14" s="91">
        <f>[1]Predicted_Load!Y14</f>
        <v>36695.328594719504</v>
      </c>
      <c r="AA14" s="91">
        <f>[1]Predicted_Load!Z14</f>
        <v>34888.104894439603</v>
      </c>
      <c r="AB14" s="91">
        <f>[1]Predicted_Load!AA14</f>
        <v>32389.8362665762</v>
      </c>
      <c r="AC14" s="245">
        <f t="shared" si="1"/>
        <v>39293.918053168403</v>
      </c>
      <c r="AF14" s="245">
        <f>AC14-AC36</f>
        <v>8059.951229352002</v>
      </c>
      <c r="AG14" s="245">
        <f t="shared" si="3"/>
        <v>7341.4552634623033</v>
      </c>
    </row>
    <row r="15" spans="1:33" x14ac:dyDescent="0.2">
      <c r="A15" s="90">
        <f>[1]Predicted_Load!$A15</f>
        <v>2001</v>
      </c>
      <c r="B15" s="90">
        <f>[1]Predicted_Load!$B15</f>
        <v>6</v>
      </c>
      <c r="C15" s="90">
        <f>[1]Predicted_Load!$C15</f>
        <v>17</v>
      </c>
      <c r="D15" s="247">
        <f t="shared" si="0"/>
        <v>37059</v>
      </c>
      <c r="E15" s="91">
        <f>[1]Predicted_Load!D15</f>
        <v>28680.714455960901</v>
      </c>
      <c r="F15" s="91">
        <f>[1]Predicted_Load!E15</f>
        <v>26871.8302122409</v>
      </c>
      <c r="G15" s="91">
        <f>[1]Predicted_Load!F15</f>
        <v>25656.531461956201</v>
      </c>
      <c r="H15" s="91">
        <f>[1]Predicted_Load!G15</f>
        <v>24781.106751405201</v>
      </c>
      <c r="I15" s="91">
        <f>[1]Predicted_Load!H15</f>
        <v>24118.071514176499</v>
      </c>
      <c r="J15" s="91">
        <f>[1]Predicted_Load!I15</f>
        <v>23855.506115095799</v>
      </c>
      <c r="K15" s="91">
        <f>[1]Predicted_Load!J15</f>
        <v>23828.7162644932</v>
      </c>
      <c r="L15" s="91">
        <f>[1]Predicted_Load!K15</f>
        <v>25465.564976897</v>
      </c>
      <c r="M15" s="91">
        <f>[1]Predicted_Load!L15</f>
        <v>28077.640335865799</v>
      </c>
      <c r="N15" s="91">
        <f>[1]Predicted_Load!M15</f>
        <v>30525.219780255298</v>
      </c>
      <c r="O15" s="91">
        <f>[1]Predicted_Load!N15</f>
        <v>32692.5952729903</v>
      </c>
      <c r="P15" s="91">
        <f>[1]Predicted_Load!O15</f>
        <v>34312.730948812299</v>
      </c>
      <c r="Q15" s="91">
        <f>[1]Predicted_Load!P15</f>
        <v>35426.964624190499</v>
      </c>
      <c r="R15" s="91">
        <f>[1]Predicted_Load!Q15</f>
        <v>36032.544222349701</v>
      </c>
      <c r="S15" s="91">
        <f>[1]Predicted_Load!R15</f>
        <v>36367.825872484798</v>
      </c>
      <c r="T15" s="91">
        <f>[1]Predicted_Load!S15</f>
        <v>36699.570812013102</v>
      </c>
      <c r="U15" s="91">
        <f>[1]Predicted_Load!T15</f>
        <v>36998.524435809202</v>
      </c>
      <c r="V15" s="91">
        <f>[1]Predicted_Load!U15</f>
        <v>37127.549119398798</v>
      </c>
      <c r="W15" s="91">
        <f>[1]Predicted_Load!V15</f>
        <v>36738.942526043698</v>
      </c>
      <c r="X15" s="91">
        <f>[1]Predicted_Load!W15</f>
        <v>35971.119421727999</v>
      </c>
      <c r="Y15" s="91">
        <f>[1]Predicted_Load!X15</f>
        <v>35606.142430666398</v>
      </c>
      <c r="Z15" s="91">
        <f>[1]Predicted_Load!Y15</f>
        <v>35847.310121439099</v>
      </c>
      <c r="AA15" s="91">
        <f>[1]Predicted_Load!Z15</f>
        <v>33859.923929946002</v>
      </c>
      <c r="AB15" s="91">
        <f>[1]Predicted_Load!AA15</f>
        <v>31193.613197267699</v>
      </c>
      <c r="AC15" s="245">
        <f t="shared" si="1"/>
        <v>37127.549119398798</v>
      </c>
      <c r="AF15" s="245">
        <f t="shared" si="2"/>
        <v>5993.2880455602972</v>
      </c>
      <c r="AG15" s="245">
        <f t="shared" si="3"/>
        <v>5264.378497444497</v>
      </c>
    </row>
    <row r="16" spans="1:33" x14ac:dyDescent="0.2">
      <c r="A16" s="90">
        <f>[1]Predicted_Load!$A16</f>
        <v>2001</v>
      </c>
      <c r="B16" s="90">
        <f>[1]Predicted_Load!$B16</f>
        <v>6</v>
      </c>
      <c r="C16" s="90">
        <f>[1]Predicted_Load!$C16</f>
        <v>18</v>
      </c>
      <c r="D16" s="247">
        <f t="shared" si="0"/>
        <v>37060</v>
      </c>
      <c r="E16" s="91">
        <f>[1]Predicted_Load!D16</f>
        <v>26830.1481986691</v>
      </c>
      <c r="F16" s="91">
        <f>[1]Predicted_Load!E16</f>
        <v>25333.245123629698</v>
      </c>
      <c r="G16" s="91">
        <f>[1]Predicted_Load!F16</f>
        <v>24460.443789777099</v>
      </c>
      <c r="H16" s="91">
        <f>[1]Predicted_Load!G16</f>
        <v>24030.0197991188</v>
      </c>
      <c r="I16" s="91">
        <f>[1]Predicted_Load!H16</f>
        <v>23970.2513050749</v>
      </c>
      <c r="J16" s="91">
        <f>[1]Predicted_Load!I16</f>
        <v>25232.178543283899</v>
      </c>
      <c r="K16" s="91">
        <f>[1]Predicted_Load!J16</f>
        <v>27806.186611959802</v>
      </c>
      <c r="L16" s="91">
        <f>[1]Predicted_Load!K16</f>
        <v>31146.747485100299</v>
      </c>
      <c r="M16" s="91">
        <f>[1]Predicted_Load!L16</f>
        <v>33498.709176914999</v>
      </c>
      <c r="N16" s="91">
        <f>[1]Predicted_Load!M16</f>
        <v>35148.5092533887</v>
      </c>
      <c r="O16" s="91">
        <f>[1]Predicted_Load!N16</f>
        <v>36707.0707472625</v>
      </c>
      <c r="P16" s="91">
        <f>[1]Predicted_Load!O16</f>
        <v>37744.125855316401</v>
      </c>
      <c r="Q16" s="91">
        <f>[1]Predicted_Load!P16</f>
        <v>38350.578307902397</v>
      </c>
      <c r="R16" s="91">
        <f>[1]Predicted_Load!Q16</f>
        <v>38970.322898659797</v>
      </c>
      <c r="S16" s="91">
        <f>[1]Predicted_Load!R16</f>
        <v>39281.787126507501</v>
      </c>
      <c r="T16" s="91">
        <f>[1]Predicted_Load!S16</f>
        <v>39478.0324777438</v>
      </c>
      <c r="U16" s="91">
        <f>[1]Predicted_Load!T16</f>
        <v>39534.643483227199</v>
      </c>
      <c r="V16" s="91">
        <f>[1]Predicted_Load!U16</f>
        <v>39246.0252530137</v>
      </c>
      <c r="W16" s="91">
        <f>[1]Predicted_Load!V16</f>
        <v>38451.768068510297</v>
      </c>
      <c r="X16" s="91">
        <f>[1]Predicted_Load!W16</f>
        <v>37418.667897731197</v>
      </c>
      <c r="Y16" s="91">
        <f>[1]Predicted_Load!X16</f>
        <v>36820.425770755603</v>
      </c>
      <c r="Z16" s="91">
        <f>[1]Predicted_Load!Y16</f>
        <v>36594.917523189797</v>
      </c>
      <c r="AA16" s="91">
        <f>[1]Predicted_Load!Z16</f>
        <v>33874.511898780598</v>
      </c>
      <c r="AB16" s="91">
        <f>[1]Predicted_Load!AA16</f>
        <v>30625.743951545701</v>
      </c>
      <c r="AC16" s="245">
        <f t="shared" si="1"/>
        <v>39534.643483227199</v>
      </c>
      <c r="AF16" s="245">
        <f t="shared" si="2"/>
        <v>8149.5557417510972</v>
      </c>
      <c r="AG16" s="245">
        <f t="shared" si="3"/>
        <v>8191.6397301709003</v>
      </c>
    </row>
    <row r="17" spans="1:33" x14ac:dyDescent="0.2">
      <c r="A17" s="90">
        <f>[1]Predicted_Load!$A17</f>
        <v>2001</v>
      </c>
      <c r="B17" s="90">
        <f>[1]Predicted_Load!$B17</f>
        <v>6</v>
      </c>
      <c r="C17" s="90">
        <f>[1]Predicted_Load!$C17</f>
        <v>19</v>
      </c>
      <c r="D17" s="247">
        <f t="shared" si="0"/>
        <v>37061</v>
      </c>
      <c r="E17" s="91">
        <f>[1]Predicted_Load!D17</f>
        <v>26465.3988635651</v>
      </c>
      <c r="F17" s="91">
        <f>[1]Predicted_Load!E17</f>
        <v>24967.2643027868</v>
      </c>
      <c r="G17" s="91">
        <f>[1]Predicted_Load!F17</f>
        <v>24125.2395886714</v>
      </c>
      <c r="H17" s="91">
        <f>[1]Predicted_Load!G17</f>
        <v>23667.983444289101</v>
      </c>
      <c r="I17" s="91">
        <f>[1]Predicted_Load!H17</f>
        <v>23561.086690050099</v>
      </c>
      <c r="J17" s="91">
        <f>[1]Predicted_Load!I17</f>
        <v>24825.6723714131</v>
      </c>
      <c r="K17" s="91">
        <f>[1]Predicted_Load!J17</f>
        <v>27484.820042156301</v>
      </c>
      <c r="L17" s="91">
        <f>[1]Predicted_Load!K17</f>
        <v>30595.523115133801</v>
      </c>
      <c r="M17" s="91">
        <f>[1]Predicted_Load!L17</f>
        <v>32443.179180279199</v>
      </c>
      <c r="N17" s="91">
        <f>[1]Predicted_Load!M17</f>
        <v>33658.486512373798</v>
      </c>
      <c r="O17" s="91">
        <f>[1]Predicted_Load!N17</f>
        <v>34896.116670776799</v>
      </c>
      <c r="P17" s="91">
        <f>[1]Predicted_Load!O17</f>
        <v>35707.994073853602</v>
      </c>
      <c r="Q17" s="91">
        <f>[1]Predicted_Load!P17</f>
        <v>36156.829328284701</v>
      </c>
      <c r="R17" s="91">
        <f>[1]Predicted_Load!Q17</f>
        <v>36636.207959586704</v>
      </c>
      <c r="S17" s="91">
        <f>[1]Predicted_Load!R17</f>
        <v>36919.763664945203</v>
      </c>
      <c r="T17" s="91">
        <f>[1]Predicted_Load!S17</f>
        <v>37078.4760945093</v>
      </c>
      <c r="U17" s="91">
        <f>[1]Predicted_Load!T17</f>
        <v>37124.682019572603</v>
      </c>
      <c r="V17" s="91">
        <f>[1]Predicted_Load!U17</f>
        <v>36923.510605277799</v>
      </c>
      <c r="W17" s="91">
        <f>[1]Predicted_Load!V17</f>
        <v>36215.313029266901</v>
      </c>
      <c r="X17" s="91">
        <f>[1]Predicted_Load!W17</f>
        <v>35296.661471289197</v>
      </c>
      <c r="Y17" s="91">
        <f>[1]Predicted_Load!X17</f>
        <v>34934.069923259201</v>
      </c>
      <c r="Z17" s="91">
        <f>[1]Predicted_Load!Y17</f>
        <v>34856.542335791397</v>
      </c>
      <c r="AA17" s="91">
        <f>[1]Predicted_Load!Z17</f>
        <v>32273.817286448</v>
      </c>
      <c r="AB17" s="91">
        <f>[1]Predicted_Load!AA17</f>
        <v>29147.6441465387</v>
      </c>
      <c r="AC17" s="245">
        <f t="shared" si="1"/>
        <v>37124.682019572603</v>
      </c>
      <c r="AF17" s="245">
        <f t="shared" si="2"/>
        <v>6040.731129684802</v>
      </c>
      <c r="AG17" s="245">
        <f t="shared" si="3"/>
        <v>5441.2926397644042</v>
      </c>
    </row>
    <row r="18" spans="1:33" x14ac:dyDescent="0.2">
      <c r="A18" s="90">
        <f>[1]Predicted_Load!$A18</f>
        <v>2001</v>
      </c>
      <c r="B18" s="90">
        <f>[1]Predicted_Load!$B18</f>
        <v>6</v>
      </c>
      <c r="C18" s="90">
        <f>[1]Predicted_Load!$C18</f>
        <v>20</v>
      </c>
      <c r="D18" s="247">
        <f>DATE(A18,B18,C18)</f>
        <v>37062</v>
      </c>
      <c r="E18" s="91">
        <f>[1]Predicted_Load!D18</f>
        <v>27194.5897360897</v>
      </c>
      <c r="F18" s="91">
        <f>[1]Predicted_Load!E18</f>
        <v>25665.372480962898</v>
      </c>
      <c r="G18" s="91">
        <f>[1]Predicted_Load!F18</f>
        <v>24799.547739441801</v>
      </c>
      <c r="H18" s="91">
        <f>[1]Predicted_Load!G18</f>
        <v>24328.049880420702</v>
      </c>
      <c r="I18" s="91">
        <f>[1]Predicted_Load!H18</f>
        <v>24177.7295390463</v>
      </c>
      <c r="J18" s="91">
        <f>[1]Predicted_Load!I18</f>
        <v>25436.1301667269</v>
      </c>
      <c r="K18" s="91">
        <f>[1]Predicted_Load!J18</f>
        <v>28076.927081769099</v>
      </c>
      <c r="L18" s="91">
        <f>[1]Predicted_Load!K18</f>
        <v>31171.010799846499</v>
      </c>
      <c r="M18" s="91">
        <f>[1]Predicted_Load!L18</f>
        <v>33133.036903622</v>
      </c>
      <c r="N18" s="91">
        <f>[1]Predicted_Load!M18</f>
        <v>34435.104908043897</v>
      </c>
      <c r="O18" s="91">
        <f>[1]Predicted_Load!N18</f>
        <v>35716.913389183501</v>
      </c>
      <c r="P18" s="91">
        <f>[1]Predicted_Load!O18</f>
        <v>36581.914669005302</v>
      </c>
      <c r="Q18" s="91">
        <f>[1]Predicted_Load!P18</f>
        <v>37119.831534098499</v>
      </c>
      <c r="R18" s="91">
        <f>[1]Predicted_Load!Q18</f>
        <v>37714.175567970597</v>
      </c>
      <c r="S18" s="91">
        <f>[1]Predicted_Load!R18</f>
        <v>38039.9187541133</v>
      </c>
      <c r="T18" s="91">
        <f>[1]Predicted_Load!S18</f>
        <v>38272.629459489297</v>
      </c>
      <c r="U18" s="91">
        <f>[1]Predicted_Load!T18</f>
        <v>38328.838569107</v>
      </c>
      <c r="V18" s="91">
        <f>[1]Predicted_Load!U18</f>
        <v>38103.381582321897</v>
      </c>
      <c r="W18" s="91">
        <f>[1]Predicted_Load!V18</f>
        <v>37318.170005732703</v>
      </c>
      <c r="X18" s="91">
        <f>[1]Predicted_Load!W18</f>
        <v>36316.674066349697</v>
      </c>
      <c r="Y18" s="91">
        <f>[1]Predicted_Load!X18</f>
        <v>35910.216042869797</v>
      </c>
      <c r="Z18" s="91">
        <f>[1]Predicted_Load!Y18</f>
        <v>35821.069563893703</v>
      </c>
      <c r="AA18" s="91">
        <f>[1]Predicted_Load!Z18</f>
        <v>33203.623331410497</v>
      </c>
      <c r="AB18" s="91">
        <f>[1]Predicted_Load!AA18</f>
        <v>29980.1754764137</v>
      </c>
      <c r="AC18" s="245">
        <f t="shared" si="1"/>
        <v>38328.838569107</v>
      </c>
      <c r="AF18" s="245">
        <f t="shared" si="2"/>
        <v>7172.1338222232007</v>
      </c>
      <c r="AG18" s="245">
        <f t="shared" si="3"/>
        <v>6446.6035296260998</v>
      </c>
    </row>
    <row r="19" spans="1:33" x14ac:dyDescent="0.2">
      <c r="A19" s="90">
        <f>[1]Predicted_Load!$A19</f>
        <v>2001</v>
      </c>
      <c r="B19" s="90">
        <f>[1]Predicted_Load!$B19</f>
        <v>6</v>
      </c>
      <c r="C19" s="90">
        <f>[1]Predicted_Load!$C19</f>
        <v>21</v>
      </c>
      <c r="D19" s="247">
        <f>DATE(A19,B19,C19)</f>
        <v>37063</v>
      </c>
      <c r="E19" s="91">
        <f>[1]Predicted_Load!D19</f>
        <v>27836.2705111863</v>
      </c>
      <c r="F19" s="91">
        <f>[1]Predicted_Load!E19</f>
        <v>26245.130082569998</v>
      </c>
      <c r="G19" s="91">
        <f>[1]Predicted_Load!F19</f>
        <v>25316.235726835301</v>
      </c>
      <c r="H19" s="91">
        <f>[1]Predicted_Load!G19</f>
        <v>24807.3406030726</v>
      </c>
      <c r="I19" s="91">
        <f>[1]Predicted_Load!H19</f>
        <v>24630.385507184201</v>
      </c>
      <c r="J19" s="91">
        <f>[1]Predicted_Load!I19</f>
        <v>25863.9584121113</v>
      </c>
      <c r="K19" s="91">
        <f>[1]Predicted_Load!J19</f>
        <v>28436.440791479399</v>
      </c>
      <c r="L19" s="91">
        <f>[1]Predicted_Load!K19</f>
        <v>31626.591984426999</v>
      </c>
      <c r="M19" s="91">
        <f>[1]Predicted_Load!L19</f>
        <v>33781.090461050902</v>
      </c>
      <c r="N19" s="91">
        <f>[1]Predicted_Load!M19</f>
        <v>35258.281019770599</v>
      </c>
      <c r="O19" s="91">
        <f>[1]Predicted_Load!N19</f>
        <v>36700.789032703797</v>
      </c>
      <c r="P19" s="91">
        <f>[1]Predicted_Load!O19</f>
        <v>37733.870976739898</v>
      </c>
      <c r="Q19" s="91">
        <f>[1]Predicted_Load!P19</f>
        <v>38371.903074567999</v>
      </c>
      <c r="R19" s="91">
        <f>[1]Predicted_Load!Q19</f>
        <v>39117.229140616197</v>
      </c>
      <c r="S19" s="91">
        <f>[1]Predicted_Load!R19</f>
        <v>39594.638008059497</v>
      </c>
      <c r="T19" s="91">
        <f>[1]Predicted_Load!S19</f>
        <v>39926.522016797499</v>
      </c>
      <c r="U19" s="91">
        <f>[1]Predicted_Load!T19</f>
        <v>40050.294350078402</v>
      </c>
      <c r="V19" s="91">
        <f>[1]Predicted_Load!U19</f>
        <v>39833.415348502698</v>
      </c>
      <c r="W19" s="91">
        <f>[1]Predicted_Load!V19</f>
        <v>38982.530962517303</v>
      </c>
      <c r="X19" s="91">
        <f>[1]Predicted_Load!W19</f>
        <v>37865.762499280398</v>
      </c>
      <c r="Y19" s="91">
        <f>[1]Predicted_Load!X19</f>
        <v>37321.3376350955</v>
      </c>
      <c r="Z19" s="91">
        <f>[1]Predicted_Load!Y19</f>
        <v>37201.502941479099</v>
      </c>
      <c r="AA19" s="91">
        <f>[1]Predicted_Load!Z19</f>
        <v>34561.570759558897</v>
      </c>
      <c r="AB19" s="91">
        <f>[1]Predicted_Load!AA19</f>
        <v>31285.051353377501</v>
      </c>
      <c r="AC19" s="245">
        <f>MAX(E19:AB19)</f>
        <v>40050.294350078402</v>
      </c>
      <c r="AF19" s="245">
        <f>AC19-AC41</f>
        <v>40050.294350078402</v>
      </c>
      <c r="AG19" s="245">
        <f>AC19-AC63</f>
        <v>40050.294350078402</v>
      </c>
    </row>
    <row r="20" spans="1:33" x14ac:dyDescent="0.2">
      <c r="A20" s="90">
        <f>[1]Predicted_Load!$A20</f>
        <v>2001</v>
      </c>
      <c r="B20" s="90">
        <f>[1]Predicted_Load!$B20</f>
        <v>6</v>
      </c>
      <c r="C20" s="90">
        <f>[1]Predicted_Load!$C20</f>
        <v>22</v>
      </c>
      <c r="D20" s="247">
        <f>DATE(A20,B20,C20)</f>
        <v>37064</v>
      </c>
      <c r="E20" s="91">
        <f>[1]Predicted_Load!D20</f>
        <v>28366.822203276399</v>
      </c>
      <c r="F20" s="91">
        <f>[1]Predicted_Load!E20</f>
        <v>26695.129329766602</v>
      </c>
      <c r="G20" s="91">
        <f>[1]Predicted_Load!F20</f>
        <v>25681.254466190701</v>
      </c>
      <c r="H20" s="91">
        <f>[1]Predicted_Load!G20</f>
        <v>25114.442172012401</v>
      </c>
      <c r="I20" s="91">
        <f>[1]Predicted_Load!H20</f>
        <v>24895.852985866401</v>
      </c>
      <c r="J20" s="91">
        <f>[1]Predicted_Load!I20</f>
        <v>26002.897212187501</v>
      </c>
      <c r="K20" s="91">
        <f>[1]Predicted_Load!J20</f>
        <v>28440.545282898802</v>
      </c>
      <c r="L20" s="91">
        <f>[1]Predicted_Load!K20</f>
        <v>31716.731361603201</v>
      </c>
      <c r="M20" s="91">
        <f>[1]Predicted_Load!L20</f>
        <v>34076.592199225197</v>
      </c>
      <c r="N20" s="91">
        <f>[1]Predicted_Load!M20</f>
        <v>35688.717016619201</v>
      </c>
      <c r="O20" s="91">
        <f>[1]Predicted_Load!N20</f>
        <v>37193.501813800103</v>
      </c>
      <c r="P20" s="91">
        <f>[1]Predicted_Load!O20</f>
        <v>38245.156078720298</v>
      </c>
      <c r="Q20" s="91">
        <f>[1]Predicted_Load!P20</f>
        <v>38869.874709823598</v>
      </c>
      <c r="R20" s="91">
        <f>[1]Predicted_Load!Q20</f>
        <v>39504.876674117302</v>
      </c>
      <c r="S20" s="91">
        <f>[1]Predicted_Load!R20</f>
        <v>39845.114898109001</v>
      </c>
      <c r="T20" s="91">
        <f>[1]Predicted_Load!S20</f>
        <v>39979.612502216798</v>
      </c>
      <c r="U20" s="91">
        <f>[1]Predicted_Load!T20</f>
        <v>39882.808838667101</v>
      </c>
      <c r="V20" s="91">
        <f>[1]Predicted_Load!U20</f>
        <v>39367.258089639603</v>
      </c>
      <c r="W20" s="91">
        <f>[1]Predicted_Load!V20</f>
        <v>38361.158675922299</v>
      </c>
      <c r="X20" s="91">
        <f>[1]Predicted_Load!W20</f>
        <v>36997.915576694802</v>
      </c>
      <c r="Y20" s="91">
        <f>[1]Predicted_Load!X20</f>
        <v>36120.0373206117</v>
      </c>
      <c r="Z20" s="91">
        <f>[1]Predicted_Load!Y20</f>
        <v>36073.584137305101</v>
      </c>
      <c r="AA20" s="91">
        <f>[1]Predicted_Load!Z20</f>
        <v>33946.8275461269</v>
      </c>
      <c r="AB20" s="91">
        <f>[1]Predicted_Load!AA20</f>
        <v>31066.296072133799</v>
      </c>
      <c r="AC20" s="245">
        <f>MAX(E20:AB20)</f>
        <v>39979.612502216798</v>
      </c>
    </row>
    <row r="21" spans="1:33" s="316" customFormat="1" x14ac:dyDescent="0.2">
      <c r="A21" s="314"/>
      <c r="B21" s="314"/>
      <c r="C21" s="314"/>
      <c r="D21" s="314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15"/>
      <c r="AB21" s="315"/>
    </row>
    <row r="22" spans="1:33" x14ac:dyDescent="0.2">
      <c r="A22" t="s">
        <v>190</v>
      </c>
    </row>
    <row r="23" spans="1:33" s="244" customFormat="1" ht="12.75" customHeight="1" thickBot="1" x14ac:dyDescent="0.25">
      <c r="A23" s="241" t="s">
        <v>141</v>
      </c>
      <c r="B23" s="241" t="s">
        <v>142</v>
      </c>
      <c r="C23" s="241" t="s">
        <v>1</v>
      </c>
      <c r="D23" s="241" t="s">
        <v>0</v>
      </c>
      <c r="E23" s="242" t="s">
        <v>143</v>
      </c>
      <c r="F23" s="242" t="s">
        <v>144</v>
      </c>
      <c r="G23" s="242" t="s">
        <v>145</v>
      </c>
      <c r="H23" s="242" t="s">
        <v>146</v>
      </c>
      <c r="I23" s="242" t="s">
        <v>147</v>
      </c>
      <c r="J23" s="242" t="s">
        <v>148</v>
      </c>
      <c r="K23" s="242" t="s">
        <v>149</v>
      </c>
      <c r="L23" s="242" t="s">
        <v>150</v>
      </c>
      <c r="M23" s="242" t="s">
        <v>151</v>
      </c>
      <c r="N23" s="242" t="s">
        <v>152</v>
      </c>
      <c r="O23" s="242" t="s">
        <v>153</v>
      </c>
      <c r="P23" s="242" t="s">
        <v>154</v>
      </c>
      <c r="Q23" s="242" t="s">
        <v>155</v>
      </c>
      <c r="R23" s="242" t="s">
        <v>156</v>
      </c>
      <c r="S23" s="242" t="s">
        <v>157</v>
      </c>
      <c r="T23" s="242" t="s">
        <v>158</v>
      </c>
      <c r="U23" s="242" t="s">
        <v>159</v>
      </c>
      <c r="V23" s="242" t="s">
        <v>160</v>
      </c>
      <c r="W23" s="242" t="s">
        <v>161</v>
      </c>
      <c r="X23" s="242" t="s">
        <v>162</v>
      </c>
      <c r="Y23" s="242" t="s">
        <v>163</v>
      </c>
      <c r="Z23" s="242" t="s">
        <v>164</v>
      </c>
      <c r="AA23" s="242" t="s">
        <v>165</v>
      </c>
      <c r="AB23" s="243" t="s">
        <v>166</v>
      </c>
      <c r="AC23" s="244" t="s">
        <v>167</v>
      </c>
    </row>
    <row r="24" spans="1:33" x14ac:dyDescent="0.2">
      <c r="A24">
        <f>[4]Results!A2</f>
        <v>2001</v>
      </c>
      <c r="B24">
        <f>[4]Results!B2</f>
        <v>4</v>
      </c>
      <c r="C24">
        <f>[4]Results!C2</f>
        <v>4</v>
      </c>
      <c r="D24" s="7">
        <f>DATE(A24,B24,C24)</f>
        <v>36985</v>
      </c>
      <c r="E24" s="91">
        <f>[4]Results!E2</f>
        <v>24288.950706923501</v>
      </c>
      <c r="F24" s="91">
        <f>[4]Results!F2</f>
        <v>23226.444439149102</v>
      </c>
      <c r="G24" s="91">
        <f>[4]Results!G2</f>
        <v>22765.214329621402</v>
      </c>
      <c r="H24" s="91">
        <f>[4]Results!H2</f>
        <v>22696.0733026663</v>
      </c>
      <c r="I24" s="91">
        <f>[4]Results!I2</f>
        <v>23298.026428722202</v>
      </c>
      <c r="J24" s="91">
        <f>[4]Results!J2</f>
        <v>25279.059885212399</v>
      </c>
      <c r="K24" s="91">
        <f>[4]Results!K2</f>
        <v>29209.735506737099</v>
      </c>
      <c r="L24" s="91">
        <f>[4]Results!L2</f>
        <v>31494.5947751036</v>
      </c>
      <c r="M24" s="91">
        <f>[4]Results!M2</f>
        <v>31698.371211666799</v>
      </c>
      <c r="N24" s="91">
        <f>[4]Results!N2</f>
        <v>31382.278208782602</v>
      </c>
      <c r="O24" s="91">
        <f>[4]Results!O2</f>
        <v>31362.141712543202</v>
      </c>
      <c r="P24" s="91">
        <f>[4]Results!P2</f>
        <v>31123.818215132302</v>
      </c>
      <c r="Q24" s="91">
        <f>[4]Results!Q2</f>
        <v>30639.911887071499</v>
      </c>
      <c r="R24" s="91">
        <f>[4]Results!R2</f>
        <v>30378.297636462801</v>
      </c>
      <c r="S24" s="91">
        <f>[4]Results!S2</f>
        <v>29941.926118858399</v>
      </c>
      <c r="T24" s="91">
        <f>[4]Results!T2</f>
        <v>29605.583477705601</v>
      </c>
      <c r="U24" s="91">
        <f>[4]Results!U2</f>
        <v>29357.517063973799</v>
      </c>
      <c r="V24" s="91">
        <f>[4]Results!V2</f>
        <v>29273.897873317201</v>
      </c>
      <c r="W24" s="91">
        <f>[4]Results!W2</f>
        <v>29772.343127227399</v>
      </c>
      <c r="X24" s="91">
        <f>[4]Results!X2</f>
        <v>30651.371327179299</v>
      </c>
      <c r="Y24" s="91">
        <f>[4]Results!Y2</f>
        <v>31802.5762663362</v>
      </c>
      <c r="Z24" s="91">
        <f>[4]Results!Z2</f>
        <v>30763.1245223396</v>
      </c>
      <c r="AA24" s="91">
        <f>[4]Results!AA2</f>
        <v>28011.843562056001</v>
      </c>
      <c r="AB24" s="91">
        <f>[4]Results!AB2</f>
        <v>25449.615803040899</v>
      </c>
      <c r="AC24" s="245">
        <f>MAX(E24:AB24)</f>
        <v>31802.5762663362</v>
      </c>
    </row>
    <row r="25" spans="1:33" x14ac:dyDescent="0.2">
      <c r="A25">
        <f>[4]Results!A3</f>
        <v>2001</v>
      </c>
      <c r="B25">
        <f>[4]Results!B3</f>
        <v>4</v>
      </c>
      <c r="C25">
        <f>[4]Results!C3</f>
        <v>5</v>
      </c>
      <c r="D25" s="7">
        <f t="shared" ref="D25:D37" si="4">DATE(A25,B25,C25)</f>
        <v>36986</v>
      </c>
      <c r="E25" s="91">
        <f>[4]Results!E3</f>
        <v>24141.736779057799</v>
      </c>
      <c r="F25" s="91">
        <f>[4]Results!F3</f>
        <v>23095.7794694195</v>
      </c>
      <c r="G25" s="91">
        <f>[4]Results!G3</f>
        <v>22613.377750725798</v>
      </c>
      <c r="H25" s="91">
        <f>[4]Results!H3</f>
        <v>22482.131225282301</v>
      </c>
      <c r="I25" s="91">
        <f>[4]Results!I3</f>
        <v>23173.024531555398</v>
      </c>
      <c r="J25" s="91">
        <f>[4]Results!J3</f>
        <v>25064.668751069199</v>
      </c>
      <c r="K25" s="91">
        <f>[4]Results!K3</f>
        <v>28863.304341334599</v>
      </c>
      <c r="L25" s="91">
        <f>[4]Results!L3</f>
        <v>31147.880116218599</v>
      </c>
      <c r="M25" s="91">
        <f>[4]Results!M3</f>
        <v>31453.086674599599</v>
      </c>
      <c r="N25" s="91">
        <f>[4]Results!N3</f>
        <v>31173.3812508519</v>
      </c>
      <c r="O25" s="91">
        <f>[4]Results!O3</f>
        <v>31141.756860959002</v>
      </c>
      <c r="P25" s="91">
        <f>[4]Results!P3</f>
        <v>30923.527831640698</v>
      </c>
      <c r="Q25" s="91">
        <f>[4]Results!Q3</f>
        <v>30490.0683449801</v>
      </c>
      <c r="R25" s="91">
        <f>[4]Results!R3</f>
        <v>30399.922355548599</v>
      </c>
      <c r="S25" s="91">
        <f>[4]Results!S3</f>
        <v>30163.370604494899</v>
      </c>
      <c r="T25" s="91">
        <f>[4]Results!T3</f>
        <v>29940.541773905199</v>
      </c>
      <c r="U25" s="91">
        <f>[4]Results!U3</f>
        <v>29856.214988649499</v>
      </c>
      <c r="V25" s="91">
        <f>[4]Results!V3</f>
        <v>29801.626339133301</v>
      </c>
      <c r="W25" s="91">
        <f>[4]Results!W3</f>
        <v>30269.239364018598</v>
      </c>
      <c r="X25" s="91">
        <f>[4]Results!X3</f>
        <v>31056.725240786502</v>
      </c>
      <c r="Y25" s="91">
        <f>[4]Results!Y3</f>
        <v>32107.146878062598</v>
      </c>
      <c r="Z25" s="91">
        <f>[4]Results!Z3</f>
        <v>31076.988955661702</v>
      </c>
      <c r="AA25" s="91">
        <f>[4]Results!AA3</f>
        <v>28362.417708895799</v>
      </c>
      <c r="AB25" s="91">
        <f>[4]Results!AB3</f>
        <v>25877.915758339299</v>
      </c>
      <c r="AC25" s="245">
        <f t="shared" ref="AC25:AC42" si="5">MAX(E25:AB25)</f>
        <v>32107.146878062598</v>
      </c>
    </row>
    <row r="26" spans="1:33" x14ac:dyDescent="0.2">
      <c r="A26">
        <f>[4]Results!A4</f>
        <v>2001</v>
      </c>
      <c r="B26">
        <f>[4]Results!B4</f>
        <v>4</v>
      </c>
      <c r="C26">
        <f>[4]Results!C4</f>
        <v>6</v>
      </c>
      <c r="D26" s="7">
        <f t="shared" si="4"/>
        <v>36987</v>
      </c>
      <c r="E26" s="91">
        <f>[4]Results!E4</f>
        <v>23895.822886133501</v>
      </c>
      <c r="F26" s="91">
        <f>[4]Results!F4</f>
        <v>22808.7087141552</v>
      </c>
      <c r="G26" s="91">
        <f>[4]Results!G4</f>
        <v>22286.863377117999</v>
      </c>
      <c r="H26" s="91">
        <f>[4]Results!H4</f>
        <v>22136.219235081699</v>
      </c>
      <c r="I26" s="91">
        <f>[4]Results!I4</f>
        <v>22746.665494498098</v>
      </c>
      <c r="J26" s="91">
        <f>[4]Results!J4</f>
        <v>24569.645587687799</v>
      </c>
      <c r="K26" s="91">
        <f>[4]Results!K4</f>
        <v>28250.0624026306</v>
      </c>
      <c r="L26" s="91">
        <f>[4]Results!L4</f>
        <v>30703.333333233601</v>
      </c>
      <c r="M26" s="91">
        <f>[4]Results!M4</f>
        <v>31328.529297269099</v>
      </c>
      <c r="N26" s="91">
        <f>[4]Results!N4</f>
        <v>31384.0692407188</v>
      </c>
      <c r="O26" s="91">
        <f>[4]Results!O4</f>
        <v>31535.0111870943</v>
      </c>
      <c r="P26" s="91">
        <f>[4]Results!P4</f>
        <v>31395.418282885399</v>
      </c>
      <c r="Q26" s="91">
        <f>[4]Results!Q4</f>
        <v>30984.584023176001</v>
      </c>
      <c r="R26" s="91">
        <f>[4]Results!R4</f>
        <v>30803.886414595101</v>
      </c>
      <c r="S26" s="91">
        <f>[4]Results!S4</f>
        <v>30418.7698781375</v>
      </c>
      <c r="T26" s="91">
        <f>[4]Results!T4</f>
        <v>30024.029158570898</v>
      </c>
      <c r="U26" s="91">
        <f>[4]Results!U4</f>
        <v>29765.985172697201</v>
      </c>
      <c r="V26" s="91">
        <f>[4]Results!V4</f>
        <v>29350.2186496738</v>
      </c>
      <c r="W26" s="91">
        <f>[4]Results!W4</f>
        <v>29524.161306742899</v>
      </c>
      <c r="X26" s="91">
        <f>[4]Results!X4</f>
        <v>29954.535584262299</v>
      </c>
      <c r="Y26" s="91">
        <f>[4]Results!Y4</f>
        <v>30719.099257854399</v>
      </c>
      <c r="Z26" s="91">
        <f>[4]Results!Z4</f>
        <v>29768.783756171601</v>
      </c>
      <c r="AA26" s="91">
        <f>[4]Results!AA4</f>
        <v>27595.7225359435</v>
      </c>
      <c r="AB26" s="91">
        <f>[4]Results!AB4</f>
        <v>25469.0081251144</v>
      </c>
      <c r="AC26" s="245">
        <f t="shared" si="5"/>
        <v>31535.0111870943</v>
      </c>
    </row>
    <row r="27" spans="1:33" x14ac:dyDescent="0.2">
      <c r="A27">
        <f>[4]Results!A5</f>
        <v>2001</v>
      </c>
      <c r="B27">
        <f>[4]Results!B5</f>
        <v>4</v>
      </c>
      <c r="C27">
        <f>[4]Results!C5</f>
        <v>7</v>
      </c>
      <c r="D27" s="7">
        <f t="shared" si="4"/>
        <v>36988</v>
      </c>
      <c r="E27" s="91">
        <f>[4]Results!E5</f>
        <v>23357.372513862301</v>
      </c>
      <c r="F27" s="91">
        <f>[4]Results!F5</f>
        <v>22076.641657282798</v>
      </c>
      <c r="G27" s="91">
        <f>[4]Results!G5</f>
        <v>21420.955032359499</v>
      </c>
      <c r="H27" s="91">
        <f>[4]Results!H5</f>
        <v>21113.1002851794</v>
      </c>
      <c r="I27" s="91">
        <f>[4]Results!I5</f>
        <v>21366.906732503299</v>
      </c>
      <c r="J27" s="91">
        <f>[4]Results!J5</f>
        <v>21992.715848425101</v>
      </c>
      <c r="K27" s="91">
        <f>[4]Results!K5</f>
        <v>23183.264932130201</v>
      </c>
      <c r="L27" s="91">
        <f>[4]Results!L5</f>
        <v>24507.5650827426</v>
      </c>
      <c r="M27" s="91">
        <f>[4]Results!M5</f>
        <v>26353.774877699099</v>
      </c>
      <c r="N27" s="91">
        <f>[4]Results!N5</f>
        <v>27373.6213650961</v>
      </c>
      <c r="O27" s="91">
        <f>[4]Results!O5</f>
        <v>27805.537990233199</v>
      </c>
      <c r="P27" s="91">
        <f>[4]Results!P5</f>
        <v>27585.8020735676</v>
      </c>
      <c r="Q27" s="91">
        <f>[4]Results!Q5</f>
        <v>27038.397714686998</v>
      </c>
      <c r="R27" s="91">
        <f>[4]Results!R5</f>
        <v>26462.555982253602</v>
      </c>
      <c r="S27" s="91">
        <f>[4]Results!S5</f>
        <v>25917.656971350101</v>
      </c>
      <c r="T27" s="91">
        <f>[4]Results!T5</f>
        <v>25603.404712762502</v>
      </c>
      <c r="U27" s="91">
        <f>[4]Results!U5</f>
        <v>25556.424206410698</v>
      </c>
      <c r="V27" s="91">
        <f>[4]Results!V5</f>
        <v>25547.367502162801</v>
      </c>
      <c r="W27" s="91">
        <f>[4]Results!W5</f>
        <v>26085.8072075989</v>
      </c>
      <c r="X27" s="91">
        <f>[4]Results!X5</f>
        <v>26851.935407855901</v>
      </c>
      <c r="Y27" s="91">
        <f>[4]Results!Y5</f>
        <v>27887.6664217818</v>
      </c>
      <c r="Z27" s="91">
        <f>[4]Results!Z5</f>
        <v>27256.7504235327</v>
      </c>
      <c r="AA27" s="91">
        <f>[4]Results!AA5</f>
        <v>25489.2527326544</v>
      </c>
      <c r="AB27" s="91">
        <f>[4]Results!AB5</f>
        <v>23793.456755276598</v>
      </c>
      <c r="AC27" s="245">
        <f t="shared" si="5"/>
        <v>27887.6664217818</v>
      </c>
    </row>
    <row r="28" spans="1:33" x14ac:dyDescent="0.2">
      <c r="A28">
        <f>[4]Results!A6</f>
        <v>2001</v>
      </c>
      <c r="B28">
        <f>[4]Results!B6</f>
        <v>4</v>
      </c>
      <c r="C28">
        <f>[4]Results!C6</f>
        <v>8</v>
      </c>
      <c r="D28" s="7">
        <f t="shared" si="4"/>
        <v>36989</v>
      </c>
      <c r="E28" s="91">
        <f>[4]Results!E6</f>
        <v>21488.786070538699</v>
      </c>
      <c r="F28" s="91">
        <f>[4]Results!F6</f>
        <v>20353.776426450899</v>
      </c>
      <c r="G28" s="91">
        <f>[4]Results!G6</f>
        <v>19707.1925758666</v>
      </c>
      <c r="H28" s="91">
        <f>[4]Results!H6</f>
        <v>19363.275428342298</v>
      </c>
      <c r="I28" s="91">
        <f>[4]Results!I6</f>
        <v>19614.868969160299</v>
      </c>
      <c r="J28" s="91">
        <f>[4]Results!J6</f>
        <v>19906.298243224301</v>
      </c>
      <c r="K28" s="91">
        <f>[4]Results!K6</f>
        <v>20557.3306685643</v>
      </c>
      <c r="L28" s="91">
        <f>[4]Results!L6</f>
        <v>21458.819039383299</v>
      </c>
      <c r="M28" s="91">
        <f>[4]Results!M6</f>
        <v>23049.122545980001</v>
      </c>
      <c r="N28" s="91">
        <f>[4]Results!N6</f>
        <v>24145.371878589602</v>
      </c>
      <c r="O28" s="91">
        <f>[4]Results!O6</f>
        <v>24885.288676751701</v>
      </c>
      <c r="P28" s="91">
        <f>[4]Results!P6</f>
        <v>25190.450943454402</v>
      </c>
      <c r="Q28" s="91">
        <f>[4]Results!Q6</f>
        <v>25320.407880454</v>
      </c>
      <c r="R28" s="91">
        <f>[4]Results!R6</f>
        <v>25245.989601462399</v>
      </c>
      <c r="S28" s="91">
        <f>[4]Results!S6</f>
        <v>25076.805311118202</v>
      </c>
      <c r="T28" s="91">
        <f>[4]Results!T6</f>
        <v>24998.3122873348</v>
      </c>
      <c r="U28" s="91">
        <f>[4]Results!U6</f>
        <v>25218.1352900118</v>
      </c>
      <c r="V28" s="91">
        <f>[4]Results!V6</f>
        <v>25397.801090274901</v>
      </c>
      <c r="W28" s="91">
        <f>[4]Results!W6</f>
        <v>25897.2337567469</v>
      </c>
      <c r="X28" s="91">
        <f>[4]Results!X6</f>
        <v>26706.723526099398</v>
      </c>
      <c r="Y28" s="91">
        <f>[4]Results!Y6</f>
        <v>27907.716120205601</v>
      </c>
      <c r="Z28" s="91">
        <f>[4]Results!Z6</f>
        <v>27232.7114792721</v>
      </c>
      <c r="AA28" s="91">
        <f>[4]Results!AA6</f>
        <v>25072.3333736602</v>
      </c>
      <c r="AB28" s="91">
        <f>[4]Results!AB6</f>
        <v>23045.966917077101</v>
      </c>
      <c r="AC28" s="245">
        <f t="shared" si="5"/>
        <v>27907.716120205601</v>
      </c>
    </row>
    <row r="29" spans="1:33" x14ac:dyDescent="0.2">
      <c r="A29">
        <f>[4]Results!A7</f>
        <v>2001</v>
      </c>
      <c r="B29">
        <f>[4]Results!B7</f>
        <v>4</v>
      </c>
      <c r="C29">
        <f>[4]Results!C7</f>
        <v>9</v>
      </c>
      <c r="D29" s="7">
        <f t="shared" si="4"/>
        <v>36990</v>
      </c>
      <c r="E29" s="91">
        <f>[4]Results!E7</f>
        <v>21306.464520551501</v>
      </c>
      <c r="F29" s="91">
        <f>[4]Results!F7</f>
        <v>20385.153709822898</v>
      </c>
      <c r="G29" s="91">
        <f>[4]Results!G7</f>
        <v>19988.399932238401</v>
      </c>
      <c r="H29" s="91">
        <f>[4]Results!H7</f>
        <v>19937.874586341899</v>
      </c>
      <c r="I29" s="91">
        <f>[4]Results!I7</f>
        <v>20732.111012324702</v>
      </c>
      <c r="J29" s="91">
        <f>[4]Results!J7</f>
        <v>22544.690270538002</v>
      </c>
      <c r="K29" s="91">
        <f>[4]Results!K7</f>
        <v>26070.894096511201</v>
      </c>
      <c r="L29" s="91">
        <f>[4]Results!L7</f>
        <v>28719.207313377501</v>
      </c>
      <c r="M29" s="91">
        <f>[4]Results!M7</f>
        <v>29886.522340403</v>
      </c>
      <c r="N29" s="91">
        <f>[4]Results!N7</f>
        <v>30467.876367062399</v>
      </c>
      <c r="O29" s="91">
        <f>[4]Results!O7</f>
        <v>31186.300413368899</v>
      </c>
      <c r="P29" s="91">
        <f>[4]Results!P7</f>
        <v>31533.375745839599</v>
      </c>
      <c r="Q29" s="91">
        <f>[4]Results!Q7</f>
        <v>31622.335953332898</v>
      </c>
      <c r="R29" s="91">
        <f>[4]Results!R7</f>
        <v>31983.6123352133</v>
      </c>
      <c r="S29" s="91">
        <f>[4]Results!S7</f>
        <v>32102.054782876799</v>
      </c>
      <c r="T29" s="91">
        <f>[4]Results!T7</f>
        <v>32074.468754460599</v>
      </c>
      <c r="U29" s="91">
        <f>[4]Results!U7</f>
        <v>32242.5465226987</v>
      </c>
      <c r="V29" s="91">
        <f>[4]Results!V7</f>
        <v>31960.4492816518</v>
      </c>
      <c r="W29" s="91">
        <f>[4]Results!W7</f>
        <v>32023.877172730299</v>
      </c>
      <c r="X29" s="91">
        <f>[4]Results!X7</f>
        <v>32199.957702568099</v>
      </c>
      <c r="Y29" s="91">
        <f>[4]Results!Y7</f>
        <v>32826.774034479698</v>
      </c>
      <c r="Z29" s="91">
        <f>[4]Results!Z7</f>
        <v>31601.279059948101</v>
      </c>
      <c r="AA29" s="91">
        <f>[4]Results!AA7</f>
        <v>28443.2788631107</v>
      </c>
      <c r="AB29" s="91">
        <f>[4]Results!AB7</f>
        <v>25591.933921351902</v>
      </c>
      <c r="AC29" s="245">
        <f t="shared" si="5"/>
        <v>32826.774034479698</v>
      </c>
    </row>
    <row r="30" spans="1:33" x14ac:dyDescent="0.2">
      <c r="A30">
        <f>[4]Results!A8</f>
        <v>2001</v>
      </c>
      <c r="B30">
        <f>[4]Results!B8</f>
        <v>4</v>
      </c>
      <c r="C30">
        <f>[4]Results!C8</f>
        <v>10</v>
      </c>
      <c r="D30" s="7">
        <f t="shared" si="4"/>
        <v>36991</v>
      </c>
      <c r="E30" s="91">
        <f>[4]Results!E8</f>
        <v>23287.507818377901</v>
      </c>
      <c r="F30" s="91">
        <f>[4]Results!F8</f>
        <v>22126.524502570301</v>
      </c>
      <c r="G30" s="91">
        <f>[4]Results!G8</f>
        <v>21568.4336721369</v>
      </c>
      <c r="H30" s="91">
        <f>[4]Results!H8</f>
        <v>21294.151007820099</v>
      </c>
      <c r="I30" s="91">
        <f>[4]Results!I8</f>
        <v>21976.951699073499</v>
      </c>
      <c r="J30" s="91">
        <f>[4]Results!J8</f>
        <v>23690.949853186699</v>
      </c>
      <c r="K30" s="91">
        <f>[4]Results!K8</f>
        <v>27239.0479855618</v>
      </c>
      <c r="L30" s="91">
        <f>[4]Results!L8</f>
        <v>29680.804671352202</v>
      </c>
      <c r="M30" s="91">
        <f>[4]Results!M8</f>
        <v>30339.401297605498</v>
      </c>
      <c r="N30" s="91">
        <f>[4]Results!N8</f>
        <v>30381.906337148699</v>
      </c>
      <c r="O30" s="91">
        <f>[4]Results!O8</f>
        <v>30736.102996964299</v>
      </c>
      <c r="P30" s="91">
        <f>[4]Results!P8</f>
        <v>30799.000753457502</v>
      </c>
      <c r="Q30" s="91">
        <f>[4]Results!Q8</f>
        <v>30590.7330638803</v>
      </c>
      <c r="R30" s="91">
        <f>[4]Results!R8</f>
        <v>30593.5384261082</v>
      </c>
      <c r="S30" s="91">
        <f>[4]Results!S8</f>
        <v>30481.691791600999</v>
      </c>
      <c r="T30" s="91">
        <f>[4]Results!T8</f>
        <v>30230.856340758</v>
      </c>
      <c r="U30" s="91">
        <f>[4]Results!U8</f>
        <v>30096.598654621801</v>
      </c>
      <c r="V30" s="91">
        <f>[4]Results!V8</f>
        <v>29883.466755230998</v>
      </c>
      <c r="W30" s="91">
        <f>[4]Results!W8</f>
        <v>30079.447064880002</v>
      </c>
      <c r="X30" s="91">
        <f>[4]Results!X8</f>
        <v>30541.2087376702</v>
      </c>
      <c r="Y30" s="91">
        <f>[4]Results!Y8</f>
        <v>31420.5485062597</v>
      </c>
      <c r="Z30" s="91">
        <f>[4]Results!Z8</f>
        <v>30347.547219121501</v>
      </c>
      <c r="AA30" s="91">
        <f>[4]Results!AA8</f>
        <v>27391.760636200001</v>
      </c>
      <c r="AB30" s="91">
        <f>[4]Results!AB8</f>
        <v>24658.006680869501</v>
      </c>
      <c r="AC30" s="245">
        <f t="shared" si="5"/>
        <v>31420.5485062597</v>
      </c>
    </row>
    <row r="31" spans="1:33" x14ac:dyDescent="0.2">
      <c r="A31">
        <f>[4]Results!A9</f>
        <v>2001</v>
      </c>
      <c r="B31">
        <f>[4]Results!B9</f>
        <v>4</v>
      </c>
      <c r="C31">
        <f>[4]Results!C9</f>
        <v>11</v>
      </c>
      <c r="D31" s="7">
        <f t="shared" si="4"/>
        <v>36992</v>
      </c>
      <c r="E31" s="91">
        <f>[4]Results!E9</f>
        <v>23639.139581918102</v>
      </c>
      <c r="F31" s="91">
        <f>[4]Results!F9</f>
        <v>22495.373064879801</v>
      </c>
      <c r="G31" s="91">
        <f>[4]Results!G9</f>
        <v>21960.079900001499</v>
      </c>
      <c r="H31" s="91">
        <f>[4]Results!H9</f>
        <v>21714.5605362938</v>
      </c>
      <c r="I31" s="91">
        <f>[4]Results!I9</f>
        <v>22365.624494130599</v>
      </c>
      <c r="J31" s="91">
        <f>[4]Results!J9</f>
        <v>24137.098537288999</v>
      </c>
      <c r="K31" s="91">
        <f>[4]Results!K9</f>
        <v>27736.8129902693</v>
      </c>
      <c r="L31" s="91">
        <f>[4]Results!L9</f>
        <v>30081.419164532199</v>
      </c>
      <c r="M31" s="91">
        <f>[4]Results!M9</f>
        <v>30679.626243542301</v>
      </c>
      <c r="N31" s="91">
        <f>[4]Results!N9</f>
        <v>30683.091124765699</v>
      </c>
      <c r="O31" s="91">
        <f>[4]Results!O9</f>
        <v>30888.205536481099</v>
      </c>
      <c r="P31" s="91">
        <f>[4]Results!P9</f>
        <v>30836.184686506698</v>
      </c>
      <c r="Q31" s="91">
        <f>[4]Results!Q9</f>
        <v>30527.9466255199</v>
      </c>
      <c r="R31" s="91">
        <f>[4]Results!R9</f>
        <v>30460.293528680901</v>
      </c>
      <c r="S31" s="91">
        <f>[4]Results!S9</f>
        <v>30212.055961720602</v>
      </c>
      <c r="T31" s="91">
        <f>[4]Results!T9</f>
        <v>29925.1670874634</v>
      </c>
      <c r="U31" s="91">
        <f>[4]Results!U9</f>
        <v>29735.115991646799</v>
      </c>
      <c r="V31" s="91">
        <f>[4]Results!V9</f>
        <v>29498.550433100001</v>
      </c>
      <c r="W31" s="91">
        <f>[4]Results!W9</f>
        <v>29667.1124491478</v>
      </c>
      <c r="X31" s="91">
        <f>[4]Results!X9</f>
        <v>30177.599581440099</v>
      </c>
      <c r="Y31" s="91">
        <f>[4]Results!Y9</f>
        <v>31176.838677191699</v>
      </c>
      <c r="Z31" s="91">
        <f>[4]Results!Z9</f>
        <v>30139.516352790299</v>
      </c>
      <c r="AA31" s="91">
        <f>[4]Results!AA9</f>
        <v>27321.6244433434</v>
      </c>
      <c r="AB31" s="91">
        <f>[4]Results!AB9</f>
        <v>24645.035563187601</v>
      </c>
      <c r="AC31" s="245">
        <f t="shared" si="5"/>
        <v>31176.838677191699</v>
      </c>
    </row>
    <row r="32" spans="1:33" x14ac:dyDescent="0.2">
      <c r="A32">
        <f>[4]Results!A10</f>
        <v>2001</v>
      </c>
      <c r="B32">
        <f>[4]Results!B10</f>
        <v>4</v>
      </c>
      <c r="C32">
        <f>[4]Results!C10</f>
        <v>12</v>
      </c>
      <c r="D32" s="7">
        <f t="shared" si="4"/>
        <v>36993</v>
      </c>
      <c r="E32" s="91">
        <f>[4]Results!E10</f>
        <v>23563.556130332901</v>
      </c>
      <c r="F32" s="91">
        <f>[4]Results!F10</f>
        <v>22451.5238332183</v>
      </c>
      <c r="G32" s="91">
        <f>[4]Results!G10</f>
        <v>21917.109157364499</v>
      </c>
      <c r="H32" s="91">
        <f>[4]Results!H10</f>
        <v>21712.163532723</v>
      </c>
      <c r="I32" s="91">
        <f>[4]Results!I10</f>
        <v>22344.396230215702</v>
      </c>
      <c r="J32" s="91">
        <f>[4]Results!J10</f>
        <v>24114.0830297623</v>
      </c>
      <c r="K32" s="91">
        <f>[4]Results!K10</f>
        <v>27638.939272737502</v>
      </c>
      <c r="L32" s="91">
        <f>[4]Results!L10</f>
        <v>29984.914154050599</v>
      </c>
      <c r="M32" s="91">
        <f>[4]Results!M10</f>
        <v>30608.202045548402</v>
      </c>
      <c r="N32" s="91">
        <f>[4]Results!N10</f>
        <v>30685.322719870099</v>
      </c>
      <c r="O32" s="91">
        <f>[4]Results!O10</f>
        <v>30899.750160363801</v>
      </c>
      <c r="P32" s="91">
        <f>[4]Results!P10</f>
        <v>30844.789577207801</v>
      </c>
      <c r="Q32" s="91">
        <f>[4]Results!Q10</f>
        <v>30527.935180947901</v>
      </c>
      <c r="R32" s="91">
        <f>[4]Results!R10</f>
        <v>30497.490199470802</v>
      </c>
      <c r="S32" s="91">
        <f>[4]Results!S10</f>
        <v>30291.8293550581</v>
      </c>
      <c r="T32" s="91">
        <f>[4]Results!T10</f>
        <v>30029.6816518784</v>
      </c>
      <c r="U32" s="91">
        <f>[4]Results!U10</f>
        <v>29872.2495307877</v>
      </c>
      <c r="V32" s="91">
        <f>[4]Results!V10</f>
        <v>29643.867661501499</v>
      </c>
      <c r="W32" s="91">
        <f>[4]Results!W10</f>
        <v>29727.812108092501</v>
      </c>
      <c r="X32" s="91">
        <f>[4]Results!X10</f>
        <v>30196.044508132301</v>
      </c>
      <c r="Y32" s="91">
        <f>[4]Results!Y10</f>
        <v>31193.606954016599</v>
      </c>
      <c r="Z32" s="91">
        <f>[4]Results!Z10</f>
        <v>30186.8314830739</v>
      </c>
      <c r="AA32" s="91">
        <f>[4]Results!AA10</f>
        <v>27472.146683165702</v>
      </c>
      <c r="AB32" s="91">
        <f>[4]Results!AB10</f>
        <v>24898.1006164889</v>
      </c>
      <c r="AC32" s="245">
        <f t="shared" si="5"/>
        <v>31193.606954016599</v>
      </c>
    </row>
    <row r="33" spans="1:29" x14ac:dyDescent="0.2">
      <c r="A33">
        <f>[4]Results!A11</f>
        <v>2001</v>
      </c>
      <c r="B33">
        <f>[4]Results!B11</f>
        <v>4</v>
      </c>
      <c r="C33">
        <f>[4]Results!C11</f>
        <v>13</v>
      </c>
      <c r="D33" s="7">
        <f t="shared" si="4"/>
        <v>36994</v>
      </c>
      <c r="E33" s="91">
        <f>[4]Results!E11</f>
        <v>22669.144648776801</v>
      </c>
      <c r="F33" s="91">
        <f>[4]Results!F11</f>
        <v>21439.704665277699</v>
      </c>
      <c r="G33" s="91">
        <f>[4]Results!G11</f>
        <v>20876.9670018045</v>
      </c>
      <c r="H33" s="91">
        <f>[4]Results!H11</f>
        <v>20394.861216891899</v>
      </c>
      <c r="I33" s="91">
        <f>[4]Results!I11</f>
        <v>20720.121547912098</v>
      </c>
      <c r="J33" s="91">
        <f>[4]Results!J11</f>
        <v>21732.486508410399</v>
      </c>
      <c r="K33" s="91">
        <f>[4]Results!K11</f>
        <v>23478.459874017401</v>
      </c>
      <c r="L33" s="91">
        <f>[4]Results!L11</f>
        <v>25291.554014723599</v>
      </c>
      <c r="M33" s="91">
        <f>[4]Results!M11</f>
        <v>27217.094881181602</v>
      </c>
      <c r="N33" s="91">
        <f>[4]Results!N11</f>
        <v>28205.625281838202</v>
      </c>
      <c r="O33" s="91">
        <f>[4]Results!O11</f>
        <v>28636.581890677899</v>
      </c>
      <c r="P33" s="91">
        <f>[4]Results!P11</f>
        <v>28801.750641742801</v>
      </c>
      <c r="Q33" s="91">
        <f>[4]Results!Q11</f>
        <v>28428.867406209301</v>
      </c>
      <c r="R33" s="91">
        <f>[4]Results!R11</f>
        <v>28306.488182822999</v>
      </c>
      <c r="S33" s="91">
        <f>[4]Results!S11</f>
        <v>27898.8747253978</v>
      </c>
      <c r="T33" s="91">
        <f>[4]Results!T11</f>
        <v>27559.908355240099</v>
      </c>
      <c r="U33" s="91">
        <f>[4]Results!U11</f>
        <v>27692.352607367098</v>
      </c>
      <c r="V33" s="91">
        <f>[4]Results!V11</f>
        <v>27768.573020455398</v>
      </c>
      <c r="W33" s="91">
        <f>[4]Results!W11</f>
        <v>27810.373084082901</v>
      </c>
      <c r="X33" s="91">
        <f>[4]Results!X11</f>
        <v>28208.917360456398</v>
      </c>
      <c r="Y33" s="91">
        <f>[4]Results!Y11</f>
        <v>28766.745802740101</v>
      </c>
      <c r="Z33" s="91">
        <f>[4]Results!Z11</f>
        <v>27961.299980618602</v>
      </c>
      <c r="AA33" s="91">
        <f>[4]Results!AA11</f>
        <v>25897.847360921602</v>
      </c>
      <c r="AB33" s="91">
        <f>[4]Results!AB11</f>
        <v>23803.342120310699</v>
      </c>
      <c r="AC33" s="245">
        <f t="shared" si="5"/>
        <v>28801.750641742801</v>
      </c>
    </row>
    <row r="34" spans="1:29" x14ac:dyDescent="0.2">
      <c r="A34">
        <f>[4]Results!A12</f>
        <v>2001</v>
      </c>
      <c r="B34">
        <f>[4]Results!B12</f>
        <v>4</v>
      </c>
      <c r="C34">
        <f>[4]Results!C12</f>
        <v>14</v>
      </c>
      <c r="D34" s="7">
        <f t="shared" si="4"/>
        <v>36995</v>
      </c>
      <c r="E34" s="91">
        <f>[4]Results!E12</f>
        <v>22806.805031930999</v>
      </c>
      <c r="F34" s="91">
        <f>[4]Results!F12</f>
        <v>21474.308668954702</v>
      </c>
      <c r="G34" s="91">
        <f>[4]Results!G12</f>
        <v>20783.1696811929</v>
      </c>
      <c r="H34" s="91">
        <f>[4]Results!H12</f>
        <v>20414.058446495001</v>
      </c>
      <c r="I34" s="91">
        <f>[4]Results!I12</f>
        <v>20650.535639170499</v>
      </c>
      <c r="J34" s="91">
        <f>[4]Results!J12</f>
        <v>21157.761080349301</v>
      </c>
      <c r="K34" s="91">
        <f>[4]Results!K12</f>
        <v>22042.825897607101</v>
      </c>
      <c r="L34" s="91">
        <f>[4]Results!L12</f>
        <v>23362.530810766599</v>
      </c>
      <c r="M34" s="91">
        <f>[4]Results!M12</f>
        <v>25383.420440915099</v>
      </c>
      <c r="N34" s="91">
        <f>[4]Results!N12</f>
        <v>26579.6976373496</v>
      </c>
      <c r="O34" s="91">
        <f>[4]Results!O12</f>
        <v>27115.751074336</v>
      </c>
      <c r="P34" s="91">
        <f>[4]Results!P12</f>
        <v>26973.1584913386</v>
      </c>
      <c r="Q34" s="91">
        <f>[4]Results!Q12</f>
        <v>26493.991696439902</v>
      </c>
      <c r="R34" s="91">
        <f>[4]Results!R12</f>
        <v>25971.399907310599</v>
      </c>
      <c r="S34" s="91">
        <f>[4]Results!S12</f>
        <v>25497.773845298801</v>
      </c>
      <c r="T34" s="91">
        <f>[4]Results!T12</f>
        <v>25157.745347501801</v>
      </c>
      <c r="U34" s="91">
        <f>[4]Results!U12</f>
        <v>25029.7075102001</v>
      </c>
      <c r="V34" s="91">
        <f>[4]Results!V12</f>
        <v>24973.215623612799</v>
      </c>
      <c r="W34" s="91">
        <f>[4]Results!W12</f>
        <v>25288.891523615799</v>
      </c>
      <c r="X34" s="91">
        <f>[4]Results!X12</f>
        <v>25848.058262045201</v>
      </c>
      <c r="Y34" s="91">
        <f>[4]Results!Y12</f>
        <v>26961.833343599399</v>
      </c>
      <c r="Z34" s="91">
        <f>[4]Results!Z12</f>
        <v>26453.745047529301</v>
      </c>
      <c r="AA34" s="91">
        <f>[4]Results!AA12</f>
        <v>24678.304524347499</v>
      </c>
      <c r="AB34" s="91">
        <f>[4]Results!AB12</f>
        <v>22840.273830398201</v>
      </c>
      <c r="AC34" s="245">
        <f t="shared" si="5"/>
        <v>27115.751074336</v>
      </c>
    </row>
    <row r="35" spans="1:29" x14ac:dyDescent="0.2">
      <c r="A35">
        <f>[4]Results!A13</f>
        <v>2001</v>
      </c>
      <c r="B35">
        <f>[4]Results!B13</f>
        <v>4</v>
      </c>
      <c r="C35">
        <f>[4]Results!C13</f>
        <v>15</v>
      </c>
      <c r="D35" s="7">
        <f t="shared" si="4"/>
        <v>36996</v>
      </c>
      <c r="E35" s="91">
        <f>[4]Results!E13</f>
        <v>22077.965695942501</v>
      </c>
      <c r="F35" s="91">
        <f>[4]Results!F13</f>
        <v>20825.9573953543</v>
      </c>
      <c r="G35" s="91">
        <f>[4]Results!G13</f>
        <v>20185.0857077529</v>
      </c>
      <c r="H35" s="91">
        <f>[4]Results!H13</f>
        <v>19801.9895073199</v>
      </c>
      <c r="I35" s="91">
        <f>[4]Results!I13</f>
        <v>19582.374492431401</v>
      </c>
      <c r="J35" s="91">
        <f>[4]Results!J13</f>
        <v>19856.625950032299</v>
      </c>
      <c r="K35" s="91">
        <f>[4]Results!K13</f>
        <v>20253.550355318199</v>
      </c>
      <c r="L35" s="91">
        <f>[4]Results!L13</f>
        <v>20994.134869427799</v>
      </c>
      <c r="M35" s="91">
        <f>[4]Results!M13</f>
        <v>22805.302345774398</v>
      </c>
      <c r="N35" s="91">
        <f>[4]Results!N13</f>
        <v>23900.8117379619</v>
      </c>
      <c r="O35" s="91">
        <f>[4]Results!O13</f>
        <v>24488.256279719899</v>
      </c>
      <c r="P35" s="91">
        <f>[4]Results!P13</f>
        <v>24509.042264891501</v>
      </c>
      <c r="Q35" s="91">
        <f>[4]Results!Q13</f>
        <v>24457.221506645001</v>
      </c>
      <c r="R35" s="91">
        <f>[4]Results!R13</f>
        <v>24041.8060682707</v>
      </c>
      <c r="S35" s="91">
        <f>[4]Results!S13</f>
        <v>23417.660420672899</v>
      </c>
      <c r="T35" s="91">
        <f>[4]Results!T13</f>
        <v>22991.998484680302</v>
      </c>
      <c r="U35" s="91">
        <f>[4]Results!U13</f>
        <v>22627.635797442199</v>
      </c>
      <c r="V35" s="91">
        <f>[4]Results!V13</f>
        <v>22646.961390365799</v>
      </c>
      <c r="W35" s="91">
        <f>[4]Results!W13</f>
        <v>23063.347706105898</v>
      </c>
      <c r="X35" s="91">
        <f>[4]Results!X13</f>
        <v>24292.154581151699</v>
      </c>
      <c r="Y35" s="91">
        <f>[4]Results!Y13</f>
        <v>25790.635378552801</v>
      </c>
      <c r="Z35" s="91">
        <f>[4]Results!Z13</f>
        <v>25403.191814604801</v>
      </c>
      <c r="AA35" s="91">
        <f>[4]Results!AA13</f>
        <v>24056.2488845933</v>
      </c>
      <c r="AB35" s="91">
        <f>[4]Results!AB13</f>
        <v>22586.4021192777</v>
      </c>
      <c r="AC35" s="245">
        <f t="shared" si="5"/>
        <v>25790.635378552801</v>
      </c>
    </row>
    <row r="36" spans="1:29" x14ac:dyDescent="0.2">
      <c r="A36">
        <f>[4]Results!A14</f>
        <v>2001</v>
      </c>
      <c r="B36">
        <f>[4]Results!B14</f>
        <v>4</v>
      </c>
      <c r="C36">
        <f>[4]Results!C14</f>
        <v>16</v>
      </c>
      <c r="D36" s="7">
        <f t="shared" si="4"/>
        <v>36997</v>
      </c>
      <c r="E36" s="91">
        <f>[4]Results!E14</f>
        <v>22077.7322721483</v>
      </c>
      <c r="F36" s="91">
        <f>[4]Results!F14</f>
        <v>21243.799108348299</v>
      </c>
      <c r="G36" s="91">
        <f>[4]Results!G14</f>
        <v>20877.003388437799</v>
      </c>
      <c r="H36" s="91">
        <f>[4]Results!H14</f>
        <v>20812.6878146934</v>
      </c>
      <c r="I36" s="91">
        <f>[4]Results!I14</f>
        <v>21286.630762979199</v>
      </c>
      <c r="J36" s="91">
        <f>[4]Results!J14</f>
        <v>23129.060022648198</v>
      </c>
      <c r="K36" s="91">
        <f>[4]Results!K14</f>
        <v>25786.652787851599</v>
      </c>
      <c r="L36" s="91">
        <f>[4]Results!L14</f>
        <v>28270.359454640999</v>
      </c>
      <c r="M36" s="91">
        <f>[4]Results!M14</f>
        <v>29698.658726084901</v>
      </c>
      <c r="N36" s="91">
        <f>[4]Results!N14</f>
        <v>30629.243697142199</v>
      </c>
      <c r="O36" s="91">
        <f>[4]Results!O14</f>
        <v>31158.3416274177</v>
      </c>
      <c r="P36" s="91">
        <f>[4]Results!P14</f>
        <v>31233.966823816401</v>
      </c>
      <c r="Q36" s="91">
        <f>[4]Results!Q14</f>
        <v>30971.001888750201</v>
      </c>
      <c r="R36" s="91">
        <f>[4]Results!R14</f>
        <v>30921.2986805113</v>
      </c>
      <c r="S36" s="91">
        <f>[4]Results!S14</f>
        <v>30391.839671222198</v>
      </c>
      <c r="T36" s="91">
        <f>[4]Results!T14</f>
        <v>30014.091059141399</v>
      </c>
      <c r="U36" s="91">
        <f>[4]Results!U14</f>
        <v>29757.912909998999</v>
      </c>
      <c r="V36" s="91">
        <f>[4]Results!V14</f>
        <v>29259.8228406542</v>
      </c>
      <c r="W36" s="91">
        <f>[4]Results!W14</f>
        <v>28918.897888572701</v>
      </c>
      <c r="X36" s="91">
        <f>[4]Results!X14</f>
        <v>29454.859874138299</v>
      </c>
      <c r="Y36" s="91">
        <f>[4]Results!Y14</f>
        <v>31060.941921212601</v>
      </c>
      <c r="Z36" s="91">
        <f>[4]Results!Z14</f>
        <v>30074.7034339819</v>
      </c>
      <c r="AA36" s="91">
        <f>[4]Results!AA14</f>
        <v>27667.8971714523</v>
      </c>
      <c r="AB36" s="91">
        <f>[4]Results!AB14</f>
        <v>25794.974706329602</v>
      </c>
      <c r="AC36" s="245">
        <f t="shared" si="5"/>
        <v>31233.966823816401</v>
      </c>
    </row>
    <row r="37" spans="1:29" x14ac:dyDescent="0.2">
      <c r="A37">
        <f>[4]Results!A15</f>
        <v>2001</v>
      </c>
      <c r="B37">
        <f>[4]Results!B15</f>
        <v>4</v>
      </c>
      <c r="C37">
        <f>[4]Results!C15</f>
        <v>17</v>
      </c>
      <c r="D37" s="7">
        <f t="shared" si="4"/>
        <v>36998</v>
      </c>
      <c r="E37" s="91">
        <f>[4]Results!E15</f>
        <v>23550.6128996732</v>
      </c>
      <c r="F37" s="91">
        <f>[4]Results!F15</f>
        <v>22429.376572655201</v>
      </c>
      <c r="G37" s="91">
        <f>[4]Results!G15</f>
        <v>21920.922048669501</v>
      </c>
      <c r="H37" s="91">
        <f>[4]Results!H15</f>
        <v>21708.894734410202</v>
      </c>
      <c r="I37" s="91">
        <f>[4]Results!I15</f>
        <v>22292.418008292301</v>
      </c>
      <c r="J37" s="91">
        <f>[4]Results!J15</f>
        <v>23990.203589594399</v>
      </c>
      <c r="K37" s="91">
        <f>[4]Results!K15</f>
        <v>27386.403716307599</v>
      </c>
      <c r="L37" s="91">
        <f>[4]Results!L15</f>
        <v>29807.750709480199</v>
      </c>
      <c r="M37" s="91">
        <f>[4]Results!M15</f>
        <v>30500.972907928201</v>
      </c>
      <c r="N37" s="91">
        <f>[4]Results!N15</f>
        <v>30680.9711928582</v>
      </c>
      <c r="O37" s="91">
        <f>[4]Results!O15</f>
        <v>31000.216420498698</v>
      </c>
      <c r="P37" s="91">
        <f>[4]Results!P15</f>
        <v>31015.560340009299</v>
      </c>
      <c r="Q37" s="91">
        <f>[4]Results!Q15</f>
        <v>30768.046606477899</v>
      </c>
      <c r="R37" s="91">
        <f>[4]Results!R15</f>
        <v>30725.322091748101</v>
      </c>
      <c r="S37" s="91">
        <f>[4]Results!S15</f>
        <v>30545.0483483465</v>
      </c>
      <c r="T37" s="91">
        <f>[4]Results!T15</f>
        <v>30279.2575926438</v>
      </c>
      <c r="U37" s="91">
        <f>[4]Results!U15</f>
        <v>30108.293397918202</v>
      </c>
      <c r="V37" s="91">
        <f>[4]Results!V15</f>
        <v>29860.016773818901</v>
      </c>
      <c r="W37" s="91">
        <f>[4]Results!W15</f>
        <v>29805.7249975919</v>
      </c>
      <c r="X37" s="91">
        <f>[4]Results!X15</f>
        <v>30112.1623932244</v>
      </c>
      <c r="Y37" s="91">
        <f>[4]Results!Y15</f>
        <v>31134.261073838501</v>
      </c>
      <c r="Z37" s="91">
        <f>[4]Results!Z15</f>
        <v>30136.359556446601</v>
      </c>
      <c r="AA37" s="91">
        <f>[4]Results!AA15</f>
        <v>27310.790272996099</v>
      </c>
      <c r="AB37" s="91">
        <f>[4]Results!AB15</f>
        <v>24662.960069465898</v>
      </c>
      <c r="AC37" s="245">
        <f t="shared" si="5"/>
        <v>31134.261073838501</v>
      </c>
    </row>
    <row r="38" spans="1:29" x14ac:dyDescent="0.2">
      <c r="A38">
        <f>[4]Results!A16</f>
        <v>2001</v>
      </c>
      <c r="B38">
        <f>[4]Results!B16</f>
        <v>4</v>
      </c>
      <c r="C38">
        <f>[4]Results!C16</f>
        <v>18</v>
      </c>
      <c r="D38" s="7">
        <f>DATE(A38,B38,C38)</f>
        <v>36999</v>
      </c>
      <c r="E38" s="91">
        <f>[4]Results!E16</f>
        <v>23298.798203679002</v>
      </c>
      <c r="F38" s="91">
        <f>[4]Results!F16</f>
        <v>22172.065573632601</v>
      </c>
      <c r="G38" s="91">
        <f>[4]Results!G16</f>
        <v>21670.934445758001</v>
      </c>
      <c r="H38" s="91">
        <f>[4]Results!H16</f>
        <v>21455.019983761402</v>
      </c>
      <c r="I38" s="91">
        <f>[4]Results!I16</f>
        <v>22021.5987051314</v>
      </c>
      <c r="J38" s="91">
        <f>[4]Results!J16</f>
        <v>23739.557294808699</v>
      </c>
      <c r="K38" s="91">
        <f>[4]Results!K16</f>
        <v>27088.3532897724</v>
      </c>
      <c r="L38" s="91">
        <f>[4]Results!L16</f>
        <v>29486.2845464739</v>
      </c>
      <c r="M38" s="91">
        <f>[4]Results!M16</f>
        <v>30314.650812344698</v>
      </c>
      <c r="N38" s="91">
        <f>[4]Results!N16</f>
        <v>30607.916296093601</v>
      </c>
      <c r="O38" s="91">
        <f>[4]Results!O16</f>
        <v>30953.810916667499</v>
      </c>
      <c r="P38" s="91">
        <f>[4]Results!P16</f>
        <v>31031.144483813201</v>
      </c>
      <c r="Q38" s="91">
        <f>[4]Results!Q16</f>
        <v>30854.158829223401</v>
      </c>
      <c r="R38" s="91">
        <f>[4]Results!R16</f>
        <v>30933.685401827399</v>
      </c>
      <c r="S38" s="91">
        <f>[4]Results!S16</f>
        <v>30818.657234579299</v>
      </c>
      <c r="T38" s="91">
        <f>[4]Results!T16</f>
        <v>30626.923862365002</v>
      </c>
      <c r="U38" s="91">
        <f>[4]Results!U16</f>
        <v>30522.656517972398</v>
      </c>
      <c r="V38" s="91">
        <f>[4]Results!V16</f>
        <v>30265.420912791898</v>
      </c>
      <c r="W38" s="91">
        <f>[4]Results!W16</f>
        <v>30141.839028692601</v>
      </c>
      <c r="X38" s="91">
        <f>[4]Results!X16</f>
        <v>30360.6464402809</v>
      </c>
      <c r="Y38" s="91">
        <f>[4]Results!Y16</f>
        <v>31385.087741476102</v>
      </c>
      <c r="Z38" s="91">
        <f>[4]Results!Z16</f>
        <v>30423.931892596</v>
      </c>
      <c r="AA38" s="91">
        <f>[4]Results!AA16</f>
        <v>27564.304367412798</v>
      </c>
      <c r="AB38" s="91">
        <f>[4]Results!AB16</f>
        <v>24791.813220847202</v>
      </c>
      <c r="AC38" s="245">
        <f t="shared" si="5"/>
        <v>31385.087741476102</v>
      </c>
    </row>
    <row r="39" spans="1:29" x14ac:dyDescent="0.2">
      <c r="A39">
        <f>[4]Results!A17</f>
        <v>2001</v>
      </c>
      <c r="B39">
        <f>[4]Results!B17</f>
        <v>4</v>
      </c>
      <c r="C39">
        <f>[4]Results!C17</f>
        <v>19</v>
      </c>
      <c r="D39" s="7">
        <f>DATE(A39,B39,C39)</f>
        <v>37000</v>
      </c>
      <c r="E39" s="91">
        <f>[4]Results!E17</f>
        <v>23621.466083130999</v>
      </c>
      <c r="F39" s="91">
        <f>[4]Results!F17</f>
        <v>22463.966492331299</v>
      </c>
      <c r="G39" s="91">
        <f>[4]Results!G17</f>
        <v>21901.502241785998</v>
      </c>
      <c r="H39" s="91">
        <f>[4]Results!H17</f>
        <v>21660.334209221401</v>
      </c>
      <c r="I39" s="91">
        <f>[4]Results!I17</f>
        <v>22229.500899348099</v>
      </c>
      <c r="J39" s="91">
        <f>[4]Results!J17</f>
        <v>23933.327745836199</v>
      </c>
      <c r="K39" s="91">
        <f>[4]Results!K17</f>
        <v>27253.059167100499</v>
      </c>
      <c r="L39" s="91">
        <f>[4]Results!L17</f>
        <v>29635.348785091501</v>
      </c>
      <c r="M39" s="91">
        <f>[4]Results!M17</f>
        <v>30453.931118801702</v>
      </c>
      <c r="N39" s="91">
        <f>[4]Results!N17</f>
        <v>30753.945966031399</v>
      </c>
      <c r="O39" s="91">
        <f>[4]Results!O17</f>
        <v>31067.805200115301</v>
      </c>
      <c r="P39" s="91">
        <f>[4]Results!P17</f>
        <v>31083.950889887801</v>
      </c>
      <c r="Q39" s="91">
        <f>[4]Results!Q17</f>
        <v>30819.742173470899</v>
      </c>
      <c r="R39" s="91">
        <f>[4]Results!R17</f>
        <v>30816.975283389202</v>
      </c>
      <c r="S39" s="91">
        <f>[4]Results!S17</f>
        <v>30627.646442391098</v>
      </c>
      <c r="T39" s="91">
        <f>[4]Results!T17</f>
        <v>30360.692576737001</v>
      </c>
      <c r="U39" s="91">
        <f>[4]Results!U17</f>
        <v>30176.234237189001</v>
      </c>
      <c r="V39" s="91">
        <f>[4]Results!V17</f>
        <v>29890.624692719</v>
      </c>
      <c r="W39" s="91">
        <f>[4]Results!W17</f>
        <v>29736.968700642199</v>
      </c>
      <c r="X39" s="91">
        <f>[4]Results!X17</f>
        <v>29981.266096816998</v>
      </c>
      <c r="Y39" s="91">
        <f>[4]Results!Y17</f>
        <v>31012.542801969401</v>
      </c>
      <c r="Z39" s="91">
        <f>[4]Results!Z17</f>
        <v>30079.7740084855</v>
      </c>
      <c r="AA39" s="91">
        <f>[4]Results!AA17</f>
        <v>27407.1665523218</v>
      </c>
      <c r="AB39" s="91">
        <f>[4]Results!AB17</f>
        <v>24811.997108862899</v>
      </c>
      <c r="AC39" s="245">
        <f t="shared" si="5"/>
        <v>31083.950889887801</v>
      </c>
    </row>
    <row r="40" spans="1:29" x14ac:dyDescent="0.2">
      <c r="A40">
        <f>[4]Results!A18</f>
        <v>2001</v>
      </c>
      <c r="B40">
        <f>[4]Results!B18</f>
        <v>4</v>
      </c>
      <c r="C40">
        <f>[4]Results!C18</f>
        <v>20</v>
      </c>
      <c r="D40" s="7">
        <f>DATE(A40,B40,C40)</f>
        <v>37001</v>
      </c>
      <c r="E40" s="91">
        <f>[4]Results!E18</f>
        <v>23584.932480736999</v>
      </c>
      <c r="F40" s="91">
        <f>[4]Results!F18</f>
        <v>22427.8781168325</v>
      </c>
      <c r="G40" s="91">
        <f>[4]Results!G18</f>
        <v>21855.433603153801</v>
      </c>
      <c r="H40" s="91">
        <f>[4]Results!H18</f>
        <v>21636.371831758999</v>
      </c>
      <c r="I40" s="91">
        <f>[4]Results!I18</f>
        <v>22162.453764715599</v>
      </c>
      <c r="J40" s="91">
        <f>[4]Results!J18</f>
        <v>23812.008723278501</v>
      </c>
      <c r="K40" s="91">
        <f>[4]Results!K18</f>
        <v>27001.574036136601</v>
      </c>
      <c r="L40" s="91">
        <f>[4]Results!L18</f>
        <v>29466.3926292496</v>
      </c>
      <c r="M40" s="91">
        <f>[4]Results!M18</f>
        <v>30422.0584683298</v>
      </c>
      <c r="N40" s="91">
        <f>[4]Results!N18</f>
        <v>30845.172328140299</v>
      </c>
      <c r="O40" s="91">
        <f>[4]Results!O18</f>
        <v>31156.704746883799</v>
      </c>
      <c r="P40" s="91">
        <f>[4]Results!P18</f>
        <v>31143.1915746995</v>
      </c>
      <c r="Q40" s="91">
        <f>[4]Results!Q18</f>
        <v>30854.145025158901</v>
      </c>
      <c r="R40" s="91">
        <f>[4]Results!R18</f>
        <v>30765.0558292811</v>
      </c>
      <c r="S40" s="91">
        <f>[4]Results!S18</f>
        <v>30481.314735182801</v>
      </c>
      <c r="T40" s="91">
        <f>[4]Results!T18</f>
        <v>30082.535795103999</v>
      </c>
      <c r="U40" s="91">
        <f>[4]Results!U18</f>
        <v>29756.8173500497</v>
      </c>
      <c r="V40" s="91">
        <f>[4]Results!V18</f>
        <v>29244.347679029299</v>
      </c>
      <c r="W40" s="91">
        <f>[4]Results!W18</f>
        <v>28947.280205637901</v>
      </c>
      <c r="X40" s="91">
        <f>[4]Results!X18</f>
        <v>28961.3161384175</v>
      </c>
      <c r="Y40" s="91">
        <f>[4]Results!Y18</f>
        <v>29816.996569104998</v>
      </c>
      <c r="Z40" s="91">
        <f>[4]Results!Z18</f>
        <v>29059.237472830799</v>
      </c>
      <c r="AA40" s="91">
        <f>[4]Results!AA18</f>
        <v>26943.391179838702</v>
      </c>
      <c r="AB40" s="91">
        <f>[4]Results!AB18</f>
        <v>24744.885526018501</v>
      </c>
      <c r="AC40" s="245">
        <f t="shared" si="5"/>
        <v>31156.704746883799</v>
      </c>
    </row>
    <row r="41" spans="1:29" x14ac:dyDescent="0.2">
      <c r="A41">
        <f>[4]Results!A19</f>
        <v>0</v>
      </c>
      <c r="B41">
        <f>[4]Results!B19</f>
        <v>0</v>
      </c>
      <c r="C41">
        <f>[4]Results!C19</f>
        <v>0</v>
      </c>
      <c r="D41" s="7" t="e">
        <f>DATE(A41,B41,C41)</f>
        <v>#NUM!</v>
      </c>
      <c r="E41" s="91">
        <f>[4]Results!E19</f>
        <v>0</v>
      </c>
      <c r="F41" s="91">
        <f>[4]Results!F19</f>
        <v>0</v>
      </c>
      <c r="G41" s="91">
        <f>[4]Results!G19</f>
        <v>0</v>
      </c>
      <c r="H41" s="91">
        <f>[4]Results!H19</f>
        <v>0</v>
      </c>
      <c r="I41" s="91">
        <f>[4]Results!I19</f>
        <v>0</v>
      </c>
      <c r="J41" s="91">
        <f>[4]Results!J19</f>
        <v>0</v>
      </c>
      <c r="K41" s="91">
        <f>[4]Results!K19</f>
        <v>0</v>
      </c>
      <c r="L41" s="91">
        <f>[4]Results!L19</f>
        <v>0</v>
      </c>
      <c r="M41" s="91">
        <f>[4]Results!M19</f>
        <v>0</v>
      </c>
      <c r="N41" s="91">
        <f>[4]Results!N19</f>
        <v>0</v>
      </c>
      <c r="O41" s="91">
        <f>[4]Results!O19</f>
        <v>0</v>
      </c>
      <c r="P41" s="91">
        <f>[4]Results!P19</f>
        <v>0</v>
      </c>
      <c r="Q41" s="91">
        <f>[4]Results!Q19</f>
        <v>0</v>
      </c>
      <c r="R41" s="91">
        <f>[4]Results!R19</f>
        <v>0</v>
      </c>
      <c r="S41" s="91">
        <f>[4]Results!S19</f>
        <v>0</v>
      </c>
      <c r="T41" s="91">
        <f>[4]Results!T19</f>
        <v>0</v>
      </c>
      <c r="U41" s="91">
        <f>[4]Results!U19</f>
        <v>0</v>
      </c>
      <c r="V41" s="91">
        <f>[4]Results!V19</f>
        <v>0</v>
      </c>
      <c r="W41" s="91">
        <f>[4]Results!W19</f>
        <v>0</v>
      </c>
      <c r="X41" s="91">
        <f>[4]Results!X19</f>
        <v>0</v>
      </c>
      <c r="Y41" s="91">
        <f>[4]Results!Y19</f>
        <v>0</v>
      </c>
      <c r="Z41" s="91">
        <f>[4]Results!Z19</f>
        <v>0</v>
      </c>
      <c r="AA41" s="91">
        <f>[4]Results!AA19</f>
        <v>0</v>
      </c>
      <c r="AB41" s="91">
        <f>[4]Results!AB19</f>
        <v>0</v>
      </c>
      <c r="AC41" s="245">
        <f t="shared" si="5"/>
        <v>0</v>
      </c>
    </row>
    <row r="42" spans="1:29" x14ac:dyDescent="0.2">
      <c r="A42">
        <f>[4]Results!A20</f>
        <v>0</v>
      </c>
      <c r="B42">
        <f>[4]Results!B20</f>
        <v>0</v>
      </c>
      <c r="C42">
        <f>[4]Results!C20</f>
        <v>0</v>
      </c>
      <c r="D42" s="7" t="e">
        <f>DATE(A42,B42,C42)</f>
        <v>#NUM!</v>
      </c>
      <c r="E42" s="91">
        <f>[4]Results!E20</f>
        <v>0</v>
      </c>
      <c r="F42" s="91">
        <f>[4]Results!F20</f>
        <v>0</v>
      </c>
      <c r="G42" s="91">
        <f>[4]Results!G20</f>
        <v>0</v>
      </c>
      <c r="H42" s="91">
        <f>[4]Results!H20</f>
        <v>0</v>
      </c>
      <c r="I42" s="91">
        <f>[4]Results!I20</f>
        <v>0</v>
      </c>
      <c r="J42" s="91">
        <f>[4]Results!J20</f>
        <v>0</v>
      </c>
      <c r="K42" s="91">
        <f>[4]Results!K20</f>
        <v>0</v>
      </c>
      <c r="L42" s="91">
        <f>[4]Results!L20</f>
        <v>0</v>
      </c>
      <c r="M42" s="91">
        <f>[4]Results!M20</f>
        <v>0</v>
      </c>
      <c r="N42" s="91">
        <f>[4]Results!N20</f>
        <v>0</v>
      </c>
      <c r="O42" s="91">
        <f>[4]Results!O20</f>
        <v>0</v>
      </c>
      <c r="P42" s="91">
        <f>[4]Results!P20</f>
        <v>0</v>
      </c>
      <c r="Q42" s="91">
        <f>[4]Results!Q20</f>
        <v>0</v>
      </c>
      <c r="R42" s="91">
        <f>[4]Results!R20</f>
        <v>0</v>
      </c>
      <c r="S42" s="91">
        <f>[4]Results!S20</f>
        <v>0</v>
      </c>
      <c r="T42" s="91">
        <f>[4]Results!T20</f>
        <v>0</v>
      </c>
      <c r="U42" s="91">
        <f>[4]Results!U20</f>
        <v>0</v>
      </c>
      <c r="V42" s="91">
        <f>[4]Results!V20</f>
        <v>0</v>
      </c>
      <c r="W42" s="91">
        <f>[4]Results!W20</f>
        <v>0</v>
      </c>
      <c r="X42" s="91">
        <f>[4]Results!X20</f>
        <v>0</v>
      </c>
      <c r="Y42" s="91">
        <f>[4]Results!Y20</f>
        <v>0</v>
      </c>
      <c r="Z42" s="91">
        <f>[4]Results!Z20</f>
        <v>0</v>
      </c>
      <c r="AA42" s="91">
        <f>[4]Results!AA20</f>
        <v>0</v>
      </c>
      <c r="AB42" s="91">
        <f>[4]Results!AB20</f>
        <v>0</v>
      </c>
      <c r="AC42" s="245">
        <f t="shared" si="5"/>
        <v>0</v>
      </c>
    </row>
    <row r="43" spans="1:29" s="316" customFormat="1" x14ac:dyDescent="0.2">
      <c r="A43" s="314"/>
      <c r="B43" s="314"/>
      <c r="C43" s="314"/>
      <c r="D43" s="314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  <c r="AA43" s="315"/>
      <c r="AB43" s="315"/>
    </row>
    <row r="44" spans="1:29" x14ac:dyDescent="0.2">
      <c r="A44" t="s">
        <v>191</v>
      </c>
    </row>
    <row r="45" spans="1:29" s="244" customFormat="1" ht="12.75" customHeight="1" thickBot="1" x14ac:dyDescent="0.25">
      <c r="A45" s="241" t="s">
        <v>141</v>
      </c>
      <c r="B45" s="241" t="s">
        <v>142</v>
      </c>
      <c r="C45" s="241" t="s">
        <v>1</v>
      </c>
      <c r="D45" s="241" t="s">
        <v>0</v>
      </c>
      <c r="E45" s="242" t="s">
        <v>143</v>
      </c>
      <c r="F45" s="242" t="s">
        <v>144</v>
      </c>
      <c r="G45" s="242" t="s">
        <v>145</v>
      </c>
      <c r="H45" s="242" t="s">
        <v>146</v>
      </c>
      <c r="I45" s="242" t="s">
        <v>147</v>
      </c>
      <c r="J45" s="242" t="s">
        <v>148</v>
      </c>
      <c r="K45" s="242" t="s">
        <v>149</v>
      </c>
      <c r="L45" s="242" t="s">
        <v>150</v>
      </c>
      <c r="M45" s="242" t="s">
        <v>151</v>
      </c>
      <c r="N45" s="242" t="s">
        <v>152</v>
      </c>
      <c r="O45" s="242" t="s">
        <v>153</v>
      </c>
      <c r="P45" s="242" t="s">
        <v>154</v>
      </c>
      <c r="Q45" s="242" t="s">
        <v>155</v>
      </c>
      <c r="R45" s="242" t="s">
        <v>156</v>
      </c>
      <c r="S45" s="242" t="s">
        <v>157</v>
      </c>
      <c r="T45" s="242" t="s">
        <v>158</v>
      </c>
      <c r="U45" s="242" t="s">
        <v>159</v>
      </c>
      <c r="V45" s="242" t="s">
        <v>160</v>
      </c>
      <c r="W45" s="242" t="s">
        <v>161</v>
      </c>
      <c r="X45" s="242" t="s">
        <v>162</v>
      </c>
      <c r="Y45" s="242" t="s">
        <v>163</v>
      </c>
      <c r="Z45" s="242" t="s">
        <v>164</v>
      </c>
      <c r="AA45" s="242" t="s">
        <v>165</v>
      </c>
      <c r="AB45" s="243" t="s">
        <v>166</v>
      </c>
      <c r="AC45" s="244" t="s">
        <v>167</v>
      </c>
    </row>
    <row r="46" spans="1:29" x14ac:dyDescent="0.2">
      <c r="A46">
        <f>[5]Results!A2</f>
        <v>2001</v>
      </c>
      <c r="B46">
        <f>[5]Results!B2</f>
        <v>4</v>
      </c>
      <c r="C46">
        <f>[5]Results!C2</f>
        <v>4</v>
      </c>
      <c r="D46" s="7">
        <f>DATE(A46,B46,C46)</f>
        <v>36985</v>
      </c>
      <c r="E46" s="91">
        <f>[5]Results!E2</f>
        <v>24897.567610559901</v>
      </c>
      <c r="F46" s="91">
        <f>[5]Results!F2</f>
        <v>23891.083868027799</v>
      </c>
      <c r="G46" s="91">
        <f>[5]Results!G2</f>
        <v>23488.2806889768</v>
      </c>
      <c r="H46" s="91">
        <f>[5]Results!H2</f>
        <v>23462.6000657605</v>
      </c>
      <c r="I46" s="91">
        <f>[5]Results!I2</f>
        <v>24051.0721619994</v>
      </c>
      <c r="J46" s="91">
        <f>[5]Results!J2</f>
        <v>26080.819428006402</v>
      </c>
      <c r="K46" s="91">
        <f>[5]Results!K2</f>
        <v>30057.6932792855</v>
      </c>
      <c r="L46" s="91">
        <f>[5]Results!L2</f>
        <v>32354.7297350806</v>
      </c>
      <c r="M46" s="91">
        <f>[5]Results!M2</f>
        <v>32626.760839705501</v>
      </c>
      <c r="N46" s="91">
        <f>[5]Results!N2</f>
        <v>32381.284836003098</v>
      </c>
      <c r="O46" s="91">
        <f>[5]Results!O2</f>
        <v>32348.875144363301</v>
      </c>
      <c r="P46" s="91">
        <f>[5]Results!P2</f>
        <v>32103.4123454521</v>
      </c>
      <c r="Q46" s="91">
        <f>[5]Results!Q2</f>
        <v>31632.187349831402</v>
      </c>
      <c r="R46" s="91">
        <f>[5]Results!R2</f>
        <v>31373.0851720315</v>
      </c>
      <c r="S46" s="91">
        <f>[5]Results!S2</f>
        <v>30930.1428439308</v>
      </c>
      <c r="T46" s="91">
        <f>[5]Results!T2</f>
        <v>30637.296397906601</v>
      </c>
      <c r="U46" s="91">
        <f>[5]Results!U2</f>
        <v>30511.401303419101</v>
      </c>
      <c r="V46" s="91">
        <f>[5]Results!V2</f>
        <v>30484.093432770002</v>
      </c>
      <c r="W46" s="91">
        <f>[5]Results!W2</f>
        <v>30972.5338800194</v>
      </c>
      <c r="X46" s="91">
        <f>[5]Results!X2</f>
        <v>31815.166525575201</v>
      </c>
      <c r="Y46" s="91">
        <f>[5]Results!Y2</f>
        <v>32871.754425456602</v>
      </c>
      <c r="Z46" s="91">
        <f>[5]Results!Z2</f>
        <v>31776.025828646601</v>
      </c>
      <c r="AA46" s="91">
        <f>[5]Results!AA2</f>
        <v>29061.532639714202</v>
      </c>
      <c r="AB46" s="91">
        <f>[5]Results!AB2</f>
        <v>26624.95934913</v>
      </c>
      <c r="AC46" s="245">
        <f>MAX(E46:AB46)</f>
        <v>32871.754425456602</v>
      </c>
    </row>
    <row r="47" spans="1:29" x14ac:dyDescent="0.2">
      <c r="A47">
        <f>[5]Results!A3</f>
        <v>2001</v>
      </c>
      <c r="B47">
        <f>[5]Results!B3</f>
        <v>4</v>
      </c>
      <c r="C47">
        <f>[5]Results!C3</f>
        <v>5</v>
      </c>
      <c r="D47" s="7">
        <f t="shared" ref="D47:D64" si="6">DATE(A47,B47,C47)</f>
        <v>36986</v>
      </c>
      <c r="E47" s="91">
        <f>[5]Results!E3</f>
        <v>24984.966506569101</v>
      </c>
      <c r="F47" s="91">
        <f>[5]Results!F3</f>
        <v>24024.942187876499</v>
      </c>
      <c r="G47" s="91">
        <f>[5]Results!G3</f>
        <v>23625.048879529801</v>
      </c>
      <c r="H47" s="91">
        <f>[5]Results!H3</f>
        <v>23566.2508309271</v>
      </c>
      <c r="I47" s="91">
        <f>[5]Results!I3</f>
        <v>24247.6415305794</v>
      </c>
      <c r="J47" s="91">
        <f>[5]Results!J3</f>
        <v>26181.352477190801</v>
      </c>
      <c r="K47" s="91">
        <f>[5]Results!K3</f>
        <v>30001.5484591489</v>
      </c>
      <c r="L47" s="91">
        <f>[5]Results!L3</f>
        <v>32268.585672215198</v>
      </c>
      <c r="M47" s="91">
        <f>[5]Results!M3</f>
        <v>32606.2473572821</v>
      </c>
      <c r="N47" s="91">
        <f>[5]Results!N3</f>
        <v>32368.235383848001</v>
      </c>
      <c r="O47" s="91">
        <f>[5]Results!O3</f>
        <v>32306.886105990201</v>
      </c>
      <c r="P47" s="91">
        <f>[5]Results!P3</f>
        <v>32059.9417524327</v>
      </c>
      <c r="Q47" s="91">
        <f>[5]Results!Q3</f>
        <v>31626.3844191766</v>
      </c>
      <c r="R47" s="91">
        <f>[5]Results!R3</f>
        <v>31528.745254524099</v>
      </c>
      <c r="S47" s="91">
        <f>[5]Results!S3</f>
        <v>31274.963744521101</v>
      </c>
      <c r="T47" s="91">
        <f>[5]Results!T3</f>
        <v>31092.441073157301</v>
      </c>
      <c r="U47" s="91">
        <f>[5]Results!U3</f>
        <v>31115.699828921901</v>
      </c>
      <c r="V47" s="91">
        <f>[5]Results!V3</f>
        <v>31123.2122915201</v>
      </c>
      <c r="W47" s="91">
        <f>[5]Results!W3</f>
        <v>31547.979010303101</v>
      </c>
      <c r="X47" s="91">
        <f>[5]Results!X3</f>
        <v>32294.1984441764</v>
      </c>
      <c r="Y47" s="91">
        <f>[5]Results!Y3</f>
        <v>33274.292299685003</v>
      </c>
      <c r="Z47" s="91">
        <f>[5]Results!Z3</f>
        <v>32175.734086510802</v>
      </c>
      <c r="AA47" s="91">
        <f>[5]Results!AA3</f>
        <v>29488.445316035901</v>
      </c>
      <c r="AB47" s="91">
        <f>[5]Results!AB3</f>
        <v>27124.4797394409</v>
      </c>
      <c r="AC47" s="245">
        <f t="shared" ref="AC47:AC64" si="7">MAX(E47:AB47)</f>
        <v>33274.292299685003</v>
      </c>
    </row>
    <row r="48" spans="1:29" x14ac:dyDescent="0.2">
      <c r="A48">
        <f>[5]Results!A4</f>
        <v>2001</v>
      </c>
      <c r="B48">
        <f>[5]Results!B4</f>
        <v>4</v>
      </c>
      <c r="C48">
        <f>[5]Results!C4</f>
        <v>6</v>
      </c>
      <c r="D48" s="7">
        <f t="shared" si="6"/>
        <v>36987</v>
      </c>
      <c r="E48" s="91">
        <f>[5]Results!E4</f>
        <v>24838.987522593801</v>
      </c>
      <c r="F48" s="91">
        <f>[5]Results!F4</f>
        <v>23842.778850213501</v>
      </c>
      <c r="G48" s="91">
        <f>[5]Results!G4</f>
        <v>23407.5777323086</v>
      </c>
      <c r="H48" s="91">
        <f>[5]Results!H4</f>
        <v>23336.402409677899</v>
      </c>
      <c r="I48" s="91">
        <f>[5]Results!I4</f>
        <v>23935.1934467461</v>
      </c>
      <c r="J48" s="91">
        <f>[5]Results!J4</f>
        <v>25799.153091798999</v>
      </c>
      <c r="K48" s="91">
        <f>[5]Results!K4</f>
        <v>29496.8115590259</v>
      </c>
      <c r="L48" s="91">
        <f>[5]Results!L4</f>
        <v>31925.786258094598</v>
      </c>
      <c r="M48" s="91">
        <f>[5]Results!M4</f>
        <v>32570.419555033601</v>
      </c>
      <c r="N48" s="91">
        <f>[5]Results!N4</f>
        <v>32657.8433302167</v>
      </c>
      <c r="O48" s="91">
        <f>[5]Results!O4</f>
        <v>32772.248752400301</v>
      </c>
      <c r="P48" s="91">
        <f>[5]Results!P4</f>
        <v>32596.783310856299</v>
      </c>
      <c r="Q48" s="91">
        <f>[5]Results!Q4</f>
        <v>32179.806435851198</v>
      </c>
      <c r="R48" s="91">
        <f>[5]Results!R4</f>
        <v>31986.5832661819</v>
      </c>
      <c r="S48" s="91">
        <f>[5]Results!S4</f>
        <v>31578.089960300898</v>
      </c>
      <c r="T48" s="91">
        <f>[5]Results!T4</f>
        <v>31222.1831820429</v>
      </c>
      <c r="U48" s="91">
        <f>[5]Results!U4</f>
        <v>31064.005715089999</v>
      </c>
      <c r="V48" s="91">
        <f>[5]Results!V4</f>
        <v>30710.972412110299</v>
      </c>
      <c r="W48" s="91">
        <f>[5]Results!W4</f>
        <v>30834.582973253699</v>
      </c>
      <c r="X48" s="91">
        <f>[5]Results!X4</f>
        <v>31225.717603463399</v>
      </c>
      <c r="Y48" s="91">
        <f>[5]Results!Y4</f>
        <v>31930.604984102301</v>
      </c>
      <c r="Z48" s="91">
        <f>[5]Results!Z4</f>
        <v>30908.678426126098</v>
      </c>
      <c r="AA48" s="91">
        <f>[5]Results!AA4</f>
        <v>28761.504553809598</v>
      </c>
      <c r="AB48" s="91">
        <f>[5]Results!AB4</f>
        <v>26754.146082139701</v>
      </c>
      <c r="AC48" s="245">
        <f t="shared" si="7"/>
        <v>32772.248752400301</v>
      </c>
    </row>
    <row r="49" spans="1:29" x14ac:dyDescent="0.2">
      <c r="A49">
        <f>[5]Results!A5</f>
        <v>2001</v>
      </c>
      <c r="B49">
        <f>[5]Results!B5</f>
        <v>4</v>
      </c>
      <c r="C49">
        <f>[5]Results!C5</f>
        <v>7</v>
      </c>
      <c r="D49" s="7">
        <f t="shared" si="6"/>
        <v>36988</v>
      </c>
      <c r="E49" s="91">
        <f>[5]Results!E5</f>
        <v>24482.242494390499</v>
      </c>
      <c r="F49" s="91">
        <f>[5]Results!F5</f>
        <v>23244.806144132599</v>
      </c>
      <c r="G49" s="91">
        <f>[5]Results!G5</f>
        <v>22637.036918708302</v>
      </c>
      <c r="H49" s="91">
        <f>[5]Results!H5</f>
        <v>22382.315098291601</v>
      </c>
      <c r="I49" s="91">
        <f>[5]Results!I5</f>
        <v>22581.979031186402</v>
      </c>
      <c r="J49" s="91">
        <f>[5]Results!J5</f>
        <v>23269.321830183999</v>
      </c>
      <c r="K49" s="91">
        <f>[5]Results!K5</f>
        <v>24556.794951906599</v>
      </c>
      <c r="L49" s="91">
        <f>[5]Results!L5</f>
        <v>25900.310796117101</v>
      </c>
      <c r="M49" s="91">
        <f>[5]Results!M5</f>
        <v>27739.038844921401</v>
      </c>
      <c r="N49" s="91">
        <f>[5]Results!N5</f>
        <v>28797.335117794501</v>
      </c>
      <c r="O49" s="91">
        <f>[5]Results!O5</f>
        <v>29188.990141192298</v>
      </c>
      <c r="P49" s="91">
        <f>[5]Results!P5</f>
        <v>28940.252753659301</v>
      </c>
      <c r="Q49" s="91">
        <f>[5]Results!Q5</f>
        <v>28363.2830000588</v>
      </c>
      <c r="R49" s="91">
        <f>[5]Results!R5</f>
        <v>27764.1323521296</v>
      </c>
      <c r="S49" s="91">
        <f>[5]Results!S5</f>
        <v>27170.715567883501</v>
      </c>
      <c r="T49" s="91">
        <f>[5]Results!T5</f>
        <v>26886.508300778001</v>
      </c>
      <c r="U49" s="91">
        <f>[5]Results!U5</f>
        <v>26903.327567424702</v>
      </c>
      <c r="V49" s="91">
        <f>[5]Results!V5</f>
        <v>26899.482219578698</v>
      </c>
      <c r="W49" s="91">
        <f>[5]Results!W5</f>
        <v>27407.830227231399</v>
      </c>
      <c r="X49" s="91">
        <f>[5]Results!X5</f>
        <v>28159.974655129001</v>
      </c>
      <c r="Y49" s="91">
        <f>[5]Results!Y5</f>
        <v>29162.054267368501</v>
      </c>
      <c r="Z49" s="91">
        <f>[5]Results!Z5</f>
        <v>28470.3521419643</v>
      </c>
      <c r="AA49" s="91">
        <f>[5]Results!AA5</f>
        <v>26750.886144779699</v>
      </c>
      <c r="AB49" s="91">
        <f>[5]Results!AB5</f>
        <v>25181.555788805399</v>
      </c>
      <c r="AC49" s="245">
        <f t="shared" si="7"/>
        <v>29188.990141192298</v>
      </c>
    </row>
    <row r="50" spans="1:29" x14ac:dyDescent="0.2">
      <c r="A50">
        <f>[5]Results!A6</f>
        <v>2001</v>
      </c>
      <c r="B50">
        <f>[5]Results!B6</f>
        <v>4</v>
      </c>
      <c r="C50">
        <f>[5]Results!C6</f>
        <v>8</v>
      </c>
      <c r="D50" s="7">
        <f t="shared" si="6"/>
        <v>36989</v>
      </c>
      <c r="E50" s="91">
        <f>[5]Results!E6</f>
        <v>22630.368398013899</v>
      </c>
      <c r="F50" s="91">
        <f>[5]Results!F6</f>
        <v>21471.553435752499</v>
      </c>
      <c r="G50" s="91">
        <f>[5]Results!G6</f>
        <v>20815.100310563401</v>
      </c>
      <c r="H50" s="91">
        <f>[5]Results!H6</f>
        <v>20484.595036922299</v>
      </c>
      <c r="I50" s="91">
        <f>[5]Results!I6</f>
        <v>20685.740481222601</v>
      </c>
      <c r="J50" s="91">
        <f>[5]Results!J6</f>
        <v>20983.047056040301</v>
      </c>
      <c r="K50" s="91">
        <f>[5]Results!K6</f>
        <v>21619.987675844401</v>
      </c>
      <c r="L50" s="91">
        <f>[5]Results!L6</f>
        <v>22516.472186437601</v>
      </c>
      <c r="M50" s="91">
        <f>[5]Results!M6</f>
        <v>24118.354542594599</v>
      </c>
      <c r="N50" s="91">
        <f>[5]Results!N6</f>
        <v>25152.559025398201</v>
      </c>
      <c r="O50" s="91">
        <f>[5]Results!O6</f>
        <v>25737.3288273176</v>
      </c>
      <c r="P50" s="91">
        <f>[5]Results!P6</f>
        <v>25873.9976598311</v>
      </c>
      <c r="Q50" s="91">
        <f>[5]Results!Q6</f>
        <v>25848.0276418598</v>
      </c>
      <c r="R50" s="91">
        <f>[5]Results!R6</f>
        <v>25597.473714324598</v>
      </c>
      <c r="S50" s="91">
        <f>[5]Results!S6</f>
        <v>25243.5867837285</v>
      </c>
      <c r="T50" s="91">
        <f>[5]Results!T6</f>
        <v>25084.270765800899</v>
      </c>
      <c r="U50" s="91">
        <f>[5]Results!U6</f>
        <v>25179.453034250499</v>
      </c>
      <c r="V50" s="91">
        <f>[5]Results!V6</f>
        <v>25337.661171863099</v>
      </c>
      <c r="W50" s="91">
        <f>[5]Results!W6</f>
        <v>25817.5379488574</v>
      </c>
      <c r="X50" s="91">
        <f>[5]Results!X6</f>
        <v>26738.184542351901</v>
      </c>
      <c r="Y50" s="91">
        <f>[5]Results!Y6</f>
        <v>28006.213412775302</v>
      </c>
      <c r="Z50" s="91">
        <f>[5]Results!Z6</f>
        <v>27280.952448932701</v>
      </c>
      <c r="AA50" s="91">
        <f>[5]Results!AA6</f>
        <v>25242.273725275001</v>
      </c>
      <c r="AB50" s="91">
        <f>[5]Results!AB6</f>
        <v>23368.382245901099</v>
      </c>
      <c r="AC50" s="245">
        <f t="shared" si="7"/>
        <v>28006.213412775302</v>
      </c>
    </row>
    <row r="51" spans="1:29" x14ac:dyDescent="0.2">
      <c r="A51">
        <f>[5]Results!A7</f>
        <v>2001</v>
      </c>
      <c r="B51">
        <f>[5]Results!B7</f>
        <v>4</v>
      </c>
      <c r="C51">
        <f>[5]Results!C7</f>
        <v>9</v>
      </c>
      <c r="D51" s="7">
        <f t="shared" si="6"/>
        <v>36990</v>
      </c>
      <c r="E51" s="91">
        <f>[5]Results!E7</f>
        <v>22242.7131512987</v>
      </c>
      <c r="F51" s="91">
        <f>[5]Results!F7</f>
        <v>21308.562410048798</v>
      </c>
      <c r="G51" s="91">
        <f>[5]Results!G7</f>
        <v>20881.257976471901</v>
      </c>
      <c r="H51" s="91">
        <f>[5]Results!H7</f>
        <v>20826.4213274432</v>
      </c>
      <c r="I51" s="91">
        <f>[5]Results!I7</f>
        <v>21615.052088018801</v>
      </c>
      <c r="J51" s="91">
        <f>[5]Results!J7</f>
        <v>23401.3686361695</v>
      </c>
      <c r="K51" s="91">
        <f>[5]Results!K7</f>
        <v>26968.024741740701</v>
      </c>
      <c r="L51" s="91">
        <f>[5]Results!L7</f>
        <v>29469.741978878301</v>
      </c>
      <c r="M51" s="91">
        <f>[5]Results!M7</f>
        <v>30344.1257894273</v>
      </c>
      <c r="N51" s="91">
        <f>[5]Results!N7</f>
        <v>30685.326812906798</v>
      </c>
      <c r="O51" s="91">
        <f>[5]Results!O7</f>
        <v>31187.239044871301</v>
      </c>
      <c r="P51" s="91">
        <f>[5]Results!P7</f>
        <v>31274.931192192798</v>
      </c>
      <c r="Q51" s="91">
        <f>[5]Results!Q7</f>
        <v>31091.258526347301</v>
      </c>
      <c r="R51" s="91">
        <f>[5]Results!R7</f>
        <v>31115.3518254552</v>
      </c>
      <c r="S51" s="91">
        <f>[5]Results!S7</f>
        <v>30884.864617604999</v>
      </c>
      <c r="T51" s="91">
        <f>[5]Results!T7</f>
        <v>30602.178613968899</v>
      </c>
      <c r="U51" s="91">
        <f>[5]Results!U7</f>
        <v>30426.310215844602</v>
      </c>
      <c r="V51" s="91">
        <f>[5]Results!V7</f>
        <v>30032.929716327501</v>
      </c>
      <c r="W51" s="91">
        <f>[5]Results!W7</f>
        <v>30061.878200068601</v>
      </c>
      <c r="X51" s="91">
        <f>[5]Results!X7</f>
        <v>30449.519520803598</v>
      </c>
      <c r="Y51" s="91">
        <f>[5]Results!Y7</f>
        <v>31271.8504527431</v>
      </c>
      <c r="Z51" s="91">
        <f>[5]Results!Z7</f>
        <v>30027.567181610299</v>
      </c>
      <c r="AA51" s="91">
        <f>[5]Results!AA7</f>
        <v>27107.062468097101</v>
      </c>
      <c r="AB51" s="91">
        <f>[5]Results!AB7</f>
        <v>24453.199724143</v>
      </c>
      <c r="AC51" s="245">
        <f t="shared" si="7"/>
        <v>31274.931192192798</v>
      </c>
    </row>
    <row r="52" spans="1:29" x14ac:dyDescent="0.2">
      <c r="A52">
        <f>[5]Results!A8</f>
        <v>2001</v>
      </c>
      <c r="B52">
        <f>[5]Results!B8</f>
        <v>4</v>
      </c>
      <c r="C52">
        <f>[5]Results!C8</f>
        <v>10</v>
      </c>
      <c r="D52" s="7">
        <f t="shared" si="6"/>
        <v>36991</v>
      </c>
      <c r="E52" s="91">
        <f>[5]Results!E8</f>
        <v>23475.0351600227</v>
      </c>
      <c r="F52" s="91">
        <f>[5]Results!F8</f>
        <v>22380.8135802498</v>
      </c>
      <c r="G52" s="91">
        <f>[5]Results!G8</f>
        <v>21887.0059768672</v>
      </c>
      <c r="H52" s="91">
        <f>[5]Results!H8</f>
        <v>21692.0781551896</v>
      </c>
      <c r="I52" s="91">
        <f>[5]Results!I8</f>
        <v>22326.5905544583</v>
      </c>
      <c r="J52" s="91">
        <f>[5]Results!J8</f>
        <v>24129.507525748199</v>
      </c>
      <c r="K52" s="91">
        <f>[5]Results!K8</f>
        <v>27794.076540788101</v>
      </c>
      <c r="L52" s="91">
        <f>[5]Results!L8</f>
        <v>30231.741227597799</v>
      </c>
      <c r="M52" s="91">
        <f>[5]Results!M8</f>
        <v>30804.613194367001</v>
      </c>
      <c r="N52" s="91">
        <f>[5]Results!N8</f>
        <v>30823.824505305802</v>
      </c>
      <c r="O52" s="91">
        <f>[5]Results!O8</f>
        <v>31055.826008264201</v>
      </c>
      <c r="P52" s="91">
        <f>[5]Results!P8</f>
        <v>31017.108362284402</v>
      </c>
      <c r="Q52" s="91">
        <f>[5]Results!Q8</f>
        <v>30726.462546971499</v>
      </c>
      <c r="R52" s="91">
        <f>[5]Results!R8</f>
        <v>30657.779243138499</v>
      </c>
      <c r="S52" s="91">
        <f>[5]Results!S8</f>
        <v>30458.878291372199</v>
      </c>
      <c r="T52" s="91">
        <f>[5]Results!T8</f>
        <v>30218.6788180605</v>
      </c>
      <c r="U52" s="91">
        <f>[5]Results!U8</f>
        <v>30151.157036573401</v>
      </c>
      <c r="V52" s="91">
        <f>[5]Results!V8</f>
        <v>29983.462814845301</v>
      </c>
      <c r="W52" s="91">
        <f>[5]Results!W8</f>
        <v>30215.4293459691</v>
      </c>
      <c r="X52" s="91">
        <f>[5]Results!X8</f>
        <v>30743.981074539399</v>
      </c>
      <c r="Y52" s="91">
        <f>[5]Results!Y8</f>
        <v>31667.7087867714</v>
      </c>
      <c r="Z52" s="91">
        <f>[5]Results!Z8</f>
        <v>30596.624481196599</v>
      </c>
      <c r="AA52" s="91">
        <f>[5]Results!AA8</f>
        <v>27763.194145040601</v>
      </c>
      <c r="AB52" s="91">
        <f>[5]Results!AB8</f>
        <v>25205.959785253799</v>
      </c>
      <c r="AC52" s="245">
        <f t="shared" si="7"/>
        <v>31667.7087867714</v>
      </c>
    </row>
    <row r="53" spans="1:29" x14ac:dyDescent="0.2">
      <c r="A53">
        <f>[5]Results!A9</f>
        <v>2001</v>
      </c>
      <c r="B53">
        <f>[5]Results!B9</f>
        <v>4</v>
      </c>
      <c r="C53">
        <f>[5]Results!C9</f>
        <v>11</v>
      </c>
      <c r="D53" s="7">
        <f t="shared" si="6"/>
        <v>36992</v>
      </c>
      <c r="E53" s="91">
        <f>[5]Results!E9</f>
        <v>23998.266747771198</v>
      </c>
      <c r="F53" s="91">
        <f>[5]Results!F9</f>
        <v>22913.755355787602</v>
      </c>
      <c r="G53" s="91">
        <f>[5]Results!G9</f>
        <v>22442.051791502901</v>
      </c>
      <c r="H53" s="91">
        <f>[5]Results!H9</f>
        <v>22274.573328093298</v>
      </c>
      <c r="I53" s="91">
        <f>[5]Results!I9</f>
        <v>22863.585179883001</v>
      </c>
      <c r="J53" s="91">
        <f>[5]Results!J9</f>
        <v>24733.795512062799</v>
      </c>
      <c r="K53" s="91">
        <f>[5]Results!K9</f>
        <v>28456.1527294437</v>
      </c>
      <c r="L53" s="91">
        <f>[5]Results!L9</f>
        <v>30825.807188074301</v>
      </c>
      <c r="M53" s="91">
        <f>[5]Results!M9</f>
        <v>31384.216080403901</v>
      </c>
      <c r="N53" s="91">
        <f>[5]Results!N9</f>
        <v>31404.675649916499</v>
      </c>
      <c r="O53" s="91">
        <f>[5]Results!O9</f>
        <v>31514.575518315502</v>
      </c>
      <c r="P53" s="91">
        <f>[5]Results!P9</f>
        <v>31396.7106992521</v>
      </c>
      <c r="Q53" s="91">
        <f>[5]Results!Q9</f>
        <v>31039.978209300101</v>
      </c>
      <c r="R53" s="91">
        <f>[5]Results!R9</f>
        <v>30941.3173490876</v>
      </c>
      <c r="S53" s="91">
        <f>[5]Results!S9</f>
        <v>30642.815384664202</v>
      </c>
      <c r="T53" s="91">
        <f>[5]Results!T9</f>
        <v>30406.172983742399</v>
      </c>
      <c r="U53" s="91">
        <f>[5]Results!U9</f>
        <v>30331.249596060599</v>
      </c>
      <c r="V53" s="91">
        <f>[5]Results!V9</f>
        <v>30158.6500239091</v>
      </c>
      <c r="W53" s="91">
        <f>[5]Results!W9</f>
        <v>30369.481112043901</v>
      </c>
      <c r="X53" s="91">
        <f>[5]Results!X9</f>
        <v>30920.994921904901</v>
      </c>
      <c r="Y53" s="91">
        <f>[5]Results!Y9</f>
        <v>31933.339903150001</v>
      </c>
      <c r="Z53" s="91">
        <f>[5]Results!Z9</f>
        <v>30888.144447329702</v>
      </c>
      <c r="AA53" s="91">
        <f>[5]Results!AA9</f>
        <v>28164.097898756499</v>
      </c>
      <c r="AB53" s="91">
        <f>[5]Results!AB9</f>
        <v>25650.961862177599</v>
      </c>
      <c r="AC53" s="245">
        <f t="shared" si="7"/>
        <v>31933.339903150001</v>
      </c>
    </row>
    <row r="54" spans="1:29" x14ac:dyDescent="0.2">
      <c r="A54">
        <f>[5]Results!A10</f>
        <v>2001</v>
      </c>
      <c r="B54">
        <f>[5]Results!B10</f>
        <v>4</v>
      </c>
      <c r="C54">
        <f>[5]Results!C10</f>
        <v>12</v>
      </c>
      <c r="D54" s="7">
        <f t="shared" si="6"/>
        <v>36993</v>
      </c>
      <c r="E54" s="91">
        <f>[5]Results!E10</f>
        <v>24078.408948644399</v>
      </c>
      <c r="F54" s="91">
        <f>[5]Results!F10</f>
        <v>23014.659922394301</v>
      </c>
      <c r="G54" s="91">
        <f>[5]Results!G10</f>
        <v>22535.0537653268</v>
      </c>
      <c r="H54" s="91">
        <f>[5]Results!H10</f>
        <v>22400.0365527715</v>
      </c>
      <c r="I54" s="91">
        <f>[5]Results!I10</f>
        <v>22966.849591884999</v>
      </c>
      <c r="J54" s="91">
        <f>[5]Results!J10</f>
        <v>24830.1515708019</v>
      </c>
      <c r="K54" s="91">
        <f>[5]Results!K10</f>
        <v>28474.1110843067</v>
      </c>
      <c r="L54" s="91">
        <f>[5]Results!L10</f>
        <v>30847.636580986102</v>
      </c>
      <c r="M54" s="91">
        <f>[5]Results!M10</f>
        <v>31436.612418017801</v>
      </c>
      <c r="N54" s="91">
        <f>[5]Results!N10</f>
        <v>31532.424881107101</v>
      </c>
      <c r="O54" s="91">
        <f>[5]Results!O10</f>
        <v>31657.295039905701</v>
      </c>
      <c r="P54" s="91">
        <f>[5]Results!P10</f>
        <v>31541.085815272902</v>
      </c>
      <c r="Q54" s="91">
        <f>[5]Results!Q10</f>
        <v>31176.4655048436</v>
      </c>
      <c r="R54" s="91">
        <f>[5]Results!R10</f>
        <v>31112.473964376699</v>
      </c>
      <c r="S54" s="91">
        <f>[5]Results!S10</f>
        <v>30852.4291665237</v>
      </c>
      <c r="T54" s="91">
        <f>[5]Results!T10</f>
        <v>30637.5321129236</v>
      </c>
      <c r="U54" s="91">
        <f>[5]Results!U10</f>
        <v>30583.927767241101</v>
      </c>
      <c r="V54" s="91">
        <f>[5]Results!V10</f>
        <v>30415.233824605199</v>
      </c>
      <c r="W54" s="91">
        <f>[5]Results!W10</f>
        <v>30538.459029892601</v>
      </c>
      <c r="X54" s="91">
        <f>[5]Results!X10</f>
        <v>31047.174550219399</v>
      </c>
      <c r="Y54" s="91">
        <f>[5]Results!Y10</f>
        <v>32054.991958899798</v>
      </c>
      <c r="Z54" s="91">
        <f>[5]Results!Z10</f>
        <v>31033.4136869828</v>
      </c>
      <c r="AA54" s="91">
        <f>[5]Results!AA10</f>
        <v>28407.9710364046</v>
      </c>
      <c r="AB54" s="91">
        <f>[5]Results!AB10</f>
        <v>25992.443269851701</v>
      </c>
      <c r="AC54" s="245">
        <f t="shared" si="7"/>
        <v>32054.991958899798</v>
      </c>
    </row>
    <row r="55" spans="1:29" x14ac:dyDescent="0.2">
      <c r="A55">
        <f>[5]Results!A11</f>
        <v>2001</v>
      </c>
      <c r="B55">
        <f>[5]Results!B11</f>
        <v>4</v>
      </c>
      <c r="C55">
        <f>[5]Results!C11</f>
        <v>13</v>
      </c>
      <c r="D55" s="7">
        <f t="shared" si="6"/>
        <v>36994</v>
      </c>
      <c r="E55" s="91">
        <f>[5]Results!E11</f>
        <v>23143.8441328357</v>
      </c>
      <c r="F55" s="91">
        <f>[5]Results!F11</f>
        <v>21965.516167739501</v>
      </c>
      <c r="G55" s="91">
        <f>[5]Results!G11</f>
        <v>21459.8508324131</v>
      </c>
      <c r="H55" s="91">
        <f>[5]Results!H11</f>
        <v>21049.733059487098</v>
      </c>
      <c r="I55" s="91">
        <f>[5]Results!I11</f>
        <v>21310.478239728302</v>
      </c>
      <c r="J55" s="91">
        <f>[5]Results!J11</f>
        <v>22417.778309615798</v>
      </c>
      <c r="K55" s="91">
        <f>[5]Results!K11</f>
        <v>24283.7669244887</v>
      </c>
      <c r="L55" s="91">
        <f>[5]Results!L11</f>
        <v>26123.7641799218</v>
      </c>
      <c r="M55" s="91">
        <f>[5]Results!M11</f>
        <v>28013.573903336201</v>
      </c>
      <c r="N55" s="91">
        <f>[5]Results!N11</f>
        <v>29020.3603452639</v>
      </c>
      <c r="O55" s="91">
        <f>[5]Results!O11</f>
        <v>29360.300927203902</v>
      </c>
      <c r="P55" s="91">
        <f>[5]Results!P11</f>
        <v>29463.035785265001</v>
      </c>
      <c r="Q55" s="91">
        <f>[5]Results!Q11</f>
        <v>29042.199097326298</v>
      </c>
      <c r="R55" s="91">
        <f>[5]Results!R11</f>
        <v>28886.9279776679</v>
      </c>
      <c r="S55" s="91">
        <f>[5]Results!S11</f>
        <v>28425.993261531199</v>
      </c>
      <c r="T55" s="91">
        <f>[5]Results!T11</f>
        <v>28135.052913193002</v>
      </c>
      <c r="U55" s="91">
        <f>[5]Results!U11</f>
        <v>28374.156608606601</v>
      </c>
      <c r="V55" s="91">
        <f>[5]Results!V11</f>
        <v>28511.155384868402</v>
      </c>
      <c r="W55" s="91">
        <f>[5]Results!W11</f>
        <v>28593.0214293272</v>
      </c>
      <c r="X55" s="91">
        <f>[5]Results!X11</f>
        <v>29032.183797952501</v>
      </c>
      <c r="Y55" s="91">
        <f>[5]Results!Y11</f>
        <v>29600.991797344799</v>
      </c>
      <c r="Z55" s="91">
        <f>[5]Results!Z11</f>
        <v>28782.538463672299</v>
      </c>
      <c r="AA55" s="91">
        <f>[5]Results!AA11</f>
        <v>26809.546638895299</v>
      </c>
      <c r="AB55" s="91">
        <f>[5]Results!AB11</f>
        <v>24874.890598018901</v>
      </c>
      <c r="AC55" s="245">
        <f t="shared" si="7"/>
        <v>29600.991797344799</v>
      </c>
    </row>
    <row r="56" spans="1:29" x14ac:dyDescent="0.2">
      <c r="A56">
        <f>[5]Results!A12</f>
        <v>2001</v>
      </c>
      <c r="B56">
        <f>[5]Results!B12</f>
        <v>4</v>
      </c>
      <c r="C56">
        <f>[5]Results!C12</f>
        <v>14</v>
      </c>
      <c r="D56" s="7">
        <f t="shared" si="6"/>
        <v>36995</v>
      </c>
      <c r="E56" s="91">
        <f>[5]Results!E12</f>
        <v>23413.191075156999</v>
      </c>
      <c r="F56" s="91">
        <f>[5]Results!F12</f>
        <v>22122.529163720901</v>
      </c>
      <c r="G56" s="91">
        <f>[5]Results!G12</f>
        <v>21481.037627638801</v>
      </c>
      <c r="H56" s="91">
        <f>[5]Results!H12</f>
        <v>21177.082941945799</v>
      </c>
      <c r="I56" s="91">
        <f>[5]Results!I12</f>
        <v>21346.1623105744</v>
      </c>
      <c r="J56" s="91">
        <f>[5]Results!J12</f>
        <v>21943.9934617256</v>
      </c>
      <c r="K56" s="91">
        <f>[5]Results!K12</f>
        <v>22946.081930072902</v>
      </c>
      <c r="L56" s="91">
        <f>[5]Results!L12</f>
        <v>24294.812994935499</v>
      </c>
      <c r="M56" s="91">
        <f>[5]Results!M12</f>
        <v>26284.6162304686</v>
      </c>
      <c r="N56" s="91">
        <f>[5]Results!N12</f>
        <v>27500.579685559202</v>
      </c>
      <c r="O56" s="91">
        <f>[5]Results!O12</f>
        <v>27950.401130148799</v>
      </c>
      <c r="P56" s="91">
        <f>[5]Results!P12</f>
        <v>27749.261292258001</v>
      </c>
      <c r="Q56" s="91">
        <f>[5]Results!Q12</f>
        <v>27222.7565208786</v>
      </c>
      <c r="R56" s="91">
        <f>[5]Results!R12</f>
        <v>26665.125868380099</v>
      </c>
      <c r="S56" s="91">
        <f>[5]Results!S12</f>
        <v>26134.694011203799</v>
      </c>
      <c r="T56" s="91">
        <f>[5]Results!T12</f>
        <v>25840.149299677701</v>
      </c>
      <c r="U56" s="91">
        <f>[5]Results!U12</f>
        <v>25809.2857067478</v>
      </c>
      <c r="V56" s="91">
        <f>[5]Results!V12</f>
        <v>25809.966468373401</v>
      </c>
      <c r="W56" s="91">
        <f>[5]Results!W12</f>
        <v>26163.173213332801</v>
      </c>
      <c r="X56" s="91">
        <f>[5]Results!X12</f>
        <v>26762.5035838822</v>
      </c>
      <c r="Y56" s="91">
        <f>[5]Results!Y12</f>
        <v>27884.855616406901</v>
      </c>
      <c r="Z56" s="91">
        <f>[5]Results!Z12</f>
        <v>27357.8927993744</v>
      </c>
      <c r="AA56" s="91">
        <f>[5]Results!AA12</f>
        <v>25668.994217282201</v>
      </c>
      <c r="AB56" s="91">
        <f>[5]Results!AB12</f>
        <v>23986.589117911099</v>
      </c>
      <c r="AC56" s="245">
        <f t="shared" si="7"/>
        <v>27950.401130148799</v>
      </c>
    </row>
    <row r="57" spans="1:29" x14ac:dyDescent="0.2">
      <c r="A57">
        <f>[5]Results!A13</f>
        <v>2001</v>
      </c>
      <c r="B57">
        <f>[5]Results!B13</f>
        <v>4</v>
      </c>
      <c r="C57">
        <f>[5]Results!C13</f>
        <v>15</v>
      </c>
      <c r="D57" s="7">
        <f t="shared" si="6"/>
        <v>36996</v>
      </c>
      <c r="E57" s="91">
        <f>[5]Results!E13</f>
        <v>22720.8263571752</v>
      </c>
      <c r="F57" s="91">
        <f>[5]Results!F13</f>
        <v>21508.083919458899</v>
      </c>
      <c r="G57" s="91">
        <f>[5]Results!G13</f>
        <v>20914.804453213699</v>
      </c>
      <c r="H57" s="91">
        <f>[5]Results!H13</f>
        <v>20594.945021447002</v>
      </c>
      <c r="I57" s="91">
        <f>[5]Results!I13</f>
        <v>20307.165434910101</v>
      </c>
      <c r="J57" s="91">
        <f>[5]Results!J13</f>
        <v>20670.8250936933</v>
      </c>
      <c r="K57" s="91">
        <f>[5]Results!K13</f>
        <v>21183.947069202801</v>
      </c>
      <c r="L57" s="91">
        <f>[5]Results!L13</f>
        <v>21954.137870669401</v>
      </c>
      <c r="M57" s="91">
        <f>[5]Results!M13</f>
        <v>23735.5121441671</v>
      </c>
      <c r="N57" s="91">
        <f>[5]Results!N13</f>
        <v>24851.104586905301</v>
      </c>
      <c r="O57" s="91">
        <f>[5]Results!O13</f>
        <v>25353.642363647901</v>
      </c>
      <c r="P57" s="91">
        <f>[5]Results!P13</f>
        <v>25316.9589291142</v>
      </c>
      <c r="Q57" s="91">
        <f>[5]Results!Q13</f>
        <v>25217.969556577002</v>
      </c>
      <c r="R57" s="91">
        <f>[5]Results!R13</f>
        <v>24766.920431353999</v>
      </c>
      <c r="S57" s="91">
        <f>[5]Results!S13</f>
        <v>24085.002095785199</v>
      </c>
      <c r="T57" s="91">
        <f>[5]Results!T13</f>
        <v>23704.117978848299</v>
      </c>
      <c r="U57" s="91">
        <f>[5]Results!U13</f>
        <v>23434.2400137326</v>
      </c>
      <c r="V57" s="91">
        <f>[5]Results!V13</f>
        <v>23509.728826870702</v>
      </c>
      <c r="W57" s="91">
        <f>[5]Results!W13</f>
        <v>23962.969663872202</v>
      </c>
      <c r="X57" s="91">
        <f>[5]Results!X13</f>
        <v>25231.815383692199</v>
      </c>
      <c r="Y57" s="91">
        <f>[5]Results!Y13</f>
        <v>26738.187941133299</v>
      </c>
      <c r="Z57" s="91">
        <f>[5]Results!Z13</f>
        <v>26330.256298488101</v>
      </c>
      <c r="AA57" s="91">
        <f>[5]Results!AA13</f>
        <v>25068.802704244499</v>
      </c>
      <c r="AB57" s="91">
        <f>[5]Results!AB13</f>
        <v>23753.450396008899</v>
      </c>
      <c r="AC57" s="245">
        <f t="shared" si="7"/>
        <v>26738.187941133299</v>
      </c>
    </row>
    <row r="58" spans="1:29" x14ac:dyDescent="0.2">
      <c r="A58">
        <f>[5]Results!A14</f>
        <v>2001</v>
      </c>
      <c r="B58">
        <f>[5]Results!B14</f>
        <v>4</v>
      </c>
      <c r="C58">
        <f>[5]Results!C14</f>
        <v>16</v>
      </c>
      <c r="D58" s="7">
        <f t="shared" si="6"/>
        <v>36997</v>
      </c>
      <c r="E58" s="91">
        <f>[5]Results!E14</f>
        <v>22618.048968692801</v>
      </c>
      <c r="F58" s="91">
        <f>[5]Results!F14</f>
        <v>21830.604880248899</v>
      </c>
      <c r="G58" s="91">
        <f>[5]Results!G14</f>
        <v>21517.181694699499</v>
      </c>
      <c r="H58" s="91">
        <f>[5]Results!H14</f>
        <v>21521.465308565301</v>
      </c>
      <c r="I58" s="91">
        <f>[5]Results!I14</f>
        <v>21929.4437251134</v>
      </c>
      <c r="J58" s="91">
        <f>[5]Results!J14</f>
        <v>23864.650240898402</v>
      </c>
      <c r="K58" s="91">
        <f>[5]Results!K14</f>
        <v>26640.766836782699</v>
      </c>
      <c r="L58" s="91">
        <f>[5]Results!L14</f>
        <v>29152.423442357998</v>
      </c>
      <c r="M58" s="91">
        <f>[5]Results!M14</f>
        <v>30547.308409020901</v>
      </c>
      <c r="N58" s="91">
        <f>[5]Results!N14</f>
        <v>31496.8692442311</v>
      </c>
      <c r="O58" s="91">
        <f>[5]Results!O14</f>
        <v>31937.334941025299</v>
      </c>
      <c r="P58" s="91">
        <f>[5]Results!P14</f>
        <v>31952.4627897061</v>
      </c>
      <c r="Q58" s="91">
        <f>[5]Results!Q14</f>
        <v>31641.851169735099</v>
      </c>
      <c r="R58" s="91">
        <f>[5]Results!R14</f>
        <v>31558.186279409099</v>
      </c>
      <c r="S58" s="91">
        <f>[5]Results!S14</f>
        <v>30973.6698599263</v>
      </c>
      <c r="T58" s="91">
        <f>[5]Results!T14</f>
        <v>30642.676233140599</v>
      </c>
      <c r="U58" s="91">
        <f>[5]Results!U14</f>
        <v>30488.509413197298</v>
      </c>
      <c r="V58" s="91">
        <f>[5]Results!V14</f>
        <v>30049.396666412798</v>
      </c>
      <c r="W58" s="91">
        <f>[5]Results!W14</f>
        <v>29747.267822489801</v>
      </c>
      <c r="X58" s="91">
        <f>[5]Results!X14</f>
        <v>30323.622587820199</v>
      </c>
      <c r="Y58" s="91">
        <f>[5]Results!Y14</f>
        <v>31939.467968078501</v>
      </c>
      <c r="Z58" s="91">
        <f>[5]Results!Z14</f>
        <v>30937.2927462347</v>
      </c>
      <c r="AA58" s="91">
        <f>[5]Results!AA14</f>
        <v>28618.999795128399</v>
      </c>
      <c r="AB58" s="91">
        <f>[5]Results!AB14</f>
        <v>26903.777530307601</v>
      </c>
      <c r="AC58" s="245">
        <f t="shared" si="7"/>
        <v>31952.4627897061</v>
      </c>
    </row>
    <row r="59" spans="1:29" x14ac:dyDescent="0.2">
      <c r="A59">
        <f>[5]Results!A15</f>
        <v>2001</v>
      </c>
      <c r="B59">
        <f>[5]Results!B15</f>
        <v>4</v>
      </c>
      <c r="C59">
        <f>[5]Results!C15</f>
        <v>17</v>
      </c>
      <c r="D59" s="7">
        <f t="shared" si="6"/>
        <v>36998</v>
      </c>
      <c r="E59" s="91">
        <f>[5]Results!E15</f>
        <v>23868.787087758701</v>
      </c>
      <c r="F59" s="91">
        <f>[5]Results!F15</f>
        <v>22809.691478244</v>
      </c>
      <c r="G59" s="91">
        <f>[5]Results!G15</f>
        <v>22367.136049622499</v>
      </c>
      <c r="H59" s="91">
        <f>[5]Results!H15</f>
        <v>22235.281291664302</v>
      </c>
      <c r="I59" s="91">
        <f>[5]Results!I15</f>
        <v>22757.6390736791</v>
      </c>
      <c r="J59" s="91">
        <f>[5]Results!J15</f>
        <v>24555.508142006998</v>
      </c>
      <c r="K59" s="91">
        <f>[5]Results!K15</f>
        <v>28075.2824708685</v>
      </c>
      <c r="L59" s="91">
        <f>[5]Results!L15</f>
        <v>30521.019508705998</v>
      </c>
      <c r="M59" s="91">
        <f>[5]Results!M15</f>
        <v>31172.9954081996</v>
      </c>
      <c r="N59" s="91">
        <f>[5]Results!N15</f>
        <v>31369.5486810855</v>
      </c>
      <c r="O59" s="91">
        <f>[5]Results!O15</f>
        <v>31592.091634994202</v>
      </c>
      <c r="P59" s="91">
        <f>[5]Results!P15</f>
        <v>31540.383330188699</v>
      </c>
      <c r="Q59" s="91">
        <f>[5]Results!Q15</f>
        <v>31244.183385572502</v>
      </c>
      <c r="R59" s="91">
        <f>[5]Results!R15</f>
        <v>31171.118736566499</v>
      </c>
      <c r="S59" s="91">
        <f>[5]Results!S15</f>
        <v>30941.663655613302</v>
      </c>
      <c r="T59" s="91">
        <f>[5]Results!T15</f>
        <v>30726.910104119499</v>
      </c>
      <c r="U59" s="91">
        <f>[5]Results!U15</f>
        <v>30674.0438378418</v>
      </c>
      <c r="V59" s="91">
        <f>[5]Results!V15</f>
        <v>30490.8586592916</v>
      </c>
      <c r="W59" s="91">
        <f>[5]Results!W15</f>
        <v>30479.618227542302</v>
      </c>
      <c r="X59" s="91">
        <f>[5]Results!X15</f>
        <v>30827.2259876766</v>
      </c>
      <c r="Y59" s="91">
        <f>[5]Results!Y15</f>
        <v>31863.170621954301</v>
      </c>
      <c r="Z59" s="91">
        <f>[5]Results!Z15</f>
        <v>30859.219519751601</v>
      </c>
      <c r="AA59" s="91">
        <f>[5]Results!AA15</f>
        <v>28128.7155540362</v>
      </c>
      <c r="AB59" s="91">
        <f>[5]Results!AB15</f>
        <v>25645.635712033101</v>
      </c>
      <c r="AC59" s="245">
        <f t="shared" si="7"/>
        <v>31863.170621954301</v>
      </c>
    </row>
    <row r="60" spans="1:29" x14ac:dyDescent="0.2">
      <c r="A60">
        <f>[5]Results!A16</f>
        <v>2001</v>
      </c>
      <c r="B60">
        <f>[5]Results!B16</f>
        <v>4</v>
      </c>
      <c r="C60">
        <f>[5]Results!C16</f>
        <v>18</v>
      </c>
      <c r="D60" s="7">
        <f t="shared" si="6"/>
        <v>36999</v>
      </c>
      <c r="E60" s="91">
        <f>[5]Results!E16</f>
        <v>23898.695874923302</v>
      </c>
      <c r="F60" s="91">
        <f>[5]Results!F16</f>
        <v>22801.8129277437</v>
      </c>
      <c r="G60" s="91">
        <f>[5]Results!G16</f>
        <v>22326.313264709199</v>
      </c>
      <c r="H60" s="91">
        <f>[5]Results!H16</f>
        <v>22155.199992916299</v>
      </c>
      <c r="I60" s="91">
        <f>[5]Results!I16</f>
        <v>22681.800711510699</v>
      </c>
      <c r="J60" s="91">
        <f>[5]Results!J16</f>
        <v>24448.612795167799</v>
      </c>
      <c r="K60" s="91">
        <f>[5]Results!K16</f>
        <v>27887.239521932199</v>
      </c>
      <c r="L60" s="91">
        <f>[5]Results!L16</f>
        <v>30242.476387279399</v>
      </c>
      <c r="M60" s="91">
        <f>[5]Results!M16</f>
        <v>30931.275783155099</v>
      </c>
      <c r="N60" s="91">
        <f>[5]Results!N16</f>
        <v>31139.889288056402</v>
      </c>
      <c r="O60" s="91">
        <f>[5]Results!O16</f>
        <v>31343.003753056299</v>
      </c>
      <c r="P60" s="91">
        <f>[5]Results!P16</f>
        <v>31278.248612064301</v>
      </c>
      <c r="Q60" s="91">
        <f>[5]Results!Q16</f>
        <v>30964.1040596411</v>
      </c>
      <c r="R60" s="91">
        <f>[5]Results!R16</f>
        <v>30891.227417981299</v>
      </c>
      <c r="S60" s="91">
        <f>[5]Results!S16</f>
        <v>30607.386055769199</v>
      </c>
      <c r="T60" s="91">
        <f>[5]Results!T16</f>
        <v>30344.799577161401</v>
      </c>
      <c r="U60" s="91">
        <f>[5]Results!U16</f>
        <v>30173.052699325101</v>
      </c>
      <c r="V60" s="91">
        <f>[5]Results!V16</f>
        <v>29910.0747098637</v>
      </c>
      <c r="W60" s="91">
        <f>[5]Results!W16</f>
        <v>29798.143375466101</v>
      </c>
      <c r="X60" s="91">
        <f>[5]Results!X16</f>
        <v>30125.439575738201</v>
      </c>
      <c r="Y60" s="91">
        <f>[5]Results!Y16</f>
        <v>31234.952125673801</v>
      </c>
      <c r="Z60" s="91">
        <f>[5]Results!Z16</f>
        <v>30261.053883212098</v>
      </c>
      <c r="AA60" s="91">
        <f>[5]Results!AA16</f>
        <v>27551.780535527101</v>
      </c>
      <c r="AB60" s="91">
        <f>[5]Results!AB16</f>
        <v>24955.817622390601</v>
      </c>
      <c r="AC60" s="245">
        <f t="shared" si="7"/>
        <v>31343.003753056299</v>
      </c>
    </row>
    <row r="61" spans="1:29" x14ac:dyDescent="0.2">
      <c r="A61">
        <f>[5]Results!A17</f>
        <v>2001</v>
      </c>
      <c r="B61">
        <f>[5]Results!B17</f>
        <v>4</v>
      </c>
      <c r="C61">
        <f>[5]Results!C17</f>
        <v>19</v>
      </c>
      <c r="D61" s="7">
        <f t="shared" si="6"/>
        <v>37000</v>
      </c>
      <c r="E61" s="91">
        <f>[5]Results!E17</f>
        <v>23853.433943103199</v>
      </c>
      <c r="F61" s="91">
        <f>[5]Results!F17</f>
        <v>22764.148819665701</v>
      </c>
      <c r="G61" s="91">
        <f>[5]Results!G17</f>
        <v>22272.444645218999</v>
      </c>
      <c r="H61" s="91">
        <f>[5]Results!H17</f>
        <v>22115.941411932199</v>
      </c>
      <c r="I61" s="91">
        <f>[5]Results!I17</f>
        <v>22625.805432913599</v>
      </c>
      <c r="J61" s="91">
        <f>[5]Results!J17</f>
        <v>24432.5506241939</v>
      </c>
      <c r="K61" s="91">
        <f>[5]Results!K17</f>
        <v>27877.815521864199</v>
      </c>
      <c r="L61" s="91">
        <f>[5]Results!L17</f>
        <v>30283.108413513499</v>
      </c>
      <c r="M61" s="91">
        <f>[5]Results!M17</f>
        <v>31057.4057095713</v>
      </c>
      <c r="N61" s="91">
        <f>[5]Results!N17</f>
        <v>31373.039357293601</v>
      </c>
      <c r="O61" s="91">
        <f>[5]Results!O17</f>
        <v>31587.0645770997</v>
      </c>
      <c r="P61" s="91">
        <f>[5]Results!P17</f>
        <v>31533.614134604501</v>
      </c>
      <c r="Q61" s="91">
        <f>[5]Results!Q17</f>
        <v>31220.3159466252</v>
      </c>
      <c r="R61" s="91">
        <f>[5]Results!R17</f>
        <v>31188.614348312301</v>
      </c>
      <c r="S61" s="91">
        <f>[5]Results!S17</f>
        <v>30952.384712392901</v>
      </c>
      <c r="T61" s="91">
        <f>[5]Results!T17</f>
        <v>30738.130013870501</v>
      </c>
      <c r="U61" s="91">
        <f>[5]Results!U17</f>
        <v>30678.025652459401</v>
      </c>
      <c r="V61" s="91">
        <f>[5]Results!V17</f>
        <v>30459.875375738</v>
      </c>
      <c r="W61" s="91">
        <f>[5]Results!W17</f>
        <v>30350.921939240299</v>
      </c>
      <c r="X61" s="91">
        <f>[5]Results!X17</f>
        <v>30636.690696144698</v>
      </c>
      <c r="Y61" s="91">
        <f>[5]Results!Y17</f>
        <v>31683.389379808199</v>
      </c>
      <c r="Z61" s="91">
        <f>[5]Results!Z17</f>
        <v>30748.407083117101</v>
      </c>
      <c r="AA61" s="91">
        <f>[5]Results!AA17</f>
        <v>28173.4151377907</v>
      </c>
      <c r="AB61" s="91">
        <f>[5]Results!AB17</f>
        <v>25745.726651197499</v>
      </c>
      <c r="AC61" s="245">
        <f t="shared" si="7"/>
        <v>31683.389379808199</v>
      </c>
    </row>
    <row r="62" spans="1:29" x14ac:dyDescent="0.2">
      <c r="A62">
        <f>[5]Results!A18</f>
        <v>2001</v>
      </c>
      <c r="B62">
        <f>[5]Results!B18</f>
        <v>4</v>
      </c>
      <c r="C62">
        <f>[5]Results!C18</f>
        <v>20</v>
      </c>
      <c r="D62" s="7">
        <f t="shared" si="6"/>
        <v>37001</v>
      </c>
      <c r="E62" s="91">
        <f>[5]Results!E18</f>
        <v>24061.780884715499</v>
      </c>
      <c r="F62" s="91">
        <f>[5]Results!F18</f>
        <v>22955.687256013502</v>
      </c>
      <c r="G62" s="91">
        <f>[5]Results!G18</f>
        <v>22440.194040318798</v>
      </c>
      <c r="H62" s="91">
        <f>[5]Results!H18</f>
        <v>22293.039613417001</v>
      </c>
      <c r="I62" s="91">
        <f>[5]Results!I18</f>
        <v>22754.521821337599</v>
      </c>
      <c r="J62" s="91">
        <f>[5]Results!J18</f>
        <v>24498.941446516099</v>
      </c>
      <c r="K62" s="91">
        <f>[5]Results!K18</f>
        <v>27808.473301972601</v>
      </c>
      <c r="L62" s="91">
        <f>[5]Results!L18</f>
        <v>30300.229856998601</v>
      </c>
      <c r="M62" s="91">
        <f>[5]Results!M18</f>
        <v>31220.238280056001</v>
      </c>
      <c r="N62" s="91">
        <f>[5]Results!N18</f>
        <v>31661.640565281199</v>
      </c>
      <c r="O62" s="91">
        <f>[5]Results!O18</f>
        <v>31882.2350394809</v>
      </c>
      <c r="P62" s="91">
        <f>[5]Results!P18</f>
        <v>31806.351530037799</v>
      </c>
      <c r="Q62" s="91">
        <f>[5]Results!Q18</f>
        <v>31469.3614598762</v>
      </c>
      <c r="R62" s="91">
        <f>[5]Results!R18</f>
        <v>31347.345316951902</v>
      </c>
      <c r="S62" s="91">
        <f>[5]Results!S18</f>
        <v>31010.225926438201</v>
      </c>
      <c r="T62" s="91">
        <f>[5]Results!T18</f>
        <v>30659.434263011699</v>
      </c>
      <c r="U62" s="91">
        <f>[5]Results!U18</f>
        <v>30440.303114769002</v>
      </c>
      <c r="V62" s="91">
        <f>[5]Results!V18</f>
        <v>29988.563462882699</v>
      </c>
      <c r="W62" s="91">
        <f>[5]Results!W18</f>
        <v>29731.4974269794</v>
      </c>
      <c r="X62" s="91">
        <f>[5]Results!X18</f>
        <v>29786.148781444299</v>
      </c>
      <c r="Y62" s="91">
        <f>[5]Results!Y18</f>
        <v>30652.7688316842</v>
      </c>
      <c r="Z62" s="91">
        <f>[5]Results!Z18</f>
        <v>29881.899076540401</v>
      </c>
      <c r="AA62" s="91">
        <f>[5]Results!AA18</f>
        <v>27856.428884521301</v>
      </c>
      <c r="AB62" s="91">
        <f>[5]Results!AB18</f>
        <v>25817.645201888699</v>
      </c>
      <c r="AC62" s="245">
        <f t="shared" si="7"/>
        <v>31882.2350394809</v>
      </c>
    </row>
    <row r="63" spans="1:29" x14ac:dyDescent="0.2">
      <c r="A63">
        <f>[5]Results!A19</f>
        <v>0</v>
      </c>
      <c r="B63">
        <f>[5]Results!B19</f>
        <v>0</v>
      </c>
      <c r="C63">
        <f>[5]Results!C19</f>
        <v>0</v>
      </c>
      <c r="D63" s="7" t="e">
        <f t="shared" si="6"/>
        <v>#NUM!</v>
      </c>
      <c r="E63" s="91">
        <f>[5]Results!E19</f>
        <v>0</v>
      </c>
      <c r="F63" s="91">
        <f>[5]Results!F19</f>
        <v>0</v>
      </c>
      <c r="G63" s="91">
        <f>[5]Results!G19</f>
        <v>0</v>
      </c>
      <c r="H63" s="91">
        <f>[5]Results!H19</f>
        <v>0</v>
      </c>
      <c r="I63" s="91">
        <f>[5]Results!I19</f>
        <v>0</v>
      </c>
      <c r="J63" s="91">
        <f>[5]Results!J19</f>
        <v>0</v>
      </c>
      <c r="K63" s="91">
        <f>[5]Results!K19</f>
        <v>0</v>
      </c>
      <c r="L63" s="91">
        <f>[5]Results!L19</f>
        <v>0</v>
      </c>
      <c r="M63" s="91">
        <f>[5]Results!M19</f>
        <v>0</v>
      </c>
      <c r="N63" s="91">
        <f>[5]Results!N19</f>
        <v>0</v>
      </c>
      <c r="O63" s="91">
        <f>[5]Results!O19</f>
        <v>0</v>
      </c>
      <c r="P63" s="91">
        <f>[5]Results!P19</f>
        <v>0</v>
      </c>
      <c r="Q63" s="91">
        <f>[5]Results!Q19</f>
        <v>0</v>
      </c>
      <c r="R63" s="91">
        <f>[5]Results!R19</f>
        <v>0</v>
      </c>
      <c r="S63" s="91">
        <f>[5]Results!S19</f>
        <v>0</v>
      </c>
      <c r="T63" s="91">
        <f>[5]Results!T19</f>
        <v>0</v>
      </c>
      <c r="U63" s="91">
        <f>[5]Results!U19</f>
        <v>0</v>
      </c>
      <c r="V63" s="91">
        <f>[5]Results!V19</f>
        <v>0</v>
      </c>
      <c r="W63" s="91">
        <f>[5]Results!W19</f>
        <v>0</v>
      </c>
      <c r="X63" s="91">
        <f>[5]Results!X19</f>
        <v>0</v>
      </c>
      <c r="Y63" s="91">
        <f>[5]Results!Y19</f>
        <v>0</v>
      </c>
      <c r="Z63" s="91">
        <f>[5]Results!Z19</f>
        <v>0</v>
      </c>
      <c r="AA63" s="91">
        <f>[5]Results!AA19</f>
        <v>0</v>
      </c>
      <c r="AB63" s="91">
        <f>[5]Results!AB19</f>
        <v>0</v>
      </c>
      <c r="AC63" s="245">
        <f t="shared" si="7"/>
        <v>0</v>
      </c>
    </row>
    <row r="64" spans="1:29" x14ac:dyDescent="0.2">
      <c r="A64">
        <f>[5]Results!A20</f>
        <v>0</v>
      </c>
      <c r="B64">
        <f>[5]Results!B20</f>
        <v>0</v>
      </c>
      <c r="C64">
        <f>[5]Results!C20</f>
        <v>0</v>
      </c>
      <c r="D64" s="7" t="e">
        <f t="shared" si="6"/>
        <v>#NUM!</v>
      </c>
      <c r="E64" s="91">
        <f>[5]Results!E20</f>
        <v>0</v>
      </c>
      <c r="F64" s="91">
        <f>[5]Results!F20</f>
        <v>0</v>
      </c>
      <c r="G64" s="91">
        <f>[5]Results!G20</f>
        <v>0</v>
      </c>
      <c r="H64" s="91">
        <f>[5]Results!H20</f>
        <v>0</v>
      </c>
      <c r="I64" s="91">
        <f>[5]Results!I20</f>
        <v>0</v>
      </c>
      <c r="J64" s="91">
        <f>[5]Results!J20</f>
        <v>0</v>
      </c>
      <c r="K64" s="91">
        <f>[5]Results!K20</f>
        <v>0</v>
      </c>
      <c r="L64" s="91">
        <f>[5]Results!L20</f>
        <v>0</v>
      </c>
      <c r="M64" s="91">
        <f>[5]Results!M20</f>
        <v>0</v>
      </c>
      <c r="N64" s="91">
        <f>[5]Results!N20</f>
        <v>0</v>
      </c>
      <c r="O64" s="91">
        <f>[5]Results!O20</f>
        <v>0</v>
      </c>
      <c r="P64" s="91">
        <f>[5]Results!P20</f>
        <v>0</v>
      </c>
      <c r="Q64" s="91">
        <f>[5]Results!Q20</f>
        <v>0</v>
      </c>
      <c r="R64" s="91">
        <f>[5]Results!R20</f>
        <v>0</v>
      </c>
      <c r="S64" s="91">
        <f>[5]Results!S20</f>
        <v>0</v>
      </c>
      <c r="T64" s="91">
        <f>[5]Results!T20</f>
        <v>0</v>
      </c>
      <c r="U64" s="91">
        <f>[5]Results!U20</f>
        <v>0</v>
      </c>
      <c r="V64" s="91">
        <f>[5]Results!V20</f>
        <v>0</v>
      </c>
      <c r="W64" s="91">
        <f>[5]Results!W20</f>
        <v>0</v>
      </c>
      <c r="X64" s="91">
        <f>[5]Results!X20</f>
        <v>0</v>
      </c>
      <c r="Y64" s="91">
        <f>[5]Results!Y20</f>
        <v>0</v>
      </c>
      <c r="Z64" s="91">
        <f>[5]Results!Z20</f>
        <v>0</v>
      </c>
      <c r="AA64" s="91">
        <f>[5]Results!AA20</f>
        <v>0</v>
      </c>
      <c r="AB64" s="91">
        <f>[5]Results!AB20</f>
        <v>0</v>
      </c>
      <c r="AC64" s="245">
        <f t="shared" si="7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X25"/>
  <sheetViews>
    <sheetView zoomScale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O1" sqref="BO1"/>
    </sheetView>
  </sheetViews>
  <sheetFormatPr defaultRowHeight="12.75" x14ac:dyDescent="0.2"/>
  <cols>
    <col min="1" max="1" width="6.85546875" style="318" bestFit="1" customWidth="1"/>
    <col min="2" max="3" width="10.42578125" style="318" bestFit="1" customWidth="1"/>
    <col min="4" max="9" width="11.7109375" style="318" bestFit="1" customWidth="1"/>
    <col min="10" max="10" width="10.42578125" style="318" bestFit="1" customWidth="1"/>
    <col min="11" max="11" width="10.28515625" style="318" bestFit="1" customWidth="1"/>
    <col min="12" max="13" width="10.42578125" style="318" bestFit="1" customWidth="1"/>
    <col min="14" max="16" width="10.28515625" style="318" bestFit="1" customWidth="1"/>
    <col min="17" max="17" width="10.42578125" style="318" bestFit="1" customWidth="1"/>
    <col min="18" max="19" width="10.28515625" style="318" bestFit="1" customWidth="1"/>
    <col min="20" max="21" width="10.42578125" style="318" bestFit="1" customWidth="1"/>
    <col min="22" max="27" width="10.28515625" style="318" bestFit="1" customWidth="1"/>
    <col min="28" max="29" width="10.42578125" style="318" bestFit="1" customWidth="1"/>
    <col min="30" max="31" width="10.28515625" style="318" bestFit="1" customWidth="1"/>
    <col min="32" max="32" width="10.42578125" style="318" bestFit="1" customWidth="1"/>
    <col min="33" max="33" width="10.28515625" style="318" bestFit="1" customWidth="1"/>
    <col min="34" max="41" width="10.42578125" style="318" bestFit="1" customWidth="1"/>
    <col min="42" max="42" width="10.28515625" style="318" bestFit="1" customWidth="1"/>
    <col min="43" max="44" width="10.42578125" style="318" bestFit="1" customWidth="1"/>
    <col min="45" max="47" width="10.28515625" style="318" bestFit="1" customWidth="1"/>
    <col min="48" max="48" width="11.42578125" style="318" bestFit="1" customWidth="1"/>
    <col min="49" max="50" width="10.42578125" style="318" bestFit="1" customWidth="1"/>
    <col min="51" max="51" width="11.42578125" style="318" bestFit="1" customWidth="1"/>
    <col min="52" max="53" width="10.42578125" style="318" bestFit="1" customWidth="1"/>
    <col min="54" max="54" width="9.140625" style="318"/>
    <col min="55" max="56" width="10.42578125" style="318" bestFit="1" customWidth="1"/>
    <col min="57" max="57" width="9.140625" style="318"/>
    <col min="58" max="58" width="10.28515625" style="318" bestFit="1" customWidth="1"/>
    <col min="59" max="63" width="10.42578125" style="318" bestFit="1" customWidth="1"/>
    <col min="64" max="64" width="10" style="318" bestFit="1" customWidth="1"/>
    <col min="65" max="72" width="10.42578125" style="318" bestFit="1" customWidth="1"/>
    <col min="73" max="73" width="10.85546875" style="318" bestFit="1" customWidth="1"/>
    <col min="74" max="74" width="10.42578125" style="318" bestFit="1" customWidth="1"/>
    <col min="75" max="76" width="10.85546875" style="318" bestFit="1" customWidth="1"/>
    <col min="77" max="16384" width="9.140625" style="318"/>
  </cols>
  <sheetData>
    <row r="1" spans="1:76" s="321" customFormat="1" x14ac:dyDescent="0.2">
      <c r="B1" s="320">
        <v>36930</v>
      </c>
      <c r="C1" s="320">
        <v>36931</v>
      </c>
      <c r="D1" s="320">
        <v>36932</v>
      </c>
      <c r="E1" s="320">
        <v>36933</v>
      </c>
      <c r="F1" s="320">
        <v>36934</v>
      </c>
      <c r="G1" s="320">
        <v>36935</v>
      </c>
      <c r="H1" s="320">
        <v>36936</v>
      </c>
      <c r="I1" s="320">
        <v>36937</v>
      </c>
      <c r="J1" s="320">
        <v>36938</v>
      </c>
      <c r="K1" s="320">
        <v>36939</v>
      </c>
      <c r="L1" s="320">
        <v>36940</v>
      </c>
      <c r="M1" s="320">
        <v>36941</v>
      </c>
      <c r="N1" s="320">
        <v>36942</v>
      </c>
      <c r="O1" s="320">
        <v>36943</v>
      </c>
      <c r="P1" s="320">
        <v>36944</v>
      </c>
      <c r="Q1" s="320">
        <v>36945</v>
      </c>
      <c r="R1" s="320">
        <v>36946</v>
      </c>
      <c r="S1" s="320">
        <v>36947</v>
      </c>
      <c r="T1" s="320">
        <v>36948</v>
      </c>
      <c r="U1" s="320">
        <v>36949</v>
      </c>
      <c r="V1" s="320">
        <v>36950</v>
      </c>
      <c r="W1" s="320">
        <v>36951</v>
      </c>
      <c r="X1" s="320">
        <v>36952</v>
      </c>
      <c r="Y1" s="320">
        <v>36953</v>
      </c>
      <c r="Z1" s="320">
        <v>36954</v>
      </c>
      <c r="AA1" s="320">
        <v>36955</v>
      </c>
      <c r="AB1" s="320">
        <v>36956</v>
      </c>
      <c r="AC1" s="320">
        <v>36957</v>
      </c>
      <c r="AD1" s="320">
        <v>36958</v>
      </c>
      <c r="AE1" s="320">
        <v>36959</v>
      </c>
      <c r="AF1" s="320">
        <v>36960</v>
      </c>
      <c r="AG1" s="320">
        <v>36961</v>
      </c>
      <c r="AH1" s="320">
        <v>36962</v>
      </c>
      <c r="AI1" s="320">
        <v>36963</v>
      </c>
      <c r="AJ1" s="320">
        <v>36964</v>
      </c>
      <c r="AK1" s="320">
        <v>36965</v>
      </c>
      <c r="AL1" s="320">
        <v>36966</v>
      </c>
      <c r="AM1" s="320">
        <v>36967</v>
      </c>
      <c r="AN1" s="320">
        <v>36968</v>
      </c>
      <c r="AO1" s="320">
        <v>36969</v>
      </c>
      <c r="AP1" s="320">
        <v>36970</v>
      </c>
      <c r="AQ1" s="320">
        <v>36971</v>
      </c>
      <c r="AR1" s="320">
        <v>36972</v>
      </c>
      <c r="AS1" s="320">
        <v>36973</v>
      </c>
      <c r="AT1" s="320">
        <v>36974</v>
      </c>
      <c r="AU1" s="320">
        <v>36975</v>
      </c>
      <c r="AV1" s="320">
        <v>36976</v>
      </c>
      <c r="AW1" s="320">
        <v>36977</v>
      </c>
      <c r="AX1" s="320">
        <v>36978</v>
      </c>
      <c r="AY1" s="320">
        <v>36979</v>
      </c>
      <c r="AZ1" s="320">
        <v>36980</v>
      </c>
      <c r="BA1" s="320">
        <v>36981</v>
      </c>
      <c r="BB1" s="320">
        <v>36982</v>
      </c>
      <c r="BC1" s="320">
        <v>36983</v>
      </c>
      <c r="BD1" s="320">
        <v>36984</v>
      </c>
      <c r="BE1" s="320">
        <v>36985</v>
      </c>
      <c r="BF1" s="320">
        <v>36986</v>
      </c>
      <c r="BG1" s="320">
        <v>36987</v>
      </c>
      <c r="BH1" s="320">
        <v>36988</v>
      </c>
      <c r="BI1" s="320">
        <v>36989</v>
      </c>
      <c r="BJ1" s="320">
        <v>36990</v>
      </c>
      <c r="BK1" s="320">
        <v>36991</v>
      </c>
      <c r="BL1" s="320">
        <v>36992</v>
      </c>
      <c r="BM1" s="320">
        <v>36993</v>
      </c>
      <c r="BN1" s="320">
        <v>36994</v>
      </c>
      <c r="BO1" s="320">
        <v>36995</v>
      </c>
      <c r="BP1" s="320">
        <v>36996</v>
      </c>
      <c r="BQ1" s="320">
        <v>36997</v>
      </c>
      <c r="BR1" s="320">
        <v>36998</v>
      </c>
      <c r="BS1" s="320">
        <v>36999</v>
      </c>
      <c r="BT1" s="320">
        <v>37000</v>
      </c>
      <c r="BU1" s="320">
        <v>37001</v>
      </c>
      <c r="BV1" s="321">
        <v>37002</v>
      </c>
      <c r="BW1" s="321">
        <v>37003</v>
      </c>
      <c r="BX1" s="321">
        <v>37004</v>
      </c>
    </row>
    <row r="2" spans="1:76" x14ac:dyDescent="0.2">
      <c r="A2" s="317" t="s">
        <v>2</v>
      </c>
      <c r="B2" s="319">
        <v>27395.58</v>
      </c>
      <c r="C2" s="319">
        <v>26631.42</v>
      </c>
      <c r="D2" s="319">
        <v>23983.919999999998</v>
      </c>
      <c r="E2" s="319">
        <v>26916.83</v>
      </c>
      <c r="F2" s="319">
        <v>28301.67</v>
      </c>
      <c r="G2" s="319">
        <v>27795.75</v>
      </c>
      <c r="H2" s="319">
        <v>26088.83</v>
      </c>
      <c r="I2" s="319">
        <v>25146.92</v>
      </c>
      <c r="J2" s="322">
        <v>25968.25</v>
      </c>
      <c r="K2" s="322">
        <v>25937</v>
      </c>
      <c r="L2" s="322">
        <v>29014</v>
      </c>
      <c r="M2" s="322">
        <v>28642</v>
      </c>
      <c r="N2" s="322">
        <v>27154.33</v>
      </c>
      <c r="O2" s="322">
        <v>24761.42</v>
      </c>
      <c r="P2" s="322">
        <v>29133.42</v>
      </c>
      <c r="Q2" s="322">
        <v>30699</v>
      </c>
      <c r="R2" s="322">
        <v>28099.83</v>
      </c>
      <c r="S2" s="322">
        <v>26795.42</v>
      </c>
      <c r="T2" s="322">
        <v>23893.17</v>
      </c>
      <c r="U2" s="322">
        <v>26527.75</v>
      </c>
      <c r="V2" s="322">
        <v>25739</v>
      </c>
      <c r="W2" s="322">
        <v>28030</v>
      </c>
      <c r="X2" s="322">
        <v>26810.91</v>
      </c>
      <c r="Y2" s="322">
        <v>25321.5</v>
      </c>
      <c r="Z2" s="322">
        <v>24723.42</v>
      </c>
      <c r="AA2" s="322">
        <v>26803</v>
      </c>
      <c r="AB2" s="322">
        <v>29079</v>
      </c>
      <c r="AC2" s="322">
        <v>28290.92</v>
      </c>
      <c r="AD2" s="322">
        <v>27103.33</v>
      </c>
      <c r="AE2" s="322">
        <v>26923.67</v>
      </c>
      <c r="AF2" s="322">
        <v>27199</v>
      </c>
      <c r="AG2" s="322">
        <v>26099.83</v>
      </c>
      <c r="AH2" s="322">
        <v>24916</v>
      </c>
      <c r="AI2" s="322">
        <v>25783</v>
      </c>
      <c r="AJ2" s="322">
        <v>24972</v>
      </c>
      <c r="AK2" s="322">
        <v>25572.82</v>
      </c>
      <c r="AL2" s="322">
        <v>25541.08</v>
      </c>
      <c r="AM2" s="322">
        <v>24768.92</v>
      </c>
      <c r="AN2" s="322">
        <v>24810.83</v>
      </c>
      <c r="AO2" s="322">
        <v>24697</v>
      </c>
      <c r="AP2" s="322">
        <v>25740</v>
      </c>
      <c r="AQ2" s="322">
        <v>24489</v>
      </c>
      <c r="AR2" s="322">
        <v>25503.67</v>
      </c>
      <c r="AS2" s="322">
        <v>26121.25</v>
      </c>
      <c r="AT2" s="322">
        <v>24651.67</v>
      </c>
      <c r="AU2" s="322">
        <v>25363.73</v>
      </c>
      <c r="AV2" s="322">
        <v>25033.73</v>
      </c>
      <c r="AW2" s="322">
        <v>28143.25</v>
      </c>
      <c r="AX2" s="322">
        <v>26797</v>
      </c>
      <c r="AY2" s="322">
        <v>25900</v>
      </c>
      <c r="AZ2" s="322">
        <v>23600</v>
      </c>
      <c r="BA2" s="341">
        <v>24919.08</v>
      </c>
      <c r="BB2" s="341">
        <v>23831.64</v>
      </c>
      <c r="BC2" s="322">
        <v>23600</v>
      </c>
      <c r="BD2" s="322">
        <v>24818</v>
      </c>
      <c r="BE2" s="341">
        <v>24400.58</v>
      </c>
      <c r="BF2" s="341">
        <v>23647</v>
      </c>
      <c r="BG2" s="322">
        <v>23075</v>
      </c>
      <c r="BH2" s="322">
        <v>21722</v>
      </c>
      <c r="BI2" s="322">
        <v>22282</v>
      </c>
      <c r="BJ2" s="322">
        <v>21454</v>
      </c>
      <c r="BK2" s="322">
        <v>21703</v>
      </c>
      <c r="BL2" s="322">
        <v>22020</v>
      </c>
      <c r="BM2" s="322">
        <v>22814</v>
      </c>
      <c r="BN2" s="322">
        <v>21386</v>
      </c>
      <c r="BO2" s="322">
        <v>20150</v>
      </c>
      <c r="BP2" s="322">
        <v>19738</v>
      </c>
      <c r="BQ2" s="322">
        <v>19983</v>
      </c>
      <c r="BR2" s="322">
        <v>22748</v>
      </c>
      <c r="BS2" s="322">
        <v>24435</v>
      </c>
      <c r="BT2" s="322">
        <v>24817</v>
      </c>
      <c r="BU2" s="322">
        <v>23481</v>
      </c>
      <c r="BV2" s="322">
        <v>22755.75</v>
      </c>
      <c r="BW2" s="322">
        <v>20403</v>
      </c>
    </row>
    <row r="3" spans="1:76" x14ac:dyDescent="0.2">
      <c r="A3" s="317" t="s">
        <v>3</v>
      </c>
      <c r="B3" s="319">
        <v>26733.25</v>
      </c>
      <c r="C3" s="319">
        <v>25697.08</v>
      </c>
      <c r="D3" s="319">
        <v>22829.42</v>
      </c>
      <c r="E3" s="319">
        <v>26136.92</v>
      </c>
      <c r="F3" s="319">
        <v>27683.08</v>
      </c>
      <c r="G3" s="319">
        <v>26868.080000000002</v>
      </c>
      <c r="H3" s="319">
        <v>25112.5</v>
      </c>
      <c r="I3" s="319">
        <v>24034.92</v>
      </c>
      <c r="J3" s="322">
        <v>24946.75</v>
      </c>
      <c r="K3" s="322">
        <v>24801.83</v>
      </c>
      <c r="L3" s="322">
        <v>28262</v>
      </c>
      <c r="M3" s="322">
        <v>28011</v>
      </c>
      <c r="N3" s="322">
        <v>25671.17</v>
      </c>
      <c r="O3" s="322">
        <v>23882.17</v>
      </c>
      <c r="P3" s="322">
        <v>28526.83</v>
      </c>
      <c r="Q3" s="322">
        <v>29735.08</v>
      </c>
      <c r="R3" s="322">
        <v>27308.17</v>
      </c>
      <c r="S3" s="322">
        <v>25720.92</v>
      </c>
      <c r="T3" s="322">
        <v>23117.33</v>
      </c>
      <c r="U3" s="322">
        <v>25742.83</v>
      </c>
      <c r="V3" s="322">
        <v>24974</v>
      </c>
      <c r="W3" s="322">
        <v>27190.5</v>
      </c>
      <c r="X3" s="322">
        <v>25888.67</v>
      </c>
      <c r="Y3" s="322">
        <v>24287.42</v>
      </c>
      <c r="Z3" s="322">
        <v>23619.42</v>
      </c>
      <c r="AA3" s="322">
        <v>26034</v>
      </c>
      <c r="AB3" s="322">
        <v>28359</v>
      </c>
      <c r="AC3" s="322">
        <v>27246.58</v>
      </c>
      <c r="AD3" s="322">
        <v>26388.92</v>
      </c>
      <c r="AE3" s="322">
        <v>25759.58</v>
      </c>
      <c r="AF3" s="322">
        <v>26165</v>
      </c>
      <c r="AG3" s="322">
        <v>25294.83</v>
      </c>
      <c r="AH3" s="322">
        <v>24404</v>
      </c>
      <c r="AI3" s="322">
        <v>24897</v>
      </c>
      <c r="AJ3" s="322">
        <v>23996</v>
      </c>
      <c r="AK3" s="322">
        <v>24803.25</v>
      </c>
      <c r="AL3" s="322">
        <v>24470.080000000002</v>
      </c>
      <c r="AM3" s="322">
        <v>23564.17</v>
      </c>
      <c r="AN3" s="322">
        <v>23905.75</v>
      </c>
      <c r="AO3" s="322">
        <v>24200</v>
      </c>
      <c r="AP3" s="322">
        <v>24479.360000000001</v>
      </c>
      <c r="AQ3" s="322">
        <v>23979</v>
      </c>
      <c r="AR3" s="322">
        <v>24586.33</v>
      </c>
      <c r="AS3" s="322">
        <v>25049.919999999998</v>
      </c>
      <c r="AT3" s="322">
        <v>23715.58</v>
      </c>
      <c r="AU3" s="322">
        <v>24448.42</v>
      </c>
      <c r="AV3" s="322">
        <v>24194.82</v>
      </c>
      <c r="AW3" s="322">
        <v>27483.360000000001</v>
      </c>
      <c r="AX3" s="322">
        <v>26579</v>
      </c>
      <c r="AY3" s="322">
        <v>25200</v>
      </c>
      <c r="AZ3" s="322">
        <v>25025</v>
      </c>
      <c r="BA3" s="341">
        <v>23902.25</v>
      </c>
      <c r="BB3" s="341">
        <v>22798</v>
      </c>
      <c r="BC3" s="322">
        <v>23037</v>
      </c>
      <c r="BD3" s="322">
        <v>24623</v>
      </c>
      <c r="BE3" s="341">
        <v>23428.58</v>
      </c>
      <c r="BF3" s="341">
        <v>23563</v>
      </c>
      <c r="BG3" s="322">
        <v>22865</v>
      </c>
      <c r="BH3" s="322">
        <v>21483</v>
      </c>
      <c r="BI3" s="322">
        <v>21734</v>
      </c>
      <c r="BJ3" s="322">
        <v>21440</v>
      </c>
      <c r="BK3" s="322">
        <v>21460</v>
      </c>
      <c r="BL3" s="322">
        <v>21358</v>
      </c>
      <c r="BM3" s="322">
        <v>22152</v>
      </c>
      <c r="BN3" s="322">
        <v>20463</v>
      </c>
      <c r="BO3" s="322">
        <v>19367</v>
      </c>
      <c r="BP3" s="322">
        <v>19274</v>
      </c>
      <c r="BQ3" s="322">
        <v>19654</v>
      </c>
      <c r="BR3" s="322">
        <v>23142</v>
      </c>
      <c r="BS3" s="322">
        <v>24052</v>
      </c>
      <c r="BT3" s="322">
        <v>24495</v>
      </c>
      <c r="BU3" s="322">
        <v>22879</v>
      </c>
      <c r="BV3" s="322">
        <v>21651.919999999998</v>
      </c>
      <c r="BW3" s="322">
        <v>19887</v>
      </c>
    </row>
    <row r="4" spans="1:76" x14ac:dyDescent="0.2">
      <c r="A4" s="317" t="s">
        <v>4</v>
      </c>
      <c r="B4" s="319">
        <v>26590.33</v>
      </c>
      <c r="C4" s="319">
        <v>25336</v>
      </c>
      <c r="D4" s="319">
        <v>22123.58</v>
      </c>
      <c r="E4" s="319">
        <v>25851.42</v>
      </c>
      <c r="F4" s="319">
        <v>27527.25</v>
      </c>
      <c r="G4" s="319">
        <v>26485.5</v>
      </c>
      <c r="H4" s="319">
        <v>24728.75</v>
      </c>
      <c r="I4" s="319">
        <v>23593.919999999998</v>
      </c>
      <c r="J4" s="322">
        <v>24591.919999999998</v>
      </c>
      <c r="K4" s="322">
        <v>24187.58</v>
      </c>
      <c r="L4" s="322">
        <v>27836</v>
      </c>
      <c r="M4" s="322">
        <v>27891</v>
      </c>
      <c r="N4" s="322">
        <v>25299</v>
      </c>
      <c r="O4" s="322">
        <v>23570.25</v>
      </c>
      <c r="P4" s="322">
        <v>28398.5</v>
      </c>
      <c r="Q4" s="322">
        <v>29268.75</v>
      </c>
      <c r="R4" s="322">
        <v>26929.67</v>
      </c>
      <c r="S4" s="322">
        <v>25128.33</v>
      </c>
      <c r="T4" s="322">
        <v>22821.08</v>
      </c>
      <c r="U4" s="322">
        <v>25474.83</v>
      </c>
      <c r="V4" s="322">
        <v>24731.58</v>
      </c>
      <c r="W4" s="322">
        <v>26913.42</v>
      </c>
      <c r="X4" s="322">
        <v>25523.83</v>
      </c>
      <c r="Y4" s="322">
        <v>23718.92</v>
      </c>
      <c r="Z4" s="322">
        <v>23081.08</v>
      </c>
      <c r="AA4" s="322">
        <v>25701</v>
      </c>
      <c r="AB4" s="322">
        <v>28300</v>
      </c>
      <c r="AC4" s="322">
        <v>26854</v>
      </c>
      <c r="AD4" s="322">
        <v>26160.75</v>
      </c>
      <c r="AE4" s="322">
        <v>25414.67</v>
      </c>
      <c r="AF4" s="322">
        <v>25957</v>
      </c>
      <c r="AG4" s="322">
        <v>24957.08</v>
      </c>
      <c r="AH4" s="322">
        <v>24294</v>
      </c>
      <c r="AI4" s="322">
        <v>24501</v>
      </c>
      <c r="AJ4" s="322">
        <v>23728</v>
      </c>
      <c r="AK4" s="322">
        <v>24561.67</v>
      </c>
      <c r="AL4" s="322">
        <v>24049.42</v>
      </c>
      <c r="AM4" s="322">
        <v>22965.17</v>
      </c>
      <c r="AN4" s="322">
        <v>23535.83</v>
      </c>
      <c r="AO4" s="322">
        <v>24775</v>
      </c>
      <c r="AP4" s="322">
        <v>25026.5</v>
      </c>
      <c r="AQ4" s="322">
        <v>23780</v>
      </c>
      <c r="AR4" s="322">
        <v>24230.92</v>
      </c>
      <c r="AS4" s="322">
        <v>24640.5</v>
      </c>
      <c r="AT4" s="322">
        <v>23274.5</v>
      </c>
      <c r="AU4" s="322">
        <v>24144.17</v>
      </c>
      <c r="AV4" s="322">
        <v>24046</v>
      </c>
      <c r="AW4" s="322">
        <v>27337.58</v>
      </c>
      <c r="AX4" s="322">
        <v>26609</v>
      </c>
      <c r="AY4" s="322">
        <v>25000</v>
      </c>
      <c r="AZ4" s="322">
        <v>24541</v>
      </c>
      <c r="BA4" s="341">
        <v>23457.33</v>
      </c>
      <c r="BC4" s="322">
        <v>22917</v>
      </c>
      <c r="BD4" s="322">
        <v>24653</v>
      </c>
      <c r="BE4" s="341">
        <v>23081.5</v>
      </c>
      <c r="BF4" s="341">
        <v>23390</v>
      </c>
      <c r="BG4" s="322">
        <v>22196</v>
      </c>
      <c r="BH4" s="322">
        <v>21064</v>
      </c>
      <c r="BI4" s="322">
        <v>21422</v>
      </c>
      <c r="BJ4" s="322">
        <v>21312</v>
      </c>
      <c r="BK4" s="322">
        <v>21001</v>
      </c>
      <c r="BL4" s="322">
        <v>21274</v>
      </c>
      <c r="BM4" s="322">
        <v>21965</v>
      </c>
      <c r="BN4" s="322">
        <v>20279</v>
      </c>
      <c r="BO4" s="322">
        <v>19351</v>
      </c>
      <c r="BP4" s="322">
        <v>18707</v>
      </c>
      <c r="BQ4" s="322">
        <v>19499</v>
      </c>
      <c r="BR4" s="322">
        <v>23042</v>
      </c>
      <c r="BS4" s="322">
        <v>23931</v>
      </c>
      <c r="BT4" s="322">
        <v>24511</v>
      </c>
      <c r="BU4" s="322">
        <v>22639</v>
      </c>
      <c r="BV4" s="322">
        <v>21030.83</v>
      </c>
      <c r="BW4" s="322">
        <v>19438</v>
      </c>
    </row>
    <row r="5" spans="1:76" x14ac:dyDescent="0.2">
      <c r="A5" s="317" t="s">
        <v>5</v>
      </c>
      <c r="B5" s="319">
        <v>26645</v>
      </c>
      <c r="C5" s="319">
        <v>25322.25</v>
      </c>
      <c r="D5" s="319">
        <v>21693.75</v>
      </c>
      <c r="E5" s="319">
        <v>25812.080000000002</v>
      </c>
      <c r="F5" s="319">
        <v>27704.67</v>
      </c>
      <c r="G5" s="319">
        <v>26352.75</v>
      </c>
      <c r="H5" s="319">
        <v>24711.58</v>
      </c>
      <c r="I5" s="319">
        <v>23377.58</v>
      </c>
      <c r="J5" s="322">
        <v>24562.58</v>
      </c>
      <c r="K5" s="322">
        <v>24020.17</v>
      </c>
      <c r="L5" s="322">
        <v>27676</v>
      </c>
      <c r="M5" s="322">
        <v>28122</v>
      </c>
      <c r="N5" s="322">
        <v>25275.25</v>
      </c>
      <c r="O5" s="322">
        <v>23511.919999999998</v>
      </c>
      <c r="P5" s="322">
        <v>28566</v>
      </c>
      <c r="Q5" s="322">
        <v>29179.75</v>
      </c>
      <c r="R5" s="322">
        <v>26781.75</v>
      </c>
      <c r="S5" s="322">
        <v>24843.919999999998</v>
      </c>
      <c r="T5" s="322">
        <v>22941.83</v>
      </c>
      <c r="U5" s="322">
        <v>25552.25</v>
      </c>
      <c r="V5" s="322">
        <v>24855.75</v>
      </c>
      <c r="W5" s="322">
        <v>26912.92</v>
      </c>
      <c r="X5" s="322">
        <v>25494.42</v>
      </c>
      <c r="Y5" s="322">
        <v>23557</v>
      </c>
      <c r="Z5" s="322">
        <v>22890.5</v>
      </c>
      <c r="AA5" s="322">
        <v>25774</v>
      </c>
      <c r="AB5" s="322">
        <v>28323</v>
      </c>
      <c r="AC5" s="322">
        <v>26733.83</v>
      </c>
      <c r="AD5" s="322">
        <v>26215.17</v>
      </c>
      <c r="AE5" s="322">
        <v>25320.5</v>
      </c>
      <c r="AF5" s="322">
        <v>25938</v>
      </c>
      <c r="AG5" s="322">
        <v>24910.17</v>
      </c>
      <c r="AH5" s="322">
        <v>24635</v>
      </c>
      <c r="AI5" s="322">
        <v>24310</v>
      </c>
      <c r="AJ5" s="322">
        <v>23673</v>
      </c>
      <c r="AK5" s="322">
        <v>24605.5</v>
      </c>
      <c r="AL5" s="322">
        <v>23887.67</v>
      </c>
      <c r="AM5" s="322">
        <v>22680.58</v>
      </c>
      <c r="AN5" s="322">
        <v>23426</v>
      </c>
      <c r="AO5" s="322">
        <v>25600</v>
      </c>
      <c r="AP5" s="322">
        <v>25047.42</v>
      </c>
      <c r="AQ5" s="322">
        <v>23981</v>
      </c>
      <c r="AR5" s="322">
        <v>24110.080000000002</v>
      </c>
      <c r="AS5" s="322">
        <v>24651.5</v>
      </c>
      <c r="AT5" s="322">
        <v>23174.080000000002</v>
      </c>
      <c r="AU5" s="322">
        <v>24112.75</v>
      </c>
      <c r="AV5" s="322">
        <v>24184.33</v>
      </c>
      <c r="AW5" s="322">
        <v>27456.83</v>
      </c>
      <c r="AX5" s="322">
        <v>26952</v>
      </c>
      <c r="AY5" s="322">
        <v>25100</v>
      </c>
      <c r="AZ5" s="322">
        <v>24584</v>
      </c>
      <c r="BA5" s="341">
        <v>23263.08</v>
      </c>
      <c r="BB5" s="341">
        <v>22340.27</v>
      </c>
      <c r="BC5" s="322">
        <v>21500</v>
      </c>
      <c r="BD5" s="322">
        <v>24500</v>
      </c>
      <c r="BE5" s="341">
        <v>22951.25</v>
      </c>
      <c r="BF5" s="341">
        <v>23915</v>
      </c>
      <c r="BG5" s="322">
        <v>22466</v>
      </c>
      <c r="BH5" s="322">
        <v>21568</v>
      </c>
      <c r="BI5" s="322">
        <v>21196</v>
      </c>
      <c r="BJ5" s="322">
        <v>21626</v>
      </c>
      <c r="BK5" s="322">
        <v>21057</v>
      </c>
      <c r="BL5" s="322">
        <v>21379</v>
      </c>
      <c r="BM5" s="322">
        <v>22279</v>
      </c>
      <c r="BN5" s="322">
        <v>20251</v>
      </c>
      <c r="BO5" s="322">
        <v>19221</v>
      </c>
      <c r="BP5" s="322">
        <v>18738</v>
      </c>
      <c r="BQ5" s="322">
        <v>19717</v>
      </c>
      <c r="BR5" s="322">
        <v>22879</v>
      </c>
      <c r="BS5" s="322">
        <v>25174</v>
      </c>
      <c r="BT5" s="322">
        <v>24905</v>
      </c>
      <c r="BU5" s="322">
        <v>25846</v>
      </c>
      <c r="BV5" s="322">
        <v>20686.75</v>
      </c>
      <c r="BW5" s="322">
        <v>19364</v>
      </c>
    </row>
    <row r="6" spans="1:76" x14ac:dyDescent="0.2">
      <c r="A6" s="317" t="s">
        <v>6</v>
      </c>
      <c r="B6" s="319">
        <v>27316.58</v>
      </c>
      <c r="C6" s="319">
        <v>25870.58</v>
      </c>
      <c r="D6" s="319">
        <v>21608.83</v>
      </c>
      <c r="E6" s="319">
        <v>26105.42</v>
      </c>
      <c r="F6" s="319">
        <v>28533.33</v>
      </c>
      <c r="G6" s="319">
        <v>26864.58</v>
      </c>
      <c r="H6" s="319">
        <v>25238.83</v>
      </c>
      <c r="I6" s="319">
        <v>23802.25</v>
      </c>
      <c r="J6" s="322">
        <v>24996</v>
      </c>
      <c r="K6" s="322">
        <v>24164</v>
      </c>
      <c r="L6" s="322">
        <v>27847</v>
      </c>
      <c r="M6" s="322">
        <v>28785</v>
      </c>
      <c r="N6" s="322">
        <v>25809.17</v>
      </c>
      <c r="O6" s="322">
        <v>24062.67</v>
      </c>
      <c r="P6" s="322">
        <v>29370.080000000002</v>
      </c>
      <c r="Q6" s="322">
        <v>29573.17</v>
      </c>
      <c r="R6" s="322">
        <v>27048.080000000002</v>
      </c>
      <c r="S6" s="322">
        <v>24855.33</v>
      </c>
      <c r="T6" s="322">
        <v>23488.080000000002</v>
      </c>
      <c r="U6" s="322">
        <v>26220.67</v>
      </c>
      <c r="V6" s="322">
        <v>25624.080000000002</v>
      </c>
      <c r="W6" s="322">
        <v>27634.25</v>
      </c>
      <c r="X6" s="322">
        <v>25947.919999999998</v>
      </c>
      <c r="Y6" s="322">
        <v>23669.17</v>
      </c>
      <c r="Z6" s="322">
        <v>22930.42</v>
      </c>
      <c r="AA6" s="322">
        <v>26493</v>
      </c>
      <c r="AB6" s="322">
        <v>29022</v>
      </c>
      <c r="AC6" s="322">
        <v>27153.25</v>
      </c>
      <c r="AD6" s="322">
        <v>26857.83</v>
      </c>
      <c r="AE6" s="322">
        <v>25700.5</v>
      </c>
      <c r="AF6" s="322">
        <v>26037</v>
      </c>
      <c r="AG6" s="322">
        <v>25049.83</v>
      </c>
      <c r="AH6" s="322">
        <v>25457</v>
      </c>
      <c r="AI6" s="322">
        <v>24850</v>
      </c>
      <c r="AJ6" s="322">
        <v>24253</v>
      </c>
      <c r="AK6" s="322">
        <v>25267.83</v>
      </c>
      <c r="AL6" s="322">
        <v>23963.67</v>
      </c>
      <c r="AM6" s="322">
        <v>22789.5</v>
      </c>
      <c r="AN6" s="322">
        <v>23587.919999999998</v>
      </c>
      <c r="AO6" s="322">
        <v>26345</v>
      </c>
      <c r="AP6" s="322">
        <v>25876.92</v>
      </c>
      <c r="AQ6" s="322">
        <v>25077</v>
      </c>
      <c r="AR6" s="322">
        <v>24661.919999999998</v>
      </c>
      <c r="AS6" s="322">
        <v>25176.17</v>
      </c>
      <c r="AT6" s="322">
        <v>23441.08</v>
      </c>
      <c r="AU6" s="322">
        <v>24309.58</v>
      </c>
      <c r="AV6" s="322">
        <v>24936.17</v>
      </c>
      <c r="AW6" s="322">
        <v>28223.83</v>
      </c>
      <c r="AX6" s="322">
        <v>28264</v>
      </c>
      <c r="AY6" s="322">
        <v>25700</v>
      </c>
      <c r="AZ6" s="322">
        <v>25427</v>
      </c>
      <c r="BA6" s="341">
        <v>23472.17</v>
      </c>
      <c r="BB6" s="341">
        <v>22142.25</v>
      </c>
      <c r="BC6" s="322">
        <v>21500</v>
      </c>
      <c r="BD6" s="322">
        <v>26726</v>
      </c>
      <c r="BE6" s="341">
        <v>23502.67</v>
      </c>
      <c r="BF6" s="341">
        <v>25149</v>
      </c>
      <c r="BG6" s="322">
        <v>24224</v>
      </c>
      <c r="BH6" s="322">
        <v>22158</v>
      </c>
      <c r="BI6" s="322">
        <v>21347</v>
      </c>
      <c r="BJ6" s="322">
        <v>22955</v>
      </c>
      <c r="BK6" s="322">
        <v>21671</v>
      </c>
      <c r="BL6" s="322">
        <v>23051</v>
      </c>
      <c r="BM6" s="322">
        <v>24337</v>
      </c>
      <c r="BN6" s="322">
        <v>22471</v>
      </c>
      <c r="BO6" s="322">
        <v>20053</v>
      </c>
      <c r="BP6" s="322">
        <v>18890</v>
      </c>
      <c r="BQ6" s="322">
        <v>21746</v>
      </c>
      <c r="BR6" s="322">
        <v>23507</v>
      </c>
      <c r="BS6" s="345">
        <v>23507</v>
      </c>
      <c r="BT6" s="322">
        <v>25145</v>
      </c>
      <c r="BU6" s="322">
        <v>27485</v>
      </c>
      <c r="BV6" s="322">
        <v>20585.080000000002</v>
      </c>
      <c r="BW6" s="322">
        <v>21000</v>
      </c>
    </row>
    <row r="7" spans="1:76" x14ac:dyDescent="0.2">
      <c r="A7" s="317" t="s">
        <v>7</v>
      </c>
      <c r="B7" s="319">
        <v>29485.08</v>
      </c>
      <c r="C7" s="319">
        <v>27830.25</v>
      </c>
      <c r="D7" s="319">
        <v>22313.919999999998</v>
      </c>
      <c r="E7" s="319">
        <v>26721.67</v>
      </c>
      <c r="F7" s="319">
        <v>30732</v>
      </c>
      <c r="G7" s="319">
        <v>28853.58</v>
      </c>
      <c r="H7" s="319">
        <v>27298.42</v>
      </c>
      <c r="I7" s="319">
        <v>25409.08</v>
      </c>
      <c r="J7" s="322">
        <v>26839.58</v>
      </c>
      <c r="K7" s="322">
        <v>24834.67</v>
      </c>
      <c r="L7" s="322">
        <v>28555</v>
      </c>
      <c r="M7" s="322">
        <v>30459</v>
      </c>
      <c r="N7" s="322">
        <v>27784.58</v>
      </c>
      <c r="O7" s="322">
        <v>26162.25</v>
      </c>
      <c r="P7" s="322">
        <v>31675.08</v>
      </c>
      <c r="Q7" s="322">
        <v>31223.58</v>
      </c>
      <c r="R7" s="322">
        <v>27816.58</v>
      </c>
      <c r="S7" s="322">
        <v>25186.42</v>
      </c>
      <c r="T7" s="322">
        <v>25698.25</v>
      </c>
      <c r="U7" s="322">
        <v>28364.67</v>
      </c>
      <c r="V7" s="322">
        <v>27819.5</v>
      </c>
      <c r="W7" s="322">
        <v>29800.42</v>
      </c>
      <c r="X7" s="322">
        <v>27856.33</v>
      </c>
      <c r="Y7" s="322">
        <v>24316</v>
      </c>
      <c r="Z7" s="322">
        <v>23419.17</v>
      </c>
      <c r="AA7" s="322">
        <v>28248</v>
      </c>
      <c r="AB7" s="322">
        <v>30968</v>
      </c>
      <c r="AC7" s="322">
        <v>28908</v>
      </c>
      <c r="AD7" s="322">
        <v>28923.58</v>
      </c>
      <c r="AE7" s="322">
        <v>27551</v>
      </c>
      <c r="AF7" s="322">
        <v>26434</v>
      </c>
      <c r="AG7" s="322">
        <v>25532.5</v>
      </c>
      <c r="AH7" s="322">
        <v>27577</v>
      </c>
      <c r="AI7" s="322">
        <v>26553</v>
      </c>
      <c r="AJ7" s="322">
        <v>26243</v>
      </c>
      <c r="AK7" s="322">
        <v>27099</v>
      </c>
      <c r="AL7" s="322">
        <v>25248.75</v>
      </c>
      <c r="AM7" s="322">
        <v>23372.5</v>
      </c>
      <c r="AN7" s="322">
        <v>24157</v>
      </c>
      <c r="AO7" s="322">
        <v>31398</v>
      </c>
      <c r="AP7" s="322">
        <v>27999.67</v>
      </c>
      <c r="AQ7" s="322">
        <v>28463</v>
      </c>
      <c r="AR7" s="322">
        <v>26718.25</v>
      </c>
      <c r="AS7" s="322">
        <v>27222.17</v>
      </c>
      <c r="AT7" s="322">
        <v>24122.33</v>
      </c>
      <c r="AU7" s="322">
        <v>24790.17</v>
      </c>
      <c r="AV7" s="322">
        <v>27256.58</v>
      </c>
      <c r="AW7" s="322">
        <v>30331.919999999998</v>
      </c>
      <c r="AX7" s="322">
        <v>31867</v>
      </c>
      <c r="AY7" s="322">
        <v>27500</v>
      </c>
      <c r="AZ7" s="322">
        <v>25500</v>
      </c>
      <c r="BA7" s="341">
        <v>24104.58</v>
      </c>
      <c r="BB7" s="341">
        <v>22396.33</v>
      </c>
      <c r="BC7" s="322">
        <v>21900</v>
      </c>
      <c r="BD7" s="322">
        <v>26700</v>
      </c>
      <c r="BE7" s="341">
        <v>25468.25</v>
      </c>
      <c r="BF7" s="341">
        <v>31034</v>
      </c>
      <c r="BG7" s="322">
        <v>28794</v>
      </c>
      <c r="BH7" s="322">
        <v>22797</v>
      </c>
      <c r="BI7" s="322">
        <v>22436</v>
      </c>
      <c r="BJ7" s="322">
        <v>26626</v>
      </c>
      <c r="BK7" s="322">
        <v>24537</v>
      </c>
      <c r="BL7" s="322">
        <v>25428</v>
      </c>
      <c r="BM7" s="322">
        <v>26189</v>
      </c>
      <c r="BN7" s="322">
        <v>23486</v>
      </c>
      <c r="BO7" s="322">
        <v>20565</v>
      </c>
      <c r="BP7" s="322">
        <v>19614</v>
      </c>
      <c r="BQ7" s="322">
        <v>24246</v>
      </c>
      <c r="BR7" s="322">
        <v>27526</v>
      </c>
      <c r="BS7" s="345">
        <v>27526</v>
      </c>
      <c r="BT7" s="322">
        <v>26875</v>
      </c>
      <c r="BU7" s="322">
        <v>29832</v>
      </c>
      <c r="BV7" s="322">
        <v>21142.67</v>
      </c>
      <c r="BW7" s="322">
        <v>20500</v>
      </c>
    </row>
    <row r="8" spans="1:76" x14ac:dyDescent="0.2">
      <c r="A8" s="317" t="s">
        <v>8</v>
      </c>
      <c r="B8" s="319">
        <v>33524.67</v>
      </c>
      <c r="C8" s="319">
        <v>31837.919999999998</v>
      </c>
      <c r="D8" s="319">
        <v>23660.33</v>
      </c>
      <c r="E8" s="319">
        <v>27695.67</v>
      </c>
      <c r="F8" s="319">
        <v>34844.92</v>
      </c>
      <c r="G8" s="319">
        <v>32777.919999999998</v>
      </c>
      <c r="H8" s="319">
        <v>31223.42</v>
      </c>
      <c r="I8" s="319">
        <v>29565.67</v>
      </c>
      <c r="J8" s="322">
        <v>30613.17</v>
      </c>
      <c r="K8" s="322">
        <v>26279.17</v>
      </c>
      <c r="L8" s="322">
        <v>29491</v>
      </c>
      <c r="M8" s="322">
        <v>32884</v>
      </c>
      <c r="N8" s="322">
        <v>31705.75</v>
      </c>
      <c r="O8" s="322">
        <v>30094.25</v>
      </c>
      <c r="P8" s="322">
        <v>35757.08</v>
      </c>
      <c r="Q8" s="322">
        <v>33899.25</v>
      </c>
      <c r="R8" s="322">
        <v>29072.080000000002</v>
      </c>
      <c r="S8" s="322">
        <v>25973.67</v>
      </c>
      <c r="T8" s="322">
        <v>29715.42</v>
      </c>
      <c r="U8" s="322">
        <v>32518</v>
      </c>
      <c r="V8" s="322">
        <v>31922</v>
      </c>
      <c r="W8" s="322">
        <v>33691.5</v>
      </c>
      <c r="X8" s="322">
        <v>31737.5</v>
      </c>
      <c r="Y8" s="322">
        <v>25457.42</v>
      </c>
      <c r="Z8" s="322">
        <v>24344.5</v>
      </c>
      <c r="AA8" s="322">
        <v>31232</v>
      </c>
      <c r="AB8" s="322">
        <v>34409</v>
      </c>
      <c r="AC8" s="322">
        <v>32463.42</v>
      </c>
      <c r="AD8" s="322">
        <v>32687.67</v>
      </c>
      <c r="AE8" s="322">
        <v>31222.33</v>
      </c>
      <c r="AF8" s="322">
        <v>27760</v>
      </c>
      <c r="AG8" s="322">
        <v>26028.5</v>
      </c>
      <c r="AH8" s="322">
        <v>30375</v>
      </c>
      <c r="AI8" s="322">
        <v>30242</v>
      </c>
      <c r="AJ8" s="322">
        <v>29892</v>
      </c>
      <c r="AK8" s="322">
        <v>29895.17</v>
      </c>
      <c r="AL8" s="322">
        <v>29399</v>
      </c>
      <c r="AM8" s="322">
        <v>24443.55</v>
      </c>
      <c r="AN8" s="322">
        <v>24725.67</v>
      </c>
      <c r="AO8" s="322">
        <v>33242</v>
      </c>
      <c r="AP8" s="322">
        <v>31371</v>
      </c>
      <c r="AQ8" s="322">
        <v>32914</v>
      </c>
      <c r="AR8" s="322">
        <v>30312.67</v>
      </c>
      <c r="AS8" s="322">
        <v>30264</v>
      </c>
      <c r="AT8" s="322">
        <v>24858.67</v>
      </c>
      <c r="AU8" s="322">
        <v>25080.25</v>
      </c>
      <c r="AV8" s="322">
        <v>30975.33</v>
      </c>
      <c r="AW8" s="322">
        <v>33650.92</v>
      </c>
      <c r="AX8" s="322">
        <v>32563</v>
      </c>
      <c r="AY8" s="322">
        <v>30300</v>
      </c>
      <c r="AZ8" s="322">
        <v>31568</v>
      </c>
      <c r="BA8" s="341">
        <v>24976.25</v>
      </c>
      <c r="BB8" s="341">
        <v>23116.080000000002</v>
      </c>
      <c r="BC8" s="322">
        <v>22600</v>
      </c>
      <c r="BD8" s="322">
        <v>33000</v>
      </c>
      <c r="BE8" s="341">
        <v>29419.58</v>
      </c>
      <c r="BF8" s="341">
        <v>32269</v>
      </c>
      <c r="BG8" s="322">
        <v>29876</v>
      </c>
      <c r="BH8" s="322">
        <v>24554</v>
      </c>
      <c r="BI8" s="322">
        <v>23665</v>
      </c>
      <c r="BJ8" s="322">
        <v>28638</v>
      </c>
      <c r="BK8" s="322">
        <v>27417</v>
      </c>
      <c r="BL8" s="322">
        <v>27200</v>
      </c>
      <c r="BM8" s="322">
        <v>29890</v>
      </c>
      <c r="BN8" s="322">
        <v>24396</v>
      </c>
      <c r="BO8" s="322">
        <v>21873</v>
      </c>
      <c r="BP8" s="322">
        <v>20607</v>
      </c>
      <c r="BQ8" s="322">
        <v>28456</v>
      </c>
      <c r="BR8" s="322">
        <v>30213</v>
      </c>
      <c r="BS8" s="345">
        <v>30213</v>
      </c>
      <c r="BT8" s="322">
        <v>29486</v>
      </c>
      <c r="BU8" s="322">
        <v>30876</v>
      </c>
      <c r="BV8" s="322">
        <v>21946.17</v>
      </c>
      <c r="BW8" s="322">
        <v>19996</v>
      </c>
    </row>
    <row r="9" spans="1:76" x14ac:dyDescent="0.2">
      <c r="A9" s="317" t="s">
        <v>9</v>
      </c>
      <c r="B9" s="319">
        <v>35704.58</v>
      </c>
      <c r="C9" s="319">
        <v>34070.92</v>
      </c>
      <c r="D9" s="319">
        <v>25011.67</v>
      </c>
      <c r="E9" s="319">
        <v>28647</v>
      </c>
      <c r="F9" s="319">
        <v>37165.550000000003</v>
      </c>
      <c r="G9" s="319">
        <v>35197.67</v>
      </c>
      <c r="H9" s="319">
        <v>33703.17</v>
      </c>
      <c r="I9" s="319">
        <v>32050.83</v>
      </c>
      <c r="J9" s="322">
        <v>33113.75</v>
      </c>
      <c r="K9" s="322">
        <v>27751.58</v>
      </c>
      <c r="L9" s="322">
        <v>30183</v>
      </c>
      <c r="M9" s="322">
        <v>34108</v>
      </c>
      <c r="N9" s="322">
        <v>33871.919999999998</v>
      </c>
      <c r="O9" s="322">
        <v>32179.17</v>
      </c>
      <c r="P9" s="322">
        <v>37792.83</v>
      </c>
      <c r="Q9" s="322">
        <v>35932.92</v>
      </c>
      <c r="R9" s="322">
        <v>30396.17</v>
      </c>
      <c r="S9" s="322">
        <v>26802.92</v>
      </c>
      <c r="T9" s="322">
        <v>32178.83</v>
      </c>
      <c r="U9" s="322">
        <v>34494.92</v>
      </c>
      <c r="V9" s="322">
        <v>34180.9</v>
      </c>
      <c r="W9" s="322">
        <v>35817.910000000003</v>
      </c>
      <c r="X9" s="322">
        <v>33880.5</v>
      </c>
      <c r="Y9" s="322">
        <v>26782.080000000002</v>
      </c>
      <c r="Z9" s="322">
        <v>25498.17</v>
      </c>
      <c r="AA9" s="322">
        <v>33178</v>
      </c>
      <c r="AB9" s="322">
        <v>36480</v>
      </c>
      <c r="AC9" s="322">
        <v>34633.42</v>
      </c>
      <c r="AD9" s="322">
        <v>34686.92</v>
      </c>
      <c r="AE9" s="322">
        <v>33559.25</v>
      </c>
      <c r="AF9" s="322">
        <v>29126</v>
      </c>
      <c r="AG9" s="322">
        <v>26861.25</v>
      </c>
      <c r="AH9" s="322">
        <v>32134</v>
      </c>
      <c r="AI9" s="322">
        <v>32498</v>
      </c>
      <c r="AJ9" s="322">
        <v>32012</v>
      </c>
      <c r="AK9" s="322">
        <v>31767.25</v>
      </c>
      <c r="AL9" s="322">
        <v>31825.25</v>
      </c>
      <c r="AM9" s="322">
        <v>25926.5</v>
      </c>
      <c r="AN9" s="322">
        <v>25818.080000000002</v>
      </c>
      <c r="AO9" s="322">
        <v>33304</v>
      </c>
      <c r="AP9" s="322">
        <v>33258</v>
      </c>
      <c r="AQ9" s="322">
        <v>33568</v>
      </c>
      <c r="AR9" s="322">
        <v>32767.83</v>
      </c>
      <c r="AS9" s="322">
        <v>32205.919999999998</v>
      </c>
      <c r="AT9" s="322">
        <v>26235.18</v>
      </c>
      <c r="AU9" s="322">
        <v>26006.25</v>
      </c>
      <c r="AV9" s="322">
        <v>33583.18</v>
      </c>
      <c r="AW9" s="322">
        <v>35352.67</v>
      </c>
      <c r="AX9" s="322">
        <v>33897</v>
      </c>
      <c r="AY9" s="322">
        <v>32100</v>
      </c>
      <c r="AZ9" s="322">
        <v>33523</v>
      </c>
      <c r="BA9" s="341">
        <v>26652.92</v>
      </c>
      <c r="BB9" s="341">
        <v>23698</v>
      </c>
      <c r="BC9" s="322">
        <v>32629</v>
      </c>
      <c r="BD9" s="322">
        <v>32400</v>
      </c>
      <c r="BE9" s="341">
        <v>31892</v>
      </c>
      <c r="BF9" s="341">
        <v>32688</v>
      </c>
      <c r="BG9" s="322">
        <v>31621</v>
      </c>
      <c r="BH9" s="322">
        <v>25041</v>
      </c>
      <c r="BI9" s="322">
        <v>25185</v>
      </c>
      <c r="BJ9" s="322">
        <v>30193</v>
      </c>
      <c r="BK9" s="322">
        <v>29204</v>
      </c>
      <c r="BL9" s="322">
        <v>29900</v>
      </c>
      <c r="BM9" s="322">
        <v>30187</v>
      </c>
      <c r="BN9" s="322">
        <v>25784</v>
      </c>
      <c r="BO9" s="322">
        <v>23839</v>
      </c>
      <c r="BP9" s="322">
        <v>22057</v>
      </c>
      <c r="BQ9" s="322">
        <v>29053</v>
      </c>
      <c r="BR9" s="322">
        <v>31020</v>
      </c>
      <c r="BS9" s="322">
        <v>32426</v>
      </c>
      <c r="BT9" s="322">
        <v>32705</v>
      </c>
      <c r="BU9" s="322">
        <v>31209</v>
      </c>
      <c r="BV9" s="322">
        <v>23340.17</v>
      </c>
      <c r="BW9" s="322">
        <v>21681</v>
      </c>
    </row>
    <row r="10" spans="1:76" x14ac:dyDescent="0.2">
      <c r="A10" s="317" t="s">
        <v>10</v>
      </c>
      <c r="B10" s="319">
        <v>35759.33</v>
      </c>
      <c r="C10" s="319">
        <v>34115.67</v>
      </c>
      <c r="D10" s="319">
        <v>26976</v>
      </c>
      <c r="E10" s="319">
        <v>30010</v>
      </c>
      <c r="F10" s="319">
        <v>37175.5</v>
      </c>
      <c r="G10" s="319">
        <v>35019.83</v>
      </c>
      <c r="H10" s="319">
        <v>34053.75</v>
      </c>
      <c r="I10" s="319">
        <v>32388.080000000002</v>
      </c>
      <c r="J10" s="322">
        <v>33834.67</v>
      </c>
      <c r="K10" s="322">
        <v>29734.080000000002</v>
      </c>
      <c r="L10" s="322">
        <v>31068</v>
      </c>
      <c r="M10" s="322">
        <v>34986</v>
      </c>
      <c r="N10" s="322">
        <v>33930.83</v>
      </c>
      <c r="O10" s="322">
        <v>32292</v>
      </c>
      <c r="P10" s="322">
        <v>38217.33</v>
      </c>
      <c r="Q10" s="322">
        <v>36945.67</v>
      </c>
      <c r="R10" s="322">
        <v>31928.58</v>
      </c>
      <c r="S10" s="322">
        <v>28401.25</v>
      </c>
      <c r="T10" s="322">
        <v>32631.83</v>
      </c>
      <c r="U10" s="322">
        <v>34145.33</v>
      </c>
      <c r="V10" s="322">
        <v>34336.92</v>
      </c>
      <c r="W10" s="322">
        <v>35484.25</v>
      </c>
      <c r="X10" s="322">
        <v>34080.17</v>
      </c>
      <c r="Y10" s="322">
        <v>28590.17</v>
      </c>
      <c r="Z10" s="322">
        <v>27458.42</v>
      </c>
      <c r="AA10" s="322">
        <v>34557</v>
      </c>
      <c r="AB10" s="322">
        <v>37150</v>
      </c>
      <c r="AC10" s="322">
        <v>34621.08</v>
      </c>
      <c r="AD10" s="322">
        <v>34453.67</v>
      </c>
      <c r="AE10" s="322">
        <v>34014.75</v>
      </c>
      <c r="AF10" s="322">
        <v>30348</v>
      </c>
      <c r="AG10" s="322">
        <v>28043</v>
      </c>
      <c r="AH10" s="322">
        <v>32539</v>
      </c>
      <c r="AI10" s="322">
        <v>33200</v>
      </c>
      <c r="AJ10" s="322">
        <v>32305</v>
      </c>
      <c r="AK10" s="322">
        <v>32518.33</v>
      </c>
      <c r="AL10" s="322">
        <v>32163.42</v>
      </c>
      <c r="AM10" s="322">
        <v>28114.83</v>
      </c>
      <c r="AN10" s="322">
        <v>27216.080000000002</v>
      </c>
      <c r="AO10" s="322">
        <v>33122</v>
      </c>
      <c r="AP10" s="322">
        <v>32911.42</v>
      </c>
      <c r="AQ10" s="322">
        <v>33764</v>
      </c>
      <c r="AR10" s="322">
        <v>33315.25</v>
      </c>
      <c r="AS10" s="322">
        <v>32322.33</v>
      </c>
      <c r="AT10" s="322">
        <v>27881.75</v>
      </c>
      <c r="AU10" s="322">
        <v>27194.58</v>
      </c>
      <c r="AV10" s="322">
        <v>34333.33</v>
      </c>
      <c r="AW10" s="322">
        <v>35029.5</v>
      </c>
      <c r="AX10" s="322">
        <v>33729</v>
      </c>
      <c r="AY10" s="322">
        <v>33000</v>
      </c>
      <c r="AZ10" s="322">
        <v>33636</v>
      </c>
      <c r="BA10" s="341">
        <v>28603.67</v>
      </c>
      <c r="BB10" s="341">
        <v>25046.5</v>
      </c>
      <c r="BC10" s="322">
        <v>32400</v>
      </c>
      <c r="BD10" s="322">
        <v>32515</v>
      </c>
      <c r="BE10" s="341">
        <v>32087.5</v>
      </c>
      <c r="BF10" s="341">
        <v>32034</v>
      </c>
      <c r="BG10" s="322">
        <v>31725</v>
      </c>
      <c r="BH10" s="322">
        <v>27127</v>
      </c>
      <c r="BI10" s="322">
        <v>26530</v>
      </c>
      <c r="BJ10" s="322">
        <v>30673</v>
      </c>
      <c r="BK10" s="322">
        <v>30118</v>
      </c>
      <c r="BL10" s="322">
        <v>30659</v>
      </c>
      <c r="BM10" s="322">
        <v>30868</v>
      </c>
      <c r="BN10" s="322">
        <v>25983</v>
      </c>
      <c r="BO10" s="322">
        <v>25226</v>
      </c>
      <c r="BP10" s="322">
        <v>23071</v>
      </c>
      <c r="BQ10" s="322">
        <v>29821</v>
      </c>
      <c r="BR10" s="322">
        <v>31481</v>
      </c>
      <c r="BS10" s="322">
        <v>32448</v>
      </c>
      <c r="BT10" s="322">
        <v>32548</v>
      </c>
      <c r="BU10" s="322">
        <v>31125</v>
      </c>
      <c r="BV10" s="322">
        <v>25043.63</v>
      </c>
      <c r="BW10" s="322">
        <v>24084</v>
      </c>
    </row>
    <row r="11" spans="1:76" x14ac:dyDescent="0.2">
      <c r="A11" s="317" t="s">
        <v>11</v>
      </c>
      <c r="B11" s="319">
        <v>35295</v>
      </c>
      <c r="C11" s="319">
        <v>33825.42</v>
      </c>
      <c r="D11" s="319">
        <v>28499.08</v>
      </c>
      <c r="E11" s="319">
        <v>30787.25</v>
      </c>
      <c r="F11" s="319">
        <v>36807.08</v>
      </c>
      <c r="G11" s="319">
        <v>34508.5</v>
      </c>
      <c r="H11" s="319">
        <v>34030.5</v>
      </c>
      <c r="I11" s="319">
        <v>32527.42</v>
      </c>
      <c r="J11" s="322">
        <v>34110.42</v>
      </c>
      <c r="K11" s="322">
        <v>31160.92</v>
      </c>
      <c r="L11" s="322">
        <v>31647</v>
      </c>
      <c r="M11" s="322">
        <v>35167</v>
      </c>
      <c r="N11" s="322">
        <v>33536.92</v>
      </c>
      <c r="O11" s="322">
        <v>32189.17</v>
      </c>
      <c r="P11" s="322">
        <v>38232.639999999999</v>
      </c>
      <c r="Q11" s="322">
        <v>36771.67</v>
      </c>
      <c r="R11" s="322">
        <v>32761.83</v>
      </c>
      <c r="S11" s="322">
        <v>29883.75</v>
      </c>
      <c r="T11" s="322">
        <v>32773.83</v>
      </c>
      <c r="U11" s="322">
        <v>33375.33</v>
      </c>
      <c r="V11" s="322">
        <v>34133.75</v>
      </c>
      <c r="W11" s="322">
        <v>34949.67</v>
      </c>
      <c r="X11" s="322">
        <v>33830.25</v>
      </c>
      <c r="Y11" s="322">
        <v>29482.92</v>
      </c>
      <c r="Z11" s="322">
        <v>29000.080000000002</v>
      </c>
      <c r="AA11" s="322">
        <v>35367</v>
      </c>
      <c r="AB11" s="322">
        <v>37100</v>
      </c>
      <c r="AC11" s="322">
        <v>34050.080000000002</v>
      </c>
      <c r="AD11" s="322">
        <v>33801.75</v>
      </c>
      <c r="AE11" s="322">
        <v>33825.5</v>
      </c>
      <c r="AF11" s="322">
        <v>31286</v>
      </c>
      <c r="AG11" s="322">
        <v>28483.919999999998</v>
      </c>
      <c r="AH11" s="322">
        <v>33021</v>
      </c>
      <c r="AI11" s="322">
        <v>33255</v>
      </c>
      <c r="AJ11" s="322">
        <v>32371</v>
      </c>
      <c r="AK11" s="322">
        <v>32962.33</v>
      </c>
      <c r="AL11" s="322">
        <v>32089.42</v>
      </c>
      <c r="AM11" s="322">
        <v>29660.33</v>
      </c>
      <c r="AN11" s="322">
        <v>28078.27</v>
      </c>
      <c r="AO11" s="322">
        <v>32870</v>
      </c>
      <c r="AP11" s="322">
        <v>32428.5</v>
      </c>
      <c r="AQ11" s="322">
        <v>34177</v>
      </c>
      <c r="AR11" s="322">
        <v>33335.17</v>
      </c>
      <c r="AS11" s="322">
        <v>32019.08</v>
      </c>
      <c r="AT11" s="322">
        <v>28812.33</v>
      </c>
      <c r="AU11" s="322">
        <v>27859.75</v>
      </c>
      <c r="AV11" s="322">
        <v>34417.25</v>
      </c>
      <c r="AW11" s="322">
        <v>34801.75</v>
      </c>
      <c r="AX11" s="322">
        <v>33631</v>
      </c>
      <c r="AY11" s="322">
        <v>33000</v>
      </c>
      <c r="AZ11" s="322">
        <v>33805</v>
      </c>
      <c r="BA11" s="341">
        <v>29756</v>
      </c>
      <c r="BB11" s="341">
        <v>26257.17</v>
      </c>
      <c r="BC11" s="322">
        <v>32800</v>
      </c>
      <c r="BD11" s="322">
        <v>32389</v>
      </c>
      <c r="BE11" s="341">
        <v>31738.33</v>
      </c>
      <c r="BF11" s="341">
        <v>31608</v>
      </c>
      <c r="BG11" s="322">
        <v>31897</v>
      </c>
      <c r="BH11" s="322">
        <v>27864</v>
      </c>
      <c r="BI11" s="322">
        <v>26974</v>
      </c>
      <c r="BJ11" s="322">
        <v>30723</v>
      </c>
      <c r="BK11" s="322">
        <v>30594</v>
      </c>
      <c r="BL11" s="322">
        <v>31200</v>
      </c>
      <c r="BM11" s="322">
        <v>31312</v>
      </c>
      <c r="BN11" s="322">
        <v>26415</v>
      </c>
      <c r="BO11" s="322">
        <v>25729</v>
      </c>
      <c r="BP11" s="322">
        <v>23406</v>
      </c>
      <c r="BQ11" s="322">
        <v>30256</v>
      </c>
      <c r="BR11" s="322">
        <v>31472</v>
      </c>
      <c r="BS11" s="322">
        <v>32523</v>
      </c>
      <c r="BT11" s="322">
        <v>32122</v>
      </c>
      <c r="BU11" s="322">
        <v>31241</v>
      </c>
      <c r="BV11" s="322">
        <v>26539.1</v>
      </c>
      <c r="BW11" s="322">
        <v>25251</v>
      </c>
    </row>
    <row r="12" spans="1:76" x14ac:dyDescent="0.2">
      <c r="A12" s="317" t="s">
        <v>12</v>
      </c>
      <c r="B12" s="319">
        <v>35114.269999999997</v>
      </c>
      <c r="C12" s="319">
        <v>33430</v>
      </c>
      <c r="D12" s="319">
        <v>29139.5</v>
      </c>
      <c r="E12" s="319">
        <v>30933.75</v>
      </c>
      <c r="F12" s="319">
        <v>36412.83</v>
      </c>
      <c r="G12" s="319">
        <v>34040.42</v>
      </c>
      <c r="H12" s="319">
        <v>34116.33</v>
      </c>
      <c r="I12" s="319">
        <v>32949.18</v>
      </c>
      <c r="J12" s="322">
        <v>34381.75</v>
      </c>
      <c r="K12" s="322">
        <v>31713.75</v>
      </c>
      <c r="L12" s="322">
        <v>31738</v>
      </c>
      <c r="M12" s="322">
        <v>35119</v>
      </c>
      <c r="N12" s="322">
        <v>33168.58</v>
      </c>
      <c r="O12" s="322">
        <v>32354.5</v>
      </c>
      <c r="P12" s="322">
        <v>38408.83</v>
      </c>
      <c r="Q12" s="322">
        <v>36134.080000000002</v>
      </c>
      <c r="R12" s="322">
        <v>32832.33</v>
      </c>
      <c r="S12" s="322">
        <v>30718.17</v>
      </c>
      <c r="T12" s="322">
        <v>32964.67</v>
      </c>
      <c r="U12" s="322">
        <v>33016.67</v>
      </c>
      <c r="V12" s="322">
        <v>33987.58</v>
      </c>
      <c r="W12" s="322">
        <v>34651</v>
      </c>
      <c r="X12" s="322">
        <v>33512.67</v>
      </c>
      <c r="Y12" s="322">
        <v>29640.92</v>
      </c>
      <c r="Z12" s="322">
        <v>29843.42</v>
      </c>
      <c r="AA12" s="322">
        <v>36012</v>
      </c>
      <c r="AB12" s="322">
        <v>36822</v>
      </c>
      <c r="AC12" s="322">
        <v>33609.67</v>
      </c>
      <c r="AD12" s="322">
        <v>33508.83</v>
      </c>
      <c r="AE12" s="322">
        <v>33613.919999999998</v>
      </c>
      <c r="AF12" s="322">
        <v>31366</v>
      </c>
      <c r="AG12" s="322">
        <v>28442.25</v>
      </c>
      <c r="AH12" s="322">
        <v>33007</v>
      </c>
      <c r="AI12" s="322">
        <v>33063</v>
      </c>
      <c r="AJ12" s="322">
        <v>32075</v>
      </c>
      <c r="AK12" s="322">
        <v>32852.5</v>
      </c>
      <c r="AL12" s="322">
        <v>32084.42</v>
      </c>
      <c r="AM12" s="322">
        <v>30211.58</v>
      </c>
      <c r="AN12" s="322"/>
      <c r="AO12" s="322">
        <v>32532</v>
      </c>
      <c r="AP12" s="322">
        <v>32163.67</v>
      </c>
      <c r="AQ12" s="322">
        <v>31314</v>
      </c>
      <c r="AR12" s="322">
        <v>33392.42</v>
      </c>
      <c r="AS12" s="322">
        <v>31866.75</v>
      </c>
      <c r="AT12" s="322">
        <v>29080.33</v>
      </c>
      <c r="AU12" s="322">
        <v>27945.67</v>
      </c>
      <c r="AV12" s="322">
        <v>34409.17</v>
      </c>
      <c r="AW12" s="322">
        <v>34489</v>
      </c>
      <c r="AX12" s="322">
        <v>32825</v>
      </c>
      <c r="AY12" s="322">
        <v>32900</v>
      </c>
      <c r="AZ12" s="322">
        <v>33634</v>
      </c>
      <c r="BA12" s="341">
        <v>30016</v>
      </c>
      <c r="BB12" s="341">
        <v>27074.58</v>
      </c>
      <c r="BC12" s="322">
        <v>32900</v>
      </c>
      <c r="BD12" s="322">
        <v>33100</v>
      </c>
      <c r="BE12" s="341">
        <v>31578.58</v>
      </c>
      <c r="BF12" s="341">
        <v>31267</v>
      </c>
      <c r="BG12" s="322">
        <v>31903</v>
      </c>
      <c r="BH12" s="322">
        <v>28039</v>
      </c>
      <c r="BI12" s="322">
        <v>27303</v>
      </c>
      <c r="BJ12" s="322">
        <v>31051</v>
      </c>
      <c r="BK12" s="322">
        <v>30760</v>
      </c>
      <c r="BL12" s="322">
        <v>31500</v>
      </c>
      <c r="BM12" s="322">
        <v>31348</v>
      </c>
      <c r="BN12" s="322">
        <v>26784</v>
      </c>
      <c r="BO12" s="322">
        <v>25638</v>
      </c>
      <c r="BP12" s="322">
        <v>23415</v>
      </c>
      <c r="BQ12" s="322">
        <v>30934</v>
      </c>
      <c r="BR12" s="322">
        <v>31564</v>
      </c>
      <c r="BS12" s="322">
        <v>32349</v>
      </c>
      <c r="BT12" s="322">
        <v>31813</v>
      </c>
      <c r="BU12" s="322">
        <v>30929</v>
      </c>
      <c r="BV12" s="322">
        <v>26914.67</v>
      </c>
      <c r="BW12" s="322">
        <v>25651</v>
      </c>
    </row>
    <row r="13" spans="1:76" x14ac:dyDescent="0.2">
      <c r="A13" s="317" t="s">
        <v>13</v>
      </c>
      <c r="B13" s="319">
        <v>34548.42</v>
      </c>
      <c r="C13" s="319">
        <v>32772.42</v>
      </c>
      <c r="D13" s="319">
        <v>29117.75</v>
      </c>
      <c r="E13" s="319">
        <v>30765.5</v>
      </c>
      <c r="F13" s="319">
        <v>35706.5</v>
      </c>
      <c r="G13" s="319">
        <v>33283.67</v>
      </c>
      <c r="H13" s="319">
        <v>34014</v>
      </c>
      <c r="I13" s="319">
        <v>32947.33</v>
      </c>
      <c r="J13" s="322">
        <v>34276.800000000003</v>
      </c>
      <c r="K13" s="322">
        <v>31551.33</v>
      </c>
      <c r="L13" s="322">
        <v>31245</v>
      </c>
      <c r="M13" s="322">
        <v>34084</v>
      </c>
      <c r="N13" s="322">
        <v>32860.75</v>
      </c>
      <c r="O13" s="322">
        <v>32250.58</v>
      </c>
      <c r="P13" s="322">
        <v>38414.080000000002</v>
      </c>
      <c r="Q13" s="322">
        <v>35320.17</v>
      </c>
      <c r="R13" s="322">
        <v>32271</v>
      </c>
      <c r="S13" s="322">
        <v>30954.75</v>
      </c>
      <c r="T13" s="322">
        <v>32677.5</v>
      </c>
      <c r="U13" s="322">
        <v>32434.080000000002</v>
      </c>
      <c r="V13" s="322">
        <v>33559.33</v>
      </c>
      <c r="W13" s="322">
        <v>34177.919999999998</v>
      </c>
      <c r="X13" s="322">
        <v>33118.75</v>
      </c>
      <c r="Y13" s="322">
        <v>29160.58</v>
      </c>
      <c r="Z13" s="322">
        <v>30367.5</v>
      </c>
      <c r="AA13" s="322">
        <v>36372</v>
      </c>
      <c r="AB13" s="322">
        <v>36407</v>
      </c>
      <c r="AC13" s="322">
        <v>33082.5</v>
      </c>
      <c r="AD13" s="322">
        <v>32859.58</v>
      </c>
      <c r="AE13" s="322">
        <v>33293.360000000001</v>
      </c>
      <c r="AF13" s="322">
        <v>30666</v>
      </c>
      <c r="AG13" s="322">
        <v>27993.17</v>
      </c>
      <c r="AH13" s="322">
        <v>32500</v>
      </c>
      <c r="AI13" s="322">
        <v>33027</v>
      </c>
      <c r="AJ13" s="322">
        <v>32225</v>
      </c>
      <c r="AK13" s="322">
        <v>32553.9</v>
      </c>
      <c r="AL13" s="322">
        <v>31825.67</v>
      </c>
      <c r="AM13" s="322">
        <v>30061.75</v>
      </c>
      <c r="AN13" s="322"/>
      <c r="AO13" s="322">
        <v>32085</v>
      </c>
      <c r="AP13" s="322">
        <v>31767.42</v>
      </c>
      <c r="AQ13" s="322">
        <v>34161</v>
      </c>
      <c r="AR13" s="322">
        <v>33084.42</v>
      </c>
      <c r="AS13" s="322">
        <v>31488.83</v>
      </c>
      <c r="AT13" s="322">
        <v>28945.5</v>
      </c>
      <c r="AU13" s="322">
        <v>27762.92</v>
      </c>
      <c r="AV13" s="322">
        <v>34417.25</v>
      </c>
      <c r="AW13" s="322">
        <v>34090.33</v>
      </c>
      <c r="AX13" s="322">
        <v>32362</v>
      </c>
      <c r="AY13" s="322">
        <v>32600</v>
      </c>
      <c r="AZ13" s="322">
        <v>32988</v>
      </c>
      <c r="BA13" s="341">
        <v>29598.080000000002</v>
      </c>
      <c r="BB13" s="341">
        <v>27510.67</v>
      </c>
      <c r="BC13" s="322">
        <v>32700</v>
      </c>
      <c r="BD13" s="322">
        <v>32900</v>
      </c>
      <c r="BE13" s="341">
        <v>31281.83</v>
      </c>
      <c r="BF13" s="341">
        <v>30906</v>
      </c>
      <c r="BG13" s="322">
        <v>31687</v>
      </c>
      <c r="BH13" s="322">
        <v>27687</v>
      </c>
      <c r="BI13" s="322">
        <v>27449</v>
      </c>
      <c r="BJ13" s="322">
        <v>30915</v>
      </c>
      <c r="BK13" s="322">
        <v>30532</v>
      </c>
      <c r="BL13" s="322">
        <v>31200</v>
      </c>
      <c r="BM13" s="322">
        <v>31212</v>
      </c>
      <c r="BN13" s="322">
        <v>27451</v>
      </c>
      <c r="BO13" s="322">
        <v>25220</v>
      </c>
      <c r="BP13" s="322">
        <v>23299</v>
      </c>
      <c r="BQ13" s="322">
        <v>30456</v>
      </c>
      <c r="BR13" s="322">
        <v>31245</v>
      </c>
      <c r="BS13" s="322">
        <v>31908</v>
      </c>
      <c r="BT13" s="322">
        <v>31846</v>
      </c>
      <c r="BU13" s="322">
        <v>30493</v>
      </c>
      <c r="BV13" s="322">
        <v>26853.67</v>
      </c>
      <c r="BW13" s="322">
        <v>26006</v>
      </c>
    </row>
    <row r="14" spans="1:76" x14ac:dyDescent="0.2">
      <c r="A14" s="317" t="s">
        <v>14</v>
      </c>
      <c r="B14" s="319">
        <v>33306.14</v>
      </c>
      <c r="C14" s="319">
        <v>32100.42</v>
      </c>
      <c r="D14" s="319">
        <v>28599.5</v>
      </c>
      <c r="E14" s="319">
        <v>30326.5</v>
      </c>
      <c r="F14" s="319">
        <v>34695.199999999997</v>
      </c>
      <c r="G14" s="319">
        <v>32406.17</v>
      </c>
      <c r="H14" s="319">
        <v>33526.36</v>
      </c>
      <c r="I14" s="319">
        <v>32514.25</v>
      </c>
      <c r="J14" s="322">
        <v>33992</v>
      </c>
      <c r="K14" s="322">
        <v>31030.5</v>
      </c>
      <c r="L14" s="322">
        <v>30635</v>
      </c>
      <c r="M14" s="322">
        <v>33236</v>
      </c>
      <c r="N14" s="322">
        <v>32276.42</v>
      </c>
      <c r="O14" s="322">
        <v>32033.33</v>
      </c>
      <c r="P14" s="322">
        <v>38303.17</v>
      </c>
      <c r="Q14" s="322">
        <v>34428.080000000002</v>
      </c>
      <c r="R14" s="322">
        <v>31343.919999999998</v>
      </c>
      <c r="S14" s="322">
        <v>30853.5</v>
      </c>
      <c r="T14" s="322">
        <v>32244.17</v>
      </c>
      <c r="U14" s="322">
        <v>31848.17</v>
      </c>
      <c r="V14" s="322">
        <v>32961.629999999997</v>
      </c>
      <c r="W14" s="322">
        <v>33611.83</v>
      </c>
      <c r="X14" s="322">
        <v>32600.33</v>
      </c>
      <c r="Y14" s="322">
        <v>28437</v>
      </c>
      <c r="Z14" s="322">
        <v>30651.919999999998</v>
      </c>
      <c r="AA14" s="322">
        <v>35931</v>
      </c>
      <c r="AB14" s="322">
        <v>35799</v>
      </c>
      <c r="AC14" s="322">
        <v>32425.58</v>
      </c>
      <c r="AD14" s="322">
        <v>32285.25</v>
      </c>
      <c r="AE14" s="322">
        <v>32945.919999999998</v>
      </c>
      <c r="AF14" s="322">
        <v>29823</v>
      </c>
      <c r="AG14" s="322">
        <v>27588.17</v>
      </c>
      <c r="AH14" s="322">
        <v>31868</v>
      </c>
      <c r="AI14" s="322">
        <v>32318</v>
      </c>
      <c r="AJ14" s="322">
        <v>31779</v>
      </c>
      <c r="AK14" s="322">
        <v>32142.67</v>
      </c>
      <c r="AL14" s="322">
        <v>31478.58</v>
      </c>
      <c r="AM14" s="322">
        <v>29451.17</v>
      </c>
      <c r="AN14" s="322">
        <v>27545</v>
      </c>
      <c r="AO14" s="322">
        <v>31223</v>
      </c>
      <c r="AP14" s="322">
        <v>31311.83</v>
      </c>
      <c r="AQ14" s="322">
        <v>34104</v>
      </c>
      <c r="AR14" s="322">
        <v>32641</v>
      </c>
      <c r="AS14" s="322">
        <v>30955.5</v>
      </c>
      <c r="AT14" s="322">
        <v>28467.75</v>
      </c>
      <c r="AU14" s="322">
        <v>27338.83</v>
      </c>
      <c r="AV14" s="322">
        <v>33754.67</v>
      </c>
      <c r="AW14" s="322">
        <v>33547.42</v>
      </c>
      <c r="AX14" s="322">
        <v>32158</v>
      </c>
      <c r="AY14" s="322">
        <v>32300</v>
      </c>
      <c r="AZ14" s="322">
        <v>32699</v>
      </c>
      <c r="BA14" s="341">
        <v>28830.25</v>
      </c>
      <c r="BB14" s="341">
        <v>27665.67</v>
      </c>
      <c r="BC14" s="322">
        <v>32300</v>
      </c>
      <c r="BD14" s="322">
        <v>31044</v>
      </c>
      <c r="BE14" s="341">
        <v>30795.08</v>
      </c>
      <c r="BF14" s="341">
        <v>30687</v>
      </c>
      <c r="BG14" s="322">
        <v>31489</v>
      </c>
      <c r="BH14" s="322">
        <v>27054</v>
      </c>
      <c r="BI14" s="322">
        <v>27033</v>
      </c>
      <c r="BJ14" s="322">
        <v>31228</v>
      </c>
      <c r="BK14" s="322">
        <v>30200</v>
      </c>
      <c r="BL14" s="322">
        <v>30900</v>
      </c>
      <c r="BM14" s="322">
        <v>30853</v>
      </c>
      <c r="BN14" s="322">
        <v>27893</v>
      </c>
      <c r="BO14" s="322">
        <v>24708</v>
      </c>
      <c r="BP14" s="322">
        <v>22955</v>
      </c>
      <c r="BQ14" s="322">
        <v>30582</v>
      </c>
      <c r="BR14" s="322">
        <v>31089</v>
      </c>
      <c r="BS14" s="322">
        <v>31589</v>
      </c>
      <c r="BT14" s="322">
        <v>32568</v>
      </c>
      <c r="BU14" s="322">
        <v>30333</v>
      </c>
      <c r="BV14" s="322">
        <v>26517.42</v>
      </c>
      <c r="BW14" s="322">
        <v>26072</v>
      </c>
    </row>
    <row r="15" spans="1:76" x14ac:dyDescent="0.2">
      <c r="A15" s="317" t="s">
        <v>15</v>
      </c>
      <c r="B15" s="319">
        <v>33173</v>
      </c>
      <c r="C15" s="319">
        <v>31630.42</v>
      </c>
      <c r="D15" s="319">
        <v>27941.42</v>
      </c>
      <c r="E15" s="319">
        <v>29633.17</v>
      </c>
      <c r="F15" s="319">
        <v>34321.67</v>
      </c>
      <c r="G15" s="319">
        <v>31883.17</v>
      </c>
      <c r="H15" s="319">
        <v>33401.75</v>
      </c>
      <c r="I15" s="319">
        <v>32368.58</v>
      </c>
      <c r="J15" s="322">
        <v>33635</v>
      </c>
      <c r="K15" s="322">
        <v>30439.75</v>
      </c>
      <c r="L15" s="322">
        <v>29909</v>
      </c>
      <c r="M15" s="322">
        <v>32490</v>
      </c>
      <c r="N15" s="325">
        <v>31867.75</v>
      </c>
      <c r="O15" s="322">
        <v>31877.67</v>
      </c>
      <c r="P15" s="322">
        <v>38326.17</v>
      </c>
      <c r="Q15" s="322">
        <v>33938</v>
      </c>
      <c r="R15" s="322">
        <v>30405.67</v>
      </c>
      <c r="S15" s="322">
        <v>30444</v>
      </c>
      <c r="T15" s="322">
        <v>31845</v>
      </c>
      <c r="U15" s="322">
        <v>31457.67</v>
      </c>
      <c r="V15" s="322">
        <v>32337.5</v>
      </c>
      <c r="W15" s="322">
        <v>33192</v>
      </c>
      <c r="X15" s="322">
        <v>32184.42</v>
      </c>
      <c r="Y15" s="322">
        <v>27722.42</v>
      </c>
      <c r="Z15" s="322">
        <v>30766.5</v>
      </c>
      <c r="AA15" s="322">
        <v>35284</v>
      </c>
      <c r="AB15" s="322">
        <v>35513</v>
      </c>
      <c r="AC15" s="322">
        <v>31998.67</v>
      </c>
      <c r="AD15" s="322">
        <v>32029.25</v>
      </c>
      <c r="AE15" s="322">
        <v>32708</v>
      </c>
      <c r="AF15" s="322">
        <v>28889</v>
      </c>
      <c r="AG15" s="322">
        <v>27104.080000000002</v>
      </c>
      <c r="AH15" s="322">
        <v>31388</v>
      </c>
      <c r="AI15" s="322">
        <v>32069</v>
      </c>
      <c r="AJ15" s="322">
        <v>31517</v>
      </c>
      <c r="AK15" s="322">
        <v>31939.42</v>
      </c>
      <c r="AL15" s="322">
        <v>31510.57</v>
      </c>
      <c r="AM15" s="322">
        <v>28827.25</v>
      </c>
      <c r="AN15" s="322">
        <v>27132.92</v>
      </c>
      <c r="AO15" s="322">
        <v>30946</v>
      </c>
      <c r="AP15" s="322">
        <v>31033.83</v>
      </c>
      <c r="AQ15" s="322">
        <v>33943</v>
      </c>
      <c r="AR15" s="322">
        <v>32431.5</v>
      </c>
      <c r="AS15" s="322">
        <v>30616.92</v>
      </c>
      <c r="AT15" s="322">
        <v>27955</v>
      </c>
      <c r="AU15" s="322">
        <v>26715.919999999998</v>
      </c>
      <c r="AV15" s="322">
        <v>33487.58</v>
      </c>
      <c r="AW15" s="322">
        <v>33111.42</v>
      </c>
      <c r="AX15" s="322">
        <v>31849</v>
      </c>
      <c r="AY15" s="322">
        <v>31800</v>
      </c>
      <c r="AZ15" s="322">
        <v>32271</v>
      </c>
      <c r="BA15" s="341">
        <v>28054.25</v>
      </c>
      <c r="BB15" s="341">
        <v>27494.67</v>
      </c>
      <c r="BC15" s="322">
        <v>32000</v>
      </c>
      <c r="BD15" s="322">
        <v>30335</v>
      </c>
      <c r="BE15" s="341">
        <v>30540.92</v>
      </c>
      <c r="BF15" s="341">
        <v>30453</v>
      </c>
      <c r="BG15" s="322">
        <v>31190</v>
      </c>
      <c r="BH15" s="322">
        <v>26238</v>
      </c>
      <c r="BI15" s="322">
        <v>26405</v>
      </c>
      <c r="BJ15" s="322">
        <v>31162</v>
      </c>
      <c r="BK15" s="322">
        <v>30113</v>
      </c>
      <c r="BL15" s="322">
        <v>31000</v>
      </c>
      <c r="BM15" s="322">
        <v>30509</v>
      </c>
      <c r="BN15" s="322">
        <v>27527</v>
      </c>
      <c r="BO15" s="322">
        <v>24263</v>
      </c>
      <c r="BP15" s="322">
        <v>22498</v>
      </c>
      <c r="BQ15" s="322">
        <v>30140</v>
      </c>
      <c r="BR15" s="322">
        <v>30766</v>
      </c>
      <c r="BS15" s="322">
        <v>31073</v>
      </c>
      <c r="BT15" s="322">
        <v>30864</v>
      </c>
      <c r="BU15" s="322">
        <v>30023</v>
      </c>
      <c r="BV15" s="322">
        <v>25991.75</v>
      </c>
      <c r="BW15" s="322">
        <v>25948</v>
      </c>
    </row>
    <row r="16" spans="1:76" x14ac:dyDescent="0.2">
      <c r="A16" s="317" t="s">
        <v>16</v>
      </c>
      <c r="B16" s="319">
        <v>32752.92</v>
      </c>
      <c r="C16" s="319">
        <v>31061.25</v>
      </c>
      <c r="D16" s="319">
        <v>27393.42</v>
      </c>
      <c r="E16" s="319">
        <v>29051.82</v>
      </c>
      <c r="F16" s="319">
        <v>33920.080000000002</v>
      </c>
      <c r="G16" s="319">
        <v>31233.64</v>
      </c>
      <c r="H16" s="319">
        <v>33041.58</v>
      </c>
      <c r="I16" s="319">
        <v>32244.5</v>
      </c>
      <c r="J16" s="322">
        <v>33610.5</v>
      </c>
      <c r="K16" s="322">
        <v>29815.919999999998</v>
      </c>
      <c r="L16" s="322">
        <v>29208</v>
      </c>
      <c r="M16" s="322">
        <v>31760</v>
      </c>
      <c r="N16" s="325">
        <v>31030.799999999999</v>
      </c>
      <c r="O16" s="322">
        <v>31649.33</v>
      </c>
      <c r="P16" s="322">
        <v>38241.67</v>
      </c>
      <c r="Q16" s="322">
        <v>33374.75</v>
      </c>
      <c r="R16" s="322">
        <v>29734.17</v>
      </c>
      <c r="S16" s="322">
        <v>29852.17</v>
      </c>
      <c r="T16" s="322">
        <v>31264.83</v>
      </c>
      <c r="U16" s="322">
        <v>30988.17</v>
      </c>
      <c r="V16" s="322">
        <v>32077.73</v>
      </c>
      <c r="W16" s="322">
        <v>32721.919999999998</v>
      </c>
      <c r="X16" s="322">
        <v>31851</v>
      </c>
      <c r="Y16" s="322">
        <v>27109.5</v>
      </c>
      <c r="Z16" s="322">
        <v>30858.67</v>
      </c>
      <c r="AA16" s="322">
        <v>34694</v>
      </c>
      <c r="AB16" s="322">
        <v>34964</v>
      </c>
      <c r="AC16" s="322">
        <v>31482.080000000002</v>
      </c>
      <c r="AD16" s="322">
        <v>31533.58</v>
      </c>
      <c r="AE16" s="322">
        <v>32305.17</v>
      </c>
      <c r="AF16" s="322">
        <v>27988</v>
      </c>
      <c r="AG16" s="322">
        <v>26541.75</v>
      </c>
      <c r="AH16" s="322">
        <v>30773</v>
      </c>
      <c r="AI16" s="322">
        <v>31753</v>
      </c>
      <c r="AJ16" s="322">
        <v>31004</v>
      </c>
      <c r="AK16" s="322">
        <v>31637.58</v>
      </c>
      <c r="AL16" s="322">
        <v>31211.17</v>
      </c>
      <c r="AM16" s="322">
        <v>28317.75</v>
      </c>
      <c r="AN16" s="322">
        <v>26495.83</v>
      </c>
      <c r="AO16" s="322">
        <v>30539</v>
      </c>
      <c r="AP16" s="322">
        <v>30690.17</v>
      </c>
      <c r="AQ16" s="322">
        <v>33749</v>
      </c>
      <c r="AR16" s="322">
        <v>32159</v>
      </c>
      <c r="AS16" s="322">
        <v>30151.67</v>
      </c>
      <c r="AT16" s="322">
        <v>27706.17</v>
      </c>
      <c r="AU16" s="322">
        <v>26147.83</v>
      </c>
      <c r="AV16" s="322">
        <v>32892.83</v>
      </c>
      <c r="AW16" s="322">
        <v>32555</v>
      </c>
      <c r="AX16" s="322">
        <v>30549</v>
      </c>
      <c r="AY16" s="322">
        <v>31800</v>
      </c>
      <c r="AZ16" s="322">
        <v>31855</v>
      </c>
      <c r="BA16" s="341">
        <v>27381.67</v>
      </c>
      <c r="BB16" s="341">
        <v>27113.919999999998</v>
      </c>
      <c r="BC16" s="322">
        <v>31400</v>
      </c>
      <c r="BD16" s="322">
        <v>31700</v>
      </c>
      <c r="BE16" s="341">
        <v>30108.42</v>
      </c>
      <c r="BF16" s="341">
        <v>29881</v>
      </c>
      <c r="BG16" s="322">
        <v>30633</v>
      </c>
      <c r="BH16" s="322">
        <v>26235</v>
      </c>
      <c r="BI16" s="322">
        <v>25754</v>
      </c>
      <c r="BJ16" s="322">
        <v>31238</v>
      </c>
      <c r="BK16" s="322">
        <v>29723</v>
      </c>
      <c r="BL16" s="322">
        <v>30600</v>
      </c>
      <c r="BM16" s="322">
        <v>29799</v>
      </c>
      <c r="BN16" s="322">
        <v>27130</v>
      </c>
      <c r="BO16" s="322">
        <v>24002</v>
      </c>
      <c r="BP16" s="322">
        <v>22204</v>
      </c>
      <c r="BQ16" s="322">
        <v>29763</v>
      </c>
      <c r="BR16" s="322">
        <v>30372</v>
      </c>
      <c r="BS16" s="322">
        <v>30522</v>
      </c>
      <c r="BT16" s="322">
        <v>30054</v>
      </c>
      <c r="BU16" s="322">
        <v>29657</v>
      </c>
      <c r="BV16" s="322">
        <v>25575.27</v>
      </c>
      <c r="BW16" s="322">
        <v>26140</v>
      </c>
    </row>
    <row r="17" spans="1:75" x14ac:dyDescent="0.2">
      <c r="A17" s="317" t="s">
        <v>17</v>
      </c>
      <c r="B17" s="319">
        <v>32327.83</v>
      </c>
      <c r="C17" s="319">
        <v>30712.58</v>
      </c>
      <c r="D17" s="319">
        <v>27134.58</v>
      </c>
      <c r="E17" s="319">
        <v>28777.75</v>
      </c>
      <c r="F17" s="319">
        <v>33808</v>
      </c>
      <c r="G17" s="319">
        <v>30905.83</v>
      </c>
      <c r="H17" s="319">
        <v>32987.67</v>
      </c>
      <c r="I17" s="319">
        <v>32402.080000000002</v>
      </c>
      <c r="J17" s="322">
        <v>33523</v>
      </c>
      <c r="K17" s="322">
        <v>29631.17</v>
      </c>
      <c r="L17" s="322">
        <v>28714</v>
      </c>
      <c r="M17" s="322">
        <v>31206</v>
      </c>
      <c r="N17" s="325">
        <v>30852.83</v>
      </c>
      <c r="O17" s="322">
        <v>31595.08</v>
      </c>
      <c r="P17" s="322">
        <v>38061.5</v>
      </c>
      <c r="Q17" s="322">
        <v>32878.58</v>
      </c>
      <c r="R17" s="322">
        <v>29433.25</v>
      </c>
      <c r="S17" s="322">
        <v>29583.67</v>
      </c>
      <c r="T17" s="322">
        <v>30904</v>
      </c>
      <c r="U17" s="322">
        <v>30754.92</v>
      </c>
      <c r="V17" s="322">
        <v>31748.17</v>
      </c>
      <c r="W17" s="322">
        <v>32779</v>
      </c>
      <c r="X17" s="322">
        <v>31537.33</v>
      </c>
      <c r="Y17" s="322">
        <v>26672.42</v>
      </c>
      <c r="Z17" s="322">
        <v>31012.58</v>
      </c>
      <c r="AA17" s="322">
        <v>34237</v>
      </c>
      <c r="AB17" s="322">
        <v>35203</v>
      </c>
      <c r="AC17" s="322">
        <v>31010</v>
      </c>
      <c r="AD17" s="322">
        <v>31497.919999999998</v>
      </c>
      <c r="AE17" s="322">
        <v>31923.33</v>
      </c>
      <c r="AF17" s="322">
        <v>27233</v>
      </c>
      <c r="AG17" s="322">
        <v>26153.5</v>
      </c>
      <c r="AH17" s="322">
        <v>30542</v>
      </c>
      <c r="AI17" s="322">
        <v>31398</v>
      </c>
      <c r="AJ17" s="322">
        <v>30327</v>
      </c>
      <c r="AK17" s="322">
        <v>31629.919999999998</v>
      </c>
      <c r="AL17" s="322">
        <v>31115.91</v>
      </c>
      <c r="AM17" s="322">
        <v>28147.42</v>
      </c>
      <c r="AN17" s="322">
        <v>26114.42</v>
      </c>
      <c r="AO17" s="322">
        <v>30245</v>
      </c>
      <c r="AP17" s="322">
        <v>30515.33</v>
      </c>
      <c r="AQ17" s="322">
        <v>34039</v>
      </c>
      <c r="AR17" s="322">
        <v>32003.919999999998</v>
      </c>
      <c r="AS17" s="322">
        <v>29748.75</v>
      </c>
      <c r="AT17" s="322">
        <v>27514.25</v>
      </c>
      <c r="AU17" s="322">
        <v>25848.5</v>
      </c>
      <c r="AV17" s="322">
        <v>32559.08</v>
      </c>
      <c r="AW17" s="322">
        <v>32182.639999999999</v>
      </c>
      <c r="AX17" s="322">
        <v>30336</v>
      </c>
      <c r="AY17" s="322">
        <v>31800</v>
      </c>
      <c r="AZ17" s="322">
        <v>31871</v>
      </c>
      <c r="BA17" s="341">
        <v>27093.17</v>
      </c>
      <c r="BB17" s="341">
        <v>27103.17</v>
      </c>
      <c r="BC17" s="322">
        <v>30800</v>
      </c>
      <c r="BD17" s="322">
        <v>31200</v>
      </c>
      <c r="BE17" s="341">
        <v>29723.17</v>
      </c>
      <c r="BF17" s="341">
        <v>29458</v>
      </c>
      <c r="BG17" s="322">
        <v>30198</v>
      </c>
      <c r="BH17" s="322">
        <v>26269</v>
      </c>
      <c r="BI17" s="322">
        <v>25758</v>
      </c>
      <c r="BJ17" s="322">
        <v>31046</v>
      </c>
      <c r="BK17" s="322">
        <v>29487</v>
      </c>
      <c r="BL17" s="322">
        <v>30200</v>
      </c>
      <c r="BM17" s="322">
        <v>29211</v>
      </c>
      <c r="BN17" s="322">
        <v>26523</v>
      </c>
      <c r="BO17" s="322">
        <v>24033</v>
      </c>
      <c r="BP17" s="322">
        <v>22114</v>
      </c>
      <c r="BQ17" s="322">
        <v>29557</v>
      </c>
      <c r="BR17" s="322">
        <v>30469</v>
      </c>
      <c r="BS17" s="322">
        <v>30539</v>
      </c>
      <c r="BT17" s="322">
        <v>29507</v>
      </c>
      <c r="BU17" s="322">
        <v>29282</v>
      </c>
      <c r="BV17" s="322">
        <v>25317.42</v>
      </c>
      <c r="BW17" s="322">
        <v>26534</v>
      </c>
    </row>
    <row r="18" spans="1:75" x14ac:dyDescent="0.2">
      <c r="A18" s="317" t="s">
        <v>18</v>
      </c>
      <c r="B18" s="319">
        <v>32844.080000000002</v>
      </c>
      <c r="C18" s="319">
        <v>30894.33</v>
      </c>
      <c r="D18" s="319">
        <v>27623.33</v>
      </c>
      <c r="E18" s="319">
        <v>29430.5</v>
      </c>
      <c r="F18" s="319">
        <v>34944.22</v>
      </c>
      <c r="G18" s="319">
        <v>31148.58</v>
      </c>
      <c r="H18" s="319">
        <v>33526.67</v>
      </c>
      <c r="I18" s="319">
        <v>33069.42</v>
      </c>
      <c r="J18" s="322">
        <v>33943.17</v>
      </c>
      <c r="K18" s="322">
        <v>30223.83</v>
      </c>
      <c r="L18" s="322">
        <v>29134</v>
      </c>
      <c r="M18" s="322">
        <v>31535</v>
      </c>
      <c r="N18" s="325">
        <v>31145.75</v>
      </c>
      <c r="O18" s="322">
        <v>32202.75</v>
      </c>
      <c r="P18" s="322">
        <v>38549.42</v>
      </c>
      <c r="Q18" s="322">
        <v>32928.080000000002</v>
      </c>
      <c r="R18" s="322">
        <v>29987.42</v>
      </c>
      <c r="S18" s="322">
        <v>29949.919999999998</v>
      </c>
      <c r="T18" s="322">
        <v>31212.42</v>
      </c>
      <c r="U18" s="322">
        <v>31056.75</v>
      </c>
      <c r="V18" s="322">
        <v>32044.75</v>
      </c>
      <c r="W18" s="322">
        <v>33225.919999999998</v>
      </c>
      <c r="X18" s="322">
        <v>31627.27</v>
      </c>
      <c r="Y18" s="322">
        <v>26728.58</v>
      </c>
      <c r="Z18" s="322">
        <v>31637.58</v>
      </c>
      <c r="AA18" s="322">
        <v>34512</v>
      </c>
      <c r="AB18" s="322">
        <v>35718</v>
      </c>
      <c r="AC18" s="322">
        <v>31076.58</v>
      </c>
      <c r="AD18" s="322">
        <v>31875.17</v>
      </c>
      <c r="AE18" s="322">
        <v>32039</v>
      </c>
      <c r="AF18" s="322">
        <v>27198</v>
      </c>
      <c r="AG18" s="322">
        <v>26425.75</v>
      </c>
      <c r="AH18" s="322">
        <v>30727</v>
      </c>
      <c r="AI18" s="322">
        <v>31540</v>
      </c>
      <c r="AJ18" s="322">
        <v>30421</v>
      </c>
      <c r="AK18" s="322">
        <v>32216.58</v>
      </c>
      <c r="AL18" s="322">
        <v>31424.67</v>
      </c>
      <c r="AM18" s="322">
        <v>28581.33</v>
      </c>
      <c r="AN18" s="322">
        <v>26350.5</v>
      </c>
      <c r="AO18" s="322">
        <v>30338</v>
      </c>
      <c r="AP18" s="322">
        <v>30922.25</v>
      </c>
      <c r="AQ18" s="322">
        <v>35423</v>
      </c>
      <c r="AR18" s="322">
        <v>32438.17</v>
      </c>
      <c r="AS18" s="322">
        <v>29689.58</v>
      </c>
      <c r="AT18" s="322">
        <v>27562.92</v>
      </c>
      <c r="AU18" s="322">
        <v>26190.25</v>
      </c>
      <c r="AV18" s="322">
        <v>32761.25</v>
      </c>
      <c r="AW18" s="322">
        <v>32258.83</v>
      </c>
      <c r="AX18" s="322">
        <v>30548</v>
      </c>
      <c r="AY18" s="322">
        <v>32500</v>
      </c>
      <c r="AZ18" s="322">
        <v>32043</v>
      </c>
      <c r="BA18" s="341">
        <v>27360.080000000002</v>
      </c>
      <c r="BB18" s="341">
        <v>27485.67</v>
      </c>
      <c r="BC18" s="322">
        <v>31273</v>
      </c>
      <c r="BD18" s="322">
        <v>29958</v>
      </c>
      <c r="BE18" s="341">
        <v>29497.58</v>
      </c>
      <c r="BF18" s="341">
        <v>29021</v>
      </c>
      <c r="BG18" s="322">
        <v>30086</v>
      </c>
      <c r="BH18" s="322">
        <v>26670</v>
      </c>
      <c r="BI18" s="322">
        <v>25761</v>
      </c>
      <c r="BJ18" s="322">
        <v>30948</v>
      </c>
      <c r="BK18" s="322">
        <v>29293</v>
      </c>
      <c r="BL18" s="322">
        <v>30420</v>
      </c>
      <c r="BM18" s="322">
        <v>29569</v>
      </c>
      <c r="BN18" s="322">
        <v>26344</v>
      </c>
      <c r="BO18" s="322">
        <v>24119</v>
      </c>
      <c r="BP18" s="322">
        <v>22329</v>
      </c>
      <c r="BQ18" s="322">
        <v>29233</v>
      </c>
      <c r="BR18" s="322">
        <v>30634</v>
      </c>
      <c r="BS18" s="322">
        <v>30463</v>
      </c>
      <c r="BT18" s="322">
        <v>29166</v>
      </c>
      <c r="BU18" s="322">
        <v>28952</v>
      </c>
      <c r="BV18" s="322">
        <v>25421.42</v>
      </c>
      <c r="BW18" s="322">
        <v>27122</v>
      </c>
    </row>
    <row r="19" spans="1:75" x14ac:dyDescent="0.2">
      <c r="A19" s="317" t="s">
        <v>19</v>
      </c>
      <c r="B19" s="319">
        <v>34669.58</v>
      </c>
      <c r="C19" s="319">
        <v>32522.58</v>
      </c>
      <c r="D19" s="319">
        <v>29542.080000000002</v>
      </c>
      <c r="E19" s="319">
        <v>31833.75</v>
      </c>
      <c r="F19" s="319">
        <v>36789.33</v>
      </c>
      <c r="G19" s="319">
        <v>32868.5</v>
      </c>
      <c r="H19" s="319">
        <v>34841.25</v>
      </c>
      <c r="I19" s="319">
        <v>34603.5</v>
      </c>
      <c r="J19" s="322">
        <v>34929.83</v>
      </c>
      <c r="K19" s="322">
        <v>31888.75</v>
      </c>
      <c r="L19" s="322">
        <v>30952</v>
      </c>
      <c r="M19" s="322">
        <v>33190</v>
      </c>
      <c r="N19" s="325">
        <v>32405</v>
      </c>
      <c r="O19" s="322">
        <v>34024.67</v>
      </c>
      <c r="P19" s="322">
        <v>39849.33</v>
      </c>
      <c r="Q19" s="322">
        <v>33810.75</v>
      </c>
      <c r="R19" s="322">
        <v>31487.83</v>
      </c>
      <c r="S19" s="322">
        <v>30893</v>
      </c>
      <c r="T19" s="322">
        <v>32293.75</v>
      </c>
      <c r="U19" s="322">
        <v>32238.58</v>
      </c>
      <c r="V19" s="322">
        <v>33333.919999999998</v>
      </c>
      <c r="W19" s="322">
        <v>34326.33</v>
      </c>
      <c r="X19" s="322">
        <v>32189.5</v>
      </c>
      <c r="Y19" s="322">
        <v>27689.83</v>
      </c>
      <c r="Z19" s="322">
        <v>32670</v>
      </c>
      <c r="AA19" s="322">
        <v>35667</v>
      </c>
      <c r="AB19" s="322">
        <v>36549</v>
      </c>
      <c r="AC19" s="322">
        <v>32046.67</v>
      </c>
      <c r="AD19" s="322">
        <v>33005.08</v>
      </c>
      <c r="AE19" s="322">
        <v>32743.17</v>
      </c>
      <c r="AF19" s="322">
        <v>28032</v>
      </c>
      <c r="AG19" s="322">
        <v>27331.33</v>
      </c>
      <c r="AH19" s="322">
        <v>31908</v>
      </c>
      <c r="AI19" s="322">
        <v>31876</v>
      </c>
      <c r="AJ19" s="322">
        <v>31114</v>
      </c>
      <c r="AK19" s="322">
        <v>33374.33</v>
      </c>
      <c r="AL19" s="322">
        <v>32143.08</v>
      </c>
      <c r="AM19" s="322">
        <v>29267</v>
      </c>
      <c r="AN19" s="322">
        <v>27255.83</v>
      </c>
      <c r="AO19" s="322">
        <v>31234</v>
      </c>
      <c r="AP19" s="322">
        <v>31789.17</v>
      </c>
      <c r="AQ19" s="322">
        <v>35953</v>
      </c>
      <c r="AR19" s="322">
        <v>33176.58</v>
      </c>
      <c r="AS19" s="322">
        <v>30040.75</v>
      </c>
      <c r="AT19" s="322">
        <v>27922.33</v>
      </c>
      <c r="AU19" s="322">
        <v>27103.17</v>
      </c>
      <c r="AV19" s="322">
        <v>33688.5</v>
      </c>
      <c r="AW19" s="322">
        <v>32890.080000000002</v>
      </c>
      <c r="AX19" s="322">
        <v>31461</v>
      </c>
      <c r="AY19" s="322">
        <v>33700</v>
      </c>
      <c r="AZ19" s="322">
        <v>32460</v>
      </c>
      <c r="BA19" s="341">
        <v>28029.08</v>
      </c>
      <c r="BB19" s="341">
        <v>28231.83</v>
      </c>
      <c r="BC19" s="322">
        <v>31399</v>
      </c>
      <c r="BD19" s="322">
        <v>30121</v>
      </c>
      <c r="BE19" s="341">
        <v>29331.17</v>
      </c>
      <c r="BF19" s="341">
        <v>28861</v>
      </c>
      <c r="BG19" s="322">
        <v>30234</v>
      </c>
      <c r="BH19" s="322">
        <v>27235</v>
      </c>
      <c r="BI19" s="322">
        <v>26233</v>
      </c>
      <c r="BJ19" s="322">
        <v>30522</v>
      </c>
      <c r="BK19" s="322">
        <v>29121</v>
      </c>
      <c r="BL19" s="322">
        <v>31203</v>
      </c>
      <c r="BM19" s="322">
        <v>29179</v>
      </c>
      <c r="BN19" s="322">
        <v>26287</v>
      </c>
      <c r="BO19" s="322">
        <v>24220</v>
      </c>
      <c r="BP19" s="322">
        <v>22940</v>
      </c>
      <c r="BQ19" s="322">
        <v>29916</v>
      </c>
      <c r="BR19" s="322">
        <v>31051</v>
      </c>
      <c r="BS19" s="322">
        <v>30527</v>
      </c>
      <c r="BT19" s="322">
        <v>29146</v>
      </c>
      <c r="BU19" s="322">
        <v>28213</v>
      </c>
      <c r="BV19" s="322">
        <v>25384.58</v>
      </c>
      <c r="BW19" s="322">
        <v>27083</v>
      </c>
    </row>
    <row r="20" spans="1:75" x14ac:dyDescent="0.2">
      <c r="A20" s="317" t="s">
        <v>20</v>
      </c>
      <c r="B20" s="319">
        <v>36337.29</v>
      </c>
      <c r="C20" s="319">
        <v>33543.17</v>
      </c>
      <c r="D20" s="319">
        <v>31848.25</v>
      </c>
      <c r="E20" s="319">
        <v>34286.67</v>
      </c>
      <c r="F20" s="319">
        <v>37949.17</v>
      </c>
      <c r="G20" s="319">
        <v>35012.5</v>
      </c>
      <c r="H20" s="319">
        <v>35446.42</v>
      </c>
      <c r="I20" s="319">
        <v>35734</v>
      </c>
      <c r="J20" s="322">
        <v>35342.42</v>
      </c>
      <c r="K20" s="322">
        <v>34246.080000000002</v>
      </c>
      <c r="L20" s="322">
        <v>33681</v>
      </c>
      <c r="M20" s="322">
        <v>35496</v>
      </c>
      <c r="N20" s="325">
        <v>34227.83</v>
      </c>
      <c r="O20" s="322">
        <v>36809</v>
      </c>
      <c r="P20" s="322">
        <v>41195.42</v>
      </c>
      <c r="Q20" s="322">
        <v>35849.67</v>
      </c>
      <c r="R20" s="322">
        <v>33424.17</v>
      </c>
      <c r="S20" s="322">
        <v>31952.080000000002</v>
      </c>
      <c r="T20" s="322">
        <v>34960.25</v>
      </c>
      <c r="U20" s="322">
        <v>34335.5</v>
      </c>
      <c r="V20" s="322">
        <v>35843</v>
      </c>
      <c r="W20" s="322">
        <v>36197.42</v>
      </c>
      <c r="X20" s="322">
        <v>33679.58</v>
      </c>
      <c r="Y20" s="322">
        <v>30006.75</v>
      </c>
      <c r="Z20" s="322">
        <v>34337.83</v>
      </c>
      <c r="AA20" s="322">
        <v>37342</v>
      </c>
      <c r="AB20" s="322">
        <v>38238</v>
      </c>
      <c r="AC20" s="322">
        <v>34492.33</v>
      </c>
      <c r="AD20" s="322">
        <v>34945.08</v>
      </c>
      <c r="AE20" s="322">
        <v>34745.83</v>
      </c>
      <c r="AF20" s="322">
        <v>30521</v>
      </c>
      <c r="AG20" s="322">
        <v>29761.08</v>
      </c>
      <c r="AH20" s="322">
        <v>34158</v>
      </c>
      <c r="AI20" s="322">
        <v>33376</v>
      </c>
      <c r="AJ20" s="322">
        <v>33027</v>
      </c>
      <c r="AK20" s="322">
        <v>34649.75</v>
      </c>
      <c r="AL20" s="322">
        <v>33113.67</v>
      </c>
      <c r="AM20" s="322">
        <v>30347.33</v>
      </c>
      <c r="AN20" s="322">
        <v>29494.45</v>
      </c>
      <c r="AO20" s="322">
        <v>33918</v>
      </c>
      <c r="AP20" s="322">
        <v>33529.83</v>
      </c>
      <c r="AQ20" s="322">
        <v>35526</v>
      </c>
      <c r="AR20" s="322">
        <v>34677.17</v>
      </c>
      <c r="AS20" s="322">
        <v>31337.08</v>
      </c>
      <c r="AT20" s="322">
        <v>29711.33</v>
      </c>
      <c r="AU20" s="322">
        <v>29458.5</v>
      </c>
      <c r="AV20" s="322">
        <v>35743.75</v>
      </c>
      <c r="AW20" s="322">
        <v>34894.67</v>
      </c>
      <c r="AX20" s="322">
        <v>34250</v>
      </c>
      <c r="AY20" s="322">
        <v>35000</v>
      </c>
      <c r="AZ20" s="322">
        <v>33507</v>
      </c>
      <c r="BA20" s="341">
        <v>29385.67</v>
      </c>
      <c r="BB20" s="341">
        <v>28891.67</v>
      </c>
      <c r="BC20" s="322">
        <v>33021</v>
      </c>
      <c r="BD20" s="322">
        <v>31837</v>
      </c>
      <c r="BE20" s="341">
        <v>29126.58</v>
      </c>
      <c r="BF20" s="341">
        <v>29185</v>
      </c>
      <c r="BG20" s="322">
        <v>30426</v>
      </c>
      <c r="BH20" s="322">
        <v>28532</v>
      </c>
      <c r="BI20" s="322">
        <v>26903</v>
      </c>
      <c r="BJ20" s="322">
        <v>32134</v>
      </c>
      <c r="BK20" s="322">
        <v>29215</v>
      </c>
      <c r="BL20" s="322">
        <v>31555</v>
      </c>
      <c r="BM20" s="322">
        <v>29041</v>
      </c>
      <c r="BN20" s="322">
        <v>25869</v>
      </c>
      <c r="BO20" s="322">
        <v>24271</v>
      </c>
      <c r="BP20" s="322">
        <v>24186</v>
      </c>
      <c r="BQ20" s="322">
        <v>30541</v>
      </c>
      <c r="BR20" s="322">
        <v>31322</v>
      </c>
      <c r="BS20" s="322">
        <v>30567</v>
      </c>
      <c r="BT20" s="322">
        <v>29042</v>
      </c>
      <c r="BU20" s="322">
        <v>27600</v>
      </c>
      <c r="BV20" s="322">
        <v>25518.67</v>
      </c>
      <c r="BW20" s="322">
        <v>27282</v>
      </c>
    </row>
    <row r="21" spans="1:75" x14ac:dyDescent="0.2">
      <c r="A21" s="317" t="s">
        <v>21</v>
      </c>
      <c r="B21" s="319">
        <v>35953.730000000003</v>
      </c>
      <c r="C21" s="319">
        <v>32671.33</v>
      </c>
      <c r="D21" s="319">
        <v>31857.919999999998</v>
      </c>
      <c r="E21" s="319">
        <v>34479</v>
      </c>
      <c r="F21" s="319">
        <v>37518.080000000002</v>
      </c>
      <c r="G21" s="319">
        <v>34896.42</v>
      </c>
      <c r="H21" s="319">
        <v>34712.42</v>
      </c>
      <c r="I21" s="319">
        <v>35194.080000000002</v>
      </c>
      <c r="J21" s="322">
        <v>34424.080000000002</v>
      </c>
      <c r="K21" s="322">
        <v>34410.25</v>
      </c>
      <c r="L21" s="322">
        <v>33817</v>
      </c>
      <c r="M21" s="322">
        <v>35318</v>
      </c>
      <c r="N21" s="325">
        <v>33912.080000000002</v>
      </c>
      <c r="O21" s="322">
        <v>37015.17</v>
      </c>
      <c r="P21" s="322">
        <v>40582.67</v>
      </c>
      <c r="Q21" s="322">
        <v>35590.75</v>
      </c>
      <c r="R21" s="322">
        <v>33119.08</v>
      </c>
      <c r="S21" s="322">
        <v>31587</v>
      </c>
      <c r="T21" s="322">
        <v>35157.25</v>
      </c>
      <c r="U21" s="322">
        <v>34423.42</v>
      </c>
      <c r="V21" s="322">
        <v>36161.33</v>
      </c>
      <c r="W21" s="322">
        <v>36073.08</v>
      </c>
      <c r="X21" s="322">
        <v>33321.83</v>
      </c>
      <c r="Y21" s="322">
        <v>30301.33</v>
      </c>
      <c r="Z21" s="322">
        <v>34221.42</v>
      </c>
      <c r="AA21" s="322">
        <v>37731</v>
      </c>
      <c r="AB21" s="322">
        <v>37955</v>
      </c>
      <c r="AC21" s="322">
        <v>35172.42</v>
      </c>
      <c r="AD21" s="322">
        <v>35357.08</v>
      </c>
      <c r="AE21" s="322">
        <v>34893.75</v>
      </c>
      <c r="AF21" s="322">
        <v>31231</v>
      </c>
      <c r="AG21" s="322">
        <v>30862.92</v>
      </c>
      <c r="AH21" s="322">
        <v>34607</v>
      </c>
      <c r="AI21" s="322">
        <v>34090</v>
      </c>
      <c r="AJ21" s="322">
        <v>33949</v>
      </c>
      <c r="AK21" s="322">
        <v>34691.25</v>
      </c>
      <c r="AL21" s="322">
        <v>32713.33</v>
      </c>
      <c r="AM21" s="322">
        <v>30425.08</v>
      </c>
      <c r="AN21" s="322">
        <v>31123.25</v>
      </c>
      <c r="AO21" s="322">
        <v>33917</v>
      </c>
      <c r="AP21" s="322">
        <v>34102.080000000002</v>
      </c>
      <c r="AQ21" s="322">
        <v>35097</v>
      </c>
      <c r="AR21" s="322">
        <v>35195.919999999998</v>
      </c>
      <c r="AS21" s="322">
        <v>31874.92</v>
      </c>
      <c r="AT21" s="322">
        <v>30622.33</v>
      </c>
      <c r="AU21" s="322">
        <v>30963</v>
      </c>
      <c r="AV21" s="322">
        <v>36999</v>
      </c>
      <c r="AW21" s="322">
        <v>36098.67</v>
      </c>
      <c r="AX21" s="322">
        <v>33546</v>
      </c>
      <c r="AY21" s="322">
        <v>34800</v>
      </c>
      <c r="AZ21" s="322">
        <v>31973</v>
      </c>
      <c r="BA21" s="341">
        <v>30104.67</v>
      </c>
      <c r="BB21" s="341">
        <v>30032.36</v>
      </c>
      <c r="BC21" s="322">
        <v>33691</v>
      </c>
      <c r="BD21" s="322">
        <v>32284</v>
      </c>
      <c r="BE21" s="341">
        <v>30089.42</v>
      </c>
      <c r="BF21" s="322">
        <v>31496</v>
      </c>
      <c r="BG21" s="322">
        <v>30589</v>
      </c>
      <c r="BH21" s="322">
        <v>28892</v>
      </c>
      <c r="BI21" s="322">
        <v>29838</v>
      </c>
      <c r="BJ21" s="322">
        <v>32178</v>
      </c>
      <c r="BK21" s="322">
        <v>31180</v>
      </c>
      <c r="BL21" s="322">
        <v>32217</v>
      </c>
      <c r="BM21" s="322">
        <v>30393</v>
      </c>
      <c r="BN21" s="322">
        <v>27598</v>
      </c>
      <c r="BO21" s="322">
        <v>26503</v>
      </c>
      <c r="BP21" s="322">
        <v>25363</v>
      </c>
      <c r="BQ21" s="322">
        <v>31530</v>
      </c>
      <c r="BR21" s="322">
        <v>32993</v>
      </c>
      <c r="BS21" s="322">
        <v>32712</v>
      </c>
      <c r="BT21" s="322">
        <v>31382</v>
      </c>
      <c r="BU21" s="322">
        <v>29711</v>
      </c>
      <c r="BV21" s="322">
        <v>25944.33</v>
      </c>
      <c r="BW21" s="322">
        <v>29548</v>
      </c>
    </row>
    <row r="22" spans="1:75" x14ac:dyDescent="0.2">
      <c r="A22" s="317" t="s">
        <v>22</v>
      </c>
      <c r="B22" s="319">
        <v>35059.5</v>
      </c>
      <c r="C22" s="319">
        <v>31605.75</v>
      </c>
      <c r="D22" s="319">
        <v>31582.080000000002</v>
      </c>
      <c r="E22" s="319">
        <v>34216.17</v>
      </c>
      <c r="F22" s="319">
        <v>36634.67</v>
      </c>
      <c r="G22" s="319">
        <v>34277.17</v>
      </c>
      <c r="H22" s="319">
        <v>33819.08</v>
      </c>
      <c r="I22" s="319">
        <v>34239.83</v>
      </c>
      <c r="J22" s="322">
        <v>33445.67</v>
      </c>
      <c r="K22" s="322">
        <v>34032.17</v>
      </c>
      <c r="L22" s="322">
        <v>33479</v>
      </c>
      <c r="M22" s="322">
        <v>34720</v>
      </c>
      <c r="N22" s="325">
        <v>33097.33</v>
      </c>
      <c r="O22" s="322">
        <v>36586.17</v>
      </c>
      <c r="P22" s="322">
        <v>39296.92</v>
      </c>
      <c r="Q22" s="322">
        <v>34831.25</v>
      </c>
      <c r="R22" s="322">
        <v>32468.17</v>
      </c>
      <c r="S22" s="322">
        <v>30691.75</v>
      </c>
      <c r="T22" s="322">
        <v>34525.17</v>
      </c>
      <c r="U22" s="322">
        <v>33769.58</v>
      </c>
      <c r="V22" s="322">
        <v>35784.25</v>
      </c>
      <c r="W22" s="322">
        <v>35275.17</v>
      </c>
      <c r="X22" s="322">
        <v>32539.58</v>
      </c>
      <c r="Y22" s="322">
        <v>29865</v>
      </c>
      <c r="Z22" s="322">
        <v>33469.919999999998</v>
      </c>
      <c r="AA22" s="322">
        <v>36647</v>
      </c>
      <c r="AB22" s="322">
        <v>37064</v>
      </c>
      <c r="AC22" s="322">
        <v>34725.67</v>
      </c>
      <c r="AD22" s="322">
        <v>34681.83</v>
      </c>
      <c r="AE22" s="322">
        <v>34087.67</v>
      </c>
      <c r="AF22" s="322">
        <v>30921</v>
      </c>
      <c r="AG22" s="322">
        <v>30639.17</v>
      </c>
      <c r="AH22" s="322">
        <v>34034</v>
      </c>
      <c r="AI22" s="322">
        <v>33312</v>
      </c>
      <c r="AJ22" s="322">
        <v>33437</v>
      </c>
      <c r="AK22" s="322">
        <v>33924.58</v>
      </c>
      <c r="AL22" s="322">
        <v>31850</v>
      </c>
      <c r="AM22" s="322">
        <v>29908.75</v>
      </c>
      <c r="AN22" s="322">
        <v>31059.42</v>
      </c>
      <c r="AO22" s="322">
        <v>33107</v>
      </c>
      <c r="AP22" s="322">
        <v>33385.17</v>
      </c>
      <c r="AQ22" s="322">
        <v>32502</v>
      </c>
      <c r="AR22" s="322">
        <v>34509.08</v>
      </c>
      <c r="AS22" s="322">
        <v>31382.5</v>
      </c>
      <c r="AT22" s="322">
        <v>30171.42</v>
      </c>
      <c r="AU22" s="322">
        <v>30777.919999999998</v>
      </c>
      <c r="AV22" s="322">
        <v>36516.080000000002</v>
      </c>
      <c r="AW22" s="322">
        <v>35632.67</v>
      </c>
      <c r="AX22" s="322">
        <v>33285</v>
      </c>
      <c r="AY22" s="322">
        <v>34000</v>
      </c>
      <c r="AZ22" s="322">
        <v>31629</v>
      </c>
      <c r="BA22" s="341">
        <v>29549.5</v>
      </c>
      <c r="BB22" s="341">
        <v>30714.75</v>
      </c>
      <c r="BC22" s="322">
        <v>33267</v>
      </c>
      <c r="BD22" s="322">
        <v>32019</v>
      </c>
      <c r="BE22" s="341">
        <v>32015.33</v>
      </c>
      <c r="BF22" s="322">
        <v>31107</v>
      </c>
      <c r="BG22" s="322">
        <v>29957</v>
      </c>
      <c r="BH22" s="322">
        <v>28309</v>
      </c>
      <c r="BI22" s="322">
        <v>28585</v>
      </c>
      <c r="BJ22" s="322">
        <v>30175</v>
      </c>
      <c r="BK22" s="322">
        <v>30696</v>
      </c>
      <c r="BL22" s="322">
        <v>31199</v>
      </c>
      <c r="BM22" s="322">
        <v>29114</v>
      </c>
      <c r="BN22" s="322">
        <v>27308</v>
      </c>
      <c r="BO22" s="322">
        <v>26647</v>
      </c>
      <c r="BP22" s="322">
        <v>25239</v>
      </c>
      <c r="BQ22" s="322">
        <v>29052</v>
      </c>
      <c r="BR22" s="322">
        <v>32545</v>
      </c>
      <c r="BS22" s="322">
        <v>32769</v>
      </c>
      <c r="BT22" s="322">
        <v>30816</v>
      </c>
      <c r="BU22" s="322">
        <v>29021</v>
      </c>
      <c r="BV22" s="322">
        <v>27160.33</v>
      </c>
      <c r="BW22" s="322">
        <v>29010</v>
      </c>
    </row>
    <row r="23" spans="1:75" x14ac:dyDescent="0.2">
      <c r="A23" s="317" t="s">
        <v>23</v>
      </c>
      <c r="B23" s="319">
        <v>33510.42</v>
      </c>
      <c r="C23" s="319">
        <v>30185</v>
      </c>
      <c r="D23" s="319">
        <v>30852.17</v>
      </c>
      <c r="E23" s="319">
        <v>33252.33</v>
      </c>
      <c r="F23" s="319">
        <v>34928.5</v>
      </c>
      <c r="G23" s="319">
        <v>32871.75</v>
      </c>
      <c r="H23" s="319">
        <v>32106.17</v>
      </c>
      <c r="I23" s="319">
        <v>32723.58</v>
      </c>
      <c r="J23" s="322">
        <v>32036.67</v>
      </c>
      <c r="K23" s="322">
        <v>33672</v>
      </c>
      <c r="L23" s="322">
        <v>32616</v>
      </c>
      <c r="M23" s="322">
        <v>33277</v>
      </c>
      <c r="N23" s="325">
        <v>31553.33</v>
      </c>
      <c r="O23" s="322">
        <v>35327.42</v>
      </c>
      <c r="P23" s="322">
        <v>37538.25</v>
      </c>
      <c r="Q23" s="322">
        <v>33735.08</v>
      </c>
      <c r="R23" s="322">
        <v>31473.67</v>
      </c>
      <c r="S23" s="322">
        <v>29253.75</v>
      </c>
      <c r="T23" s="322">
        <v>32982.75</v>
      </c>
      <c r="U23" s="322">
        <v>32292.080000000002</v>
      </c>
      <c r="V23" s="322">
        <v>34357.08</v>
      </c>
      <c r="W23" s="322">
        <v>33749</v>
      </c>
      <c r="X23" s="322">
        <v>31218.17</v>
      </c>
      <c r="Y23" s="322">
        <v>29084.5</v>
      </c>
      <c r="Z23" s="322">
        <v>32066.42</v>
      </c>
      <c r="AA23" s="322">
        <v>35158</v>
      </c>
      <c r="AB23" s="322">
        <v>35483</v>
      </c>
      <c r="AC23" s="322">
        <v>33469.919999999998</v>
      </c>
      <c r="AD23" s="322">
        <v>33303.33</v>
      </c>
      <c r="AE23" s="322">
        <v>32968.33</v>
      </c>
      <c r="AF23" s="322">
        <v>30089</v>
      </c>
      <c r="AG23" s="322">
        <v>29631.17</v>
      </c>
      <c r="AH23" s="322">
        <v>33281</v>
      </c>
      <c r="AI23" s="322">
        <v>31877</v>
      </c>
      <c r="AJ23" s="322">
        <v>32023</v>
      </c>
      <c r="AK23" s="322">
        <v>32357.08</v>
      </c>
      <c r="AL23" s="322">
        <v>30557.919999999998</v>
      </c>
      <c r="AM23" s="322">
        <v>29085.17</v>
      </c>
      <c r="AN23" s="322">
        <v>30065.83</v>
      </c>
      <c r="AO23" s="322">
        <v>30964</v>
      </c>
      <c r="AP23" s="322">
        <v>31861.67</v>
      </c>
      <c r="AQ23" s="322">
        <v>31143</v>
      </c>
      <c r="AR23" s="322">
        <v>32852.5</v>
      </c>
      <c r="AS23" s="322">
        <v>30092.67</v>
      </c>
      <c r="AT23" s="322">
        <v>29442.080000000002</v>
      </c>
      <c r="AU23" s="322">
        <v>29656.080000000002</v>
      </c>
      <c r="AV23" s="322">
        <v>35013.17</v>
      </c>
      <c r="AW23" s="322">
        <v>34136</v>
      </c>
      <c r="AX23" s="322">
        <v>30426</v>
      </c>
      <c r="AY23" s="322">
        <v>32400</v>
      </c>
      <c r="AZ23" s="322">
        <v>29859</v>
      </c>
      <c r="BA23" s="341">
        <v>28611.67</v>
      </c>
      <c r="BB23" s="341">
        <v>29774</v>
      </c>
      <c r="BC23" s="322">
        <v>30928</v>
      </c>
      <c r="BD23" s="322">
        <v>31310</v>
      </c>
      <c r="BE23" s="341">
        <v>31125.42</v>
      </c>
      <c r="BF23" s="322">
        <v>28624</v>
      </c>
      <c r="BG23" s="322">
        <v>25363</v>
      </c>
      <c r="BH23" s="322">
        <v>27174</v>
      </c>
      <c r="BI23" s="322"/>
      <c r="BJ23" s="322">
        <v>29800</v>
      </c>
      <c r="BK23" s="322">
        <v>27190</v>
      </c>
      <c r="BL23" s="322">
        <v>28344</v>
      </c>
      <c r="BM23" s="322">
        <v>27222</v>
      </c>
      <c r="BN23" s="322">
        <v>25012</v>
      </c>
      <c r="BO23" s="322">
        <v>25421</v>
      </c>
      <c r="BP23" s="322">
        <v>24243</v>
      </c>
      <c r="BQ23" s="322">
        <v>27828</v>
      </c>
      <c r="BR23" s="322">
        <v>28754</v>
      </c>
      <c r="BS23" s="322">
        <v>30448</v>
      </c>
      <c r="BT23" s="322">
        <v>29393</v>
      </c>
      <c r="BU23" s="322">
        <v>27717</v>
      </c>
      <c r="BV23" s="322">
        <v>26532.42</v>
      </c>
      <c r="BW23" s="322">
        <v>27765</v>
      </c>
    </row>
    <row r="24" spans="1:75" x14ac:dyDescent="0.2">
      <c r="A24" s="317" t="s">
        <v>24</v>
      </c>
      <c r="B24" s="319">
        <v>31106</v>
      </c>
      <c r="C24" s="319">
        <v>28228.25</v>
      </c>
      <c r="D24" s="319">
        <v>29638.67</v>
      </c>
      <c r="E24" s="319">
        <v>31520.92</v>
      </c>
      <c r="F24" s="319">
        <v>32302.33</v>
      </c>
      <c r="G24" s="319">
        <v>30533.58</v>
      </c>
      <c r="H24" s="319">
        <v>29602.25</v>
      </c>
      <c r="I24" s="319">
        <v>30331</v>
      </c>
      <c r="J24" s="322">
        <v>30044</v>
      </c>
      <c r="K24" s="322">
        <v>32703.58</v>
      </c>
      <c r="L24" s="322">
        <v>31552</v>
      </c>
      <c r="M24" s="322">
        <v>30801</v>
      </c>
      <c r="N24" s="325">
        <v>29084.17</v>
      </c>
      <c r="O24" s="322">
        <v>33064.080000000002</v>
      </c>
      <c r="P24" s="322">
        <v>34976.83</v>
      </c>
      <c r="Q24" s="322">
        <v>31856.080000000002</v>
      </c>
      <c r="R24" s="322">
        <v>30034.58</v>
      </c>
      <c r="S24" s="322">
        <v>27351.42</v>
      </c>
      <c r="T24" s="322">
        <v>30671.67</v>
      </c>
      <c r="U24" s="322">
        <v>29882.75</v>
      </c>
      <c r="V24" s="322">
        <v>32017.75</v>
      </c>
      <c r="W24" s="322">
        <v>31084.75</v>
      </c>
      <c r="X24" s="322">
        <v>29079.75</v>
      </c>
      <c r="Y24" s="322">
        <v>27794.83</v>
      </c>
      <c r="Z24" s="322">
        <v>30264.42</v>
      </c>
      <c r="AA24" s="322">
        <v>32572</v>
      </c>
      <c r="AB24" s="322">
        <v>32574</v>
      </c>
      <c r="AC24" s="322">
        <v>31224.42</v>
      </c>
      <c r="AD24" s="322">
        <v>31002</v>
      </c>
      <c r="AE24" s="322">
        <v>31144.25</v>
      </c>
      <c r="AF24" s="322">
        <v>29097</v>
      </c>
      <c r="AG24" s="322">
        <v>28053.17</v>
      </c>
      <c r="AH24" s="322">
        <v>29984</v>
      </c>
      <c r="AI24" s="322">
        <v>29372</v>
      </c>
      <c r="AJ24" s="322">
        <v>29718</v>
      </c>
      <c r="AK24" s="322">
        <v>29899</v>
      </c>
      <c r="AL24" s="322">
        <v>28620.83</v>
      </c>
      <c r="AM24" s="322">
        <v>27904.17</v>
      </c>
      <c r="AN24" s="322">
        <v>28482.83</v>
      </c>
      <c r="AO24" s="322">
        <v>28523</v>
      </c>
      <c r="AP24" s="322">
        <v>29340.17</v>
      </c>
      <c r="AQ24" s="322">
        <v>27432</v>
      </c>
      <c r="AR24" s="322">
        <v>30349.58</v>
      </c>
      <c r="AS24" s="322">
        <v>28276.42</v>
      </c>
      <c r="AT24" s="322">
        <v>28182.75</v>
      </c>
      <c r="AU24" s="322">
        <v>28078.67</v>
      </c>
      <c r="AV24" s="322">
        <v>32350.33</v>
      </c>
      <c r="AW24" s="322">
        <v>31492.67</v>
      </c>
      <c r="AX24" s="322">
        <v>27855</v>
      </c>
      <c r="AY24" s="322">
        <v>30200</v>
      </c>
      <c r="AZ24" s="322">
        <v>37716</v>
      </c>
      <c r="BA24" s="341">
        <v>27163.42</v>
      </c>
      <c r="BB24" s="341">
        <v>28130.080000000002</v>
      </c>
      <c r="BC24" s="322">
        <v>28515</v>
      </c>
      <c r="BD24" s="322">
        <v>27166</v>
      </c>
      <c r="BE24" s="341">
        <v>28761.67</v>
      </c>
      <c r="BF24" s="322">
        <v>24918</v>
      </c>
      <c r="BG24" s="322">
        <v>23195</v>
      </c>
      <c r="BH24" s="322">
        <v>25189</v>
      </c>
      <c r="BI24" s="322"/>
      <c r="BJ24" s="322">
        <v>26259</v>
      </c>
      <c r="BK24" s="322">
        <v>25079</v>
      </c>
      <c r="BL24" s="322">
        <v>24908</v>
      </c>
      <c r="BM24" s="322">
        <v>25649</v>
      </c>
      <c r="BN24" s="322">
        <v>24821</v>
      </c>
      <c r="BO24" s="322">
        <v>23789</v>
      </c>
      <c r="BP24" s="322">
        <v>22669</v>
      </c>
      <c r="BQ24" s="322">
        <v>25434</v>
      </c>
      <c r="BR24" s="322">
        <v>27562</v>
      </c>
      <c r="BS24" s="322">
        <v>27943</v>
      </c>
      <c r="BT24" s="322">
        <v>26816</v>
      </c>
      <c r="BU24" s="322">
        <v>26532</v>
      </c>
      <c r="BV24" s="322">
        <v>25052.5</v>
      </c>
      <c r="BW24" s="322">
        <v>26000</v>
      </c>
    </row>
    <row r="25" spans="1:75" x14ac:dyDescent="0.2">
      <c r="A25" s="317" t="s">
        <v>25</v>
      </c>
      <c r="B25" s="319">
        <v>28441.4</v>
      </c>
      <c r="C25" s="319">
        <v>25964.42</v>
      </c>
      <c r="D25" s="319">
        <v>28251.5</v>
      </c>
      <c r="E25" s="319">
        <v>29665.75</v>
      </c>
      <c r="F25" s="319">
        <v>29689.58</v>
      </c>
      <c r="G25" s="319">
        <v>27979.58</v>
      </c>
      <c r="H25" s="319">
        <v>27039.25</v>
      </c>
      <c r="I25" s="319">
        <v>27995.75</v>
      </c>
      <c r="J25" s="322">
        <v>27843.83</v>
      </c>
      <c r="K25" s="322">
        <v>30980.5</v>
      </c>
      <c r="L25" s="322">
        <v>30027</v>
      </c>
      <c r="M25" s="322">
        <v>28682</v>
      </c>
      <c r="N25" s="325">
        <v>26614.17</v>
      </c>
      <c r="O25" s="322">
        <v>30588.2</v>
      </c>
      <c r="P25" s="322">
        <v>32528.58</v>
      </c>
      <c r="Q25" s="322">
        <v>29781.25</v>
      </c>
      <c r="R25" s="322">
        <v>28401</v>
      </c>
      <c r="S25" s="322">
        <v>25528.58</v>
      </c>
      <c r="T25" s="322">
        <v>28302.75</v>
      </c>
      <c r="U25" s="322">
        <v>27476.25</v>
      </c>
      <c r="V25" s="322">
        <v>29667.919999999998</v>
      </c>
      <c r="W25" s="322">
        <v>28577.42</v>
      </c>
      <c r="X25" s="322">
        <v>27159</v>
      </c>
      <c r="Y25" s="322">
        <v>26370.17</v>
      </c>
      <c r="Z25" s="322">
        <v>28579.67</v>
      </c>
      <c r="AA25" s="322">
        <v>30517</v>
      </c>
      <c r="AB25" s="322">
        <v>30053</v>
      </c>
      <c r="AC25" s="322">
        <v>28804.25</v>
      </c>
      <c r="AD25" s="322">
        <v>28669.67</v>
      </c>
      <c r="AE25" s="322">
        <v>29021.25</v>
      </c>
      <c r="AF25" s="322">
        <v>27490</v>
      </c>
      <c r="AG25" s="322">
        <v>26240.67</v>
      </c>
      <c r="AH25" s="322">
        <v>27528</v>
      </c>
      <c r="AI25" s="322">
        <v>26664</v>
      </c>
      <c r="AJ25" s="322">
        <v>27301</v>
      </c>
      <c r="AK25" s="322">
        <v>27662.25</v>
      </c>
      <c r="AL25" s="322">
        <v>26579.42</v>
      </c>
      <c r="AM25" s="322">
        <v>26441.33</v>
      </c>
      <c r="AN25" s="322">
        <v>26653.08</v>
      </c>
      <c r="AO25" s="322">
        <v>25957</v>
      </c>
      <c r="AP25" s="322">
        <v>26814.25</v>
      </c>
      <c r="AQ25" s="322">
        <v>24976</v>
      </c>
      <c r="AR25" s="322">
        <v>27712.92</v>
      </c>
      <c r="AS25" s="322">
        <v>26295.5</v>
      </c>
      <c r="AT25" s="322">
        <v>26711.42</v>
      </c>
      <c r="AU25" s="322">
        <v>26332.83</v>
      </c>
      <c r="AV25" s="322">
        <v>29799.25</v>
      </c>
      <c r="AW25" s="322">
        <v>29038.92</v>
      </c>
      <c r="AX25" s="322">
        <v>26420</v>
      </c>
      <c r="AY25" s="322">
        <v>27900</v>
      </c>
      <c r="AZ25" s="322">
        <v>25606</v>
      </c>
      <c r="BA25" s="341">
        <v>25447</v>
      </c>
      <c r="BB25" s="341">
        <v>26048.67</v>
      </c>
      <c r="BC25" s="322">
        <v>25895</v>
      </c>
      <c r="BD25" s="322">
        <v>24434</v>
      </c>
      <c r="BE25" s="341">
        <v>26283.67</v>
      </c>
      <c r="BF25" s="322">
        <v>24170</v>
      </c>
      <c r="BG25" s="322">
        <v>22669</v>
      </c>
      <c r="BH25" s="322">
        <v>23224</v>
      </c>
      <c r="BI25" s="322">
        <v>23320</v>
      </c>
      <c r="BJ25" s="322">
        <v>23088</v>
      </c>
      <c r="BK25" s="322">
        <v>23257</v>
      </c>
      <c r="BL25" s="322">
        <v>23553</v>
      </c>
      <c r="BM25" s="322">
        <v>24832</v>
      </c>
      <c r="BN25" s="322">
        <v>22765</v>
      </c>
      <c r="BO25" s="322">
        <v>20911</v>
      </c>
      <c r="BP25" s="322">
        <v>21081</v>
      </c>
      <c r="BQ25" s="322">
        <v>23785</v>
      </c>
      <c r="BR25" s="322">
        <v>25875</v>
      </c>
      <c r="BS25" s="322">
        <v>25571</v>
      </c>
      <c r="BT25" s="322">
        <v>24667</v>
      </c>
      <c r="BU25" s="322">
        <v>22763</v>
      </c>
      <c r="BV25" s="322">
        <v>23246.5</v>
      </c>
      <c r="BW25" s="322">
        <v>23669</v>
      </c>
    </row>
  </sheetData>
  <phoneticPr fontId="0" type="noConversion"/>
  <conditionalFormatting sqref="B2:I25">
    <cfRule type="cellIs" dxfId="0" priority="1" stopIfTrue="1" operator="equal">
      <formula>B$35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76"/>
  <sheetViews>
    <sheetView zoomScale="75" workbookViewId="0"/>
  </sheetViews>
  <sheetFormatPr defaultRowHeight="12.75" x14ac:dyDescent="0.2"/>
  <cols>
    <col min="1" max="1" width="19.140625" style="6" bestFit="1" customWidth="1"/>
    <col min="2" max="25" width="9.28515625" style="6" bestFit="1" customWidth="1"/>
    <col min="26" max="16384" width="9.140625" style="6"/>
  </cols>
  <sheetData>
    <row r="1" spans="1:25" ht="13.5" thickBot="1" x14ac:dyDescent="0.25">
      <c r="A1" s="92">
        <f ca="1">+'Morning Report'!K92</f>
        <v>41885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80" t="s">
        <v>52</v>
      </c>
      <c r="K1" s="10" t="s">
        <v>53</v>
      </c>
      <c r="L1" s="10" t="s">
        <v>54</v>
      </c>
      <c r="M1" s="10" t="s">
        <v>55</v>
      </c>
      <c r="N1" s="10" t="s">
        <v>56</v>
      </c>
      <c r="O1" s="10" t="s">
        <v>57</v>
      </c>
      <c r="P1" s="10" t="s">
        <v>58</v>
      </c>
      <c r="Q1" s="10" t="s">
        <v>59</v>
      </c>
      <c r="R1" s="10" t="s">
        <v>60</v>
      </c>
      <c r="S1" s="10" t="s">
        <v>61</v>
      </c>
      <c r="T1" s="10" t="s">
        <v>62</v>
      </c>
      <c r="U1" s="10" t="s">
        <v>63</v>
      </c>
      <c r="V1" s="10" t="s">
        <v>64</v>
      </c>
      <c r="W1" s="10" t="s">
        <v>65</v>
      </c>
      <c r="X1" s="10" t="s">
        <v>66</v>
      </c>
      <c r="Y1" s="10" t="s">
        <v>67</v>
      </c>
    </row>
    <row r="2" spans="1:25" x14ac:dyDescent="0.2">
      <c r="A2" s="81" t="s">
        <v>73</v>
      </c>
      <c r="B2" s="82">
        <f>+'Morning Report'!$K$93</f>
        <v>0</v>
      </c>
      <c r="C2" s="82">
        <f>+'Morning Report'!$K$93</f>
        <v>0</v>
      </c>
      <c r="D2" s="82">
        <f>+'Morning Report'!$K$93</f>
        <v>0</v>
      </c>
      <c r="E2" s="82">
        <f>+'Morning Report'!$K$93</f>
        <v>0</v>
      </c>
      <c r="F2" s="82">
        <f>+'Morning Report'!$K$93</f>
        <v>0</v>
      </c>
      <c r="G2" s="82">
        <f>+'Morning Report'!$K$93</f>
        <v>0</v>
      </c>
      <c r="H2" s="82">
        <f>+'Morning Report'!$K$93</f>
        <v>0</v>
      </c>
      <c r="I2" s="82">
        <f>+'Morning Report'!$K$93</f>
        <v>0</v>
      </c>
      <c r="J2" s="82">
        <f>+'Morning Report'!$K$93</f>
        <v>0</v>
      </c>
      <c r="K2" s="82">
        <f>+'Morning Report'!$K$93</f>
        <v>0</v>
      </c>
      <c r="L2" s="82">
        <f>+'Morning Report'!$K$93</f>
        <v>0</v>
      </c>
      <c r="M2" s="82">
        <f>+'Morning Report'!$K$93</f>
        <v>0</v>
      </c>
      <c r="N2" s="82">
        <f>+'Morning Report'!$K$93</f>
        <v>0</v>
      </c>
      <c r="O2" s="82">
        <f>+'Morning Report'!$K$93</f>
        <v>0</v>
      </c>
      <c r="P2" s="82">
        <f>+'Morning Report'!$K$93</f>
        <v>0</v>
      </c>
      <c r="Q2" s="82">
        <f>+'Morning Report'!$K$93</f>
        <v>0</v>
      </c>
      <c r="R2" s="82">
        <f>+'Morning Report'!$K$93</f>
        <v>0</v>
      </c>
      <c r="S2" s="82">
        <f>+'Morning Report'!$K$93</f>
        <v>0</v>
      </c>
      <c r="T2" s="82">
        <f>+'Morning Report'!$K$93</f>
        <v>0</v>
      </c>
      <c r="U2" s="82">
        <f>+'Morning Report'!$K$93</f>
        <v>0</v>
      </c>
      <c r="V2" s="82">
        <f>+'Morning Report'!$K$93</f>
        <v>0</v>
      </c>
      <c r="W2" s="82">
        <f>+'Morning Report'!$K$93</f>
        <v>0</v>
      </c>
      <c r="X2" s="82">
        <f>+'Morning Report'!$K$93</f>
        <v>0</v>
      </c>
      <c r="Y2" s="83">
        <f>+'Morning Report'!$K$93</f>
        <v>0</v>
      </c>
    </row>
    <row r="3" spans="1:25" x14ac:dyDescent="0.2">
      <c r="A3" s="84" t="s">
        <v>29</v>
      </c>
      <c r="B3" s="80" t="e">
        <f ca="1">+'Morning Report'!$K$94</f>
        <v>#N/A</v>
      </c>
      <c r="C3" s="80" t="e">
        <f ca="1">+'Morning Report'!$K$94</f>
        <v>#N/A</v>
      </c>
      <c r="D3" s="80" t="e">
        <f ca="1">+'Morning Report'!$K$94</f>
        <v>#N/A</v>
      </c>
      <c r="E3" s="80" t="e">
        <f ca="1">+'Morning Report'!$K$94</f>
        <v>#N/A</v>
      </c>
      <c r="F3" s="80" t="e">
        <f ca="1">+'Morning Report'!$K$94</f>
        <v>#N/A</v>
      </c>
      <c r="G3" s="80" t="e">
        <f ca="1">+'Morning Report'!$K$94</f>
        <v>#N/A</v>
      </c>
      <c r="H3" s="80" t="e">
        <f ca="1">+'Morning Report'!$K$94</f>
        <v>#N/A</v>
      </c>
      <c r="I3" s="80" t="e">
        <f ca="1">+'Morning Report'!$K$94</f>
        <v>#N/A</v>
      </c>
      <c r="J3" s="80" t="e">
        <f ca="1">+'Morning Report'!$K$94</f>
        <v>#N/A</v>
      </c>
      <c r="K3" s="80" t="e">
        <f ca="1">+'Morning Report'!$K$94</f>
        <v>#N/A</v>
      </c>
      <c r="L3" s="80" t="e">
        <f ca="1">+'Morning Report'!$K$94</f>
        <v>#N/A</v>
      </c>
      <c r="M3" s="80" t="e">
        <f ca="1">+'Morning Report'!$K$94</f>
        <v>#N/A</v>
      </c>
      <c r="N3" s="80" t="e">
        <f ca="1">+'Morning Report'!$K$94</f>
        <v>#N/A</v>
      </c>
      <c r="O3" s="80" t="e">
        <f ca="1">+'Morning Report'!$K$94</f>
        <v>#N/A</v>
      </c>
      <c r="P3" s="80" t="e">
        <f ca="1">+'Morning Report'!$K$94</f>
        <v>#N/A</v>
      </c>
      <c r="Q3" s="80" t="e">
        <f ca="1">+'Morning Report'!$K$94</f>
        <v>#N/A</v>
      </c>
      <c r="R3" s="80" t="e">
        <f ca="1">+'Morning Report'!$K$94</f>
        <v>#N/A</v>
      </c>
      <c r="S3" s="80" t="e">
        <f ca="1">+'Morning Report'!$K$94</f>
        <v>#N/A</v>
      </c>
      <c r="T3" s="80" t="e">
        <f ca="1">+'Morning Report'!$K$94</f>
        <v>#N/A</v>
      </c>
      <c r="U3" s="80" t="e">
        <f ca="1">+'Morning Report'!$K$94</f>
        <v>#N/A</v>
      </c>
      <c r="V3" s="80" t="e">
        <f ca="1">+'Morning Report'!$K$94</f>
        <v>#N/A</v>
      </c>
      <c r="W3" s="80" t="e">
        <f ca="1">+'Morning Report'!$K$94</f>
        <v>#N/A</v>
      </c>
      <c r="X3" s="80" t="e">
        <f ca="1">+'Morning Report'!$K$94</f>
        <v>#N/A</v>
      </c>
      <c r="Y3" s="85" t="e">
        <f ca="1">+'Morning Report'!$K$94</f>
        <v>#N/A</v>
      </c>
    </row>
    <row r="4" spans="1:25" x14ac:dyDescent="0.2">
      <c r="A4" s="84" t="s">
        <v>26</v>
      </c>
      <c r="B4" s="80" t="e">
        <f ca="1">+'Morning Report'!$K$95</f>
        <v>#N/A</v>
      </c>
      <c r="C4" s="80" t="e">
        <f ca="1">+'Morning Report'!$K$95</f>
        <v>#N/A</v>
      </c>
      <c r="D4" s="80" t="e">
        <f ca="1">+'Morning Report'!$K$95</f>
        <v>#N/A</v>
      </c>
      <c r="E4" s="80" t="e">
        <f ca="1">+'Morning Report'!$K$95</f>
        <v>#N/A</v>
      </c>
      <c r="F4" s="80" t="e">
        <f ca="1">+'Morning Report'!$K$95</f>
        <v>#N/A</v>
      </c>
      <c r="G4" s="80" t="e">
        <f ca="1">+'Morning Report'!$K$95</f>
        <v>#N/A</v>
      </c>
      <c r="H4" s="80" t="e">
        <f ca="1">+'Morning Report'!$K$95</f>
        <v>#N/A</v>
      </c>
      <c r="I4" s="80" t="e">
        <f ca="1">+'Morning Report'!$K$95</f>
        <v>#N/A</v>
      </c>
      <c r="J4" s="80" t="e">
        <f ca="1">+'Morning Report'!$K$95</f>
        <v>#N/A</v>
      </c>
      <c r="K4" s="80" t="e">
        <f ca="1">+'Morning Report'!$K$95</f>
        <v>#N/A</v>
      </c>
      <c r="L4" s="80" t="e">
        <f ca="1">+'Morning Report'!$K$95</f>
        <v>#N/A</v>
      </c>
      <c r="M4" s="80" t="e">
        <f ca="1">+'Morning Report'!$K$95</f>
        <v>#N/A</v>
      </c>
      <c r="N4" s="80" t="e">
        <f ca="1">+'Morning Report'!$K$95</f>
        <v>#N/A</v>
      </c>
      <c r="O4" s="80" t="e">
        <f ca="1">+'Morning Report'!$K$95</f>
        <v>#N/A</v>
      </c>
      <c r="P4" s="80" t="e">
        <f ca="1">+'Morning Report'!$K$95</f>
        <v>#N/A</v>
      </c>
      <c r="Q4" s="80" t="e">
        <f ca="1">+'Morning Report'!$K$95</f>
        <v>#N/A</v>
      </c>
      <c r="R4" s="80" t="e">
        <f ca="1">+'Morning Report'!$K$95</f>
        <v>#N/A</v>
      </c>
      <c r="S4" s="80" t="e">
        <f ca="1">+'Morning Report'!$K$95</f>
        <v>#N/A</v>
      </c>
      <c r="T4" s="80" t="e">
        <f ca="1">+'Morning Report'!$K$95</f>
        <v>#N/A</v>
      </c>
      <c r="U4" s="80" t="e">
        <f ca="1">+'Morning Report'!$K$95</f>
        <v>#N/A</v>
      </c>
      <c r="V4" s="80" t="e">
        <f ca="1">+'Morning Report'!$K$95</f>
        <v>#N/A</v>
      </c>
      <c r="W4" s="80" t="e">
        <f ca="1">+'Morning Report'!$K$95</f>
        <v>#N/A</v>
      </c>
      <c r="X4" s="80" t="e">
        <f ca="1">+'Morning Report'!$K$95</f>
        <v>#N/A</v>
      </c>
      <c r="Y4" s="85" t="e">
        <f ca="1">+'Morning Report'!$K$95</f>
        <v>#N/A</v>
      </c>
    </row>
    <row r="5" spans="1:25" x14ac:dyDescent="0.2">
      <c r="A5" s="84" t="s">
        <v>28</v>
      </c>
      <c r="B5" s="80" t="e">
        <f ca="1">+'Morning Report'!$K$96</f>
        <v>#N/A</v>
      </c>
      <c r="C5" s="80" t="e">
        <f ca="1">+'Morning Report'!$K$96</f>
        <v>#N/A</v>
      </c>
      <c r="D5" s="80" t="e">
        <f ca="1">+'Morning Report'!$K$96</f>
        <v>#N/A</v>
      </c>
      <c r="E5" s="80" t="e">
        <f ca="1">+'Morning Report'!$K$96</f>
        <v>#N/A</v>
      </c>
      <c r="F5" s="80" t="e">
        <f ca="1">+'Morning Report'!$K$96</f>
        <v>#N/A</v>
      </c>
      <c r="G5" s="80" t="e">
        <f ca="1">+'Morning Report'!$K$96</f>
        <v>#N/A</v>
      </c>
      <c r="H5" s="80" t="e">
        <f ca="1">+'Morning Report'!$K$96</f>
        <v>#N/A</v>
      </c>
      <c r="I5" s="80" t="e">
        <f ca="1">+'Morning Report'!$K$96</f>
        <v>#N/A</v>
      </c>
      <c r="J5" s="80" t="e">
        <f ca="1">+'Morning Report'!$K$96</f>
        <v>#N/A</v>
      </c>
      <c r="K5" s="80" t="e">
        <f ca="1">+'Morning Report'!$K$96</f>
        <v>#N/A</v>
      </c>
      <c r="L5" s="80" t="e">
        <f ca="1">+'Morning Report'!$K$96</f>
        <v>#N/A</v>
      </c>
      <c r="M5" s="80" t="e">
        <f ca="1">+'Morning Report'!$K$96</f>
        <v>#N/A</v>
      </c>
      <c r="N5" s="80" t="e">
        <f ca="1">+'Morning Report'!$K$96</f>
        <v>#N/A</v>
      </c>
      <c r="O5" s="80" t="e">
        <f ca="1">+'Morning Report'!$K$96</f>
        <v>#N/A</v>
      </c>
      <c r="P5" s="80" t="e">
        <f ca="1">+'Morning Report'!$K$96</f>
        <v>#N/A</v>
      </c>
      <c r="Q5" s="80" t="e">
        <f ca="1">+'Morning Report'!$K$96</f>
        <v>#N/A</v>
      </c>
      <c r="R5" s="80" t="e">
        <f ca="1">+'Morning Report'!$K$96</f>
        <v>#N/A</v>
      </c>
      <c r="S5" s="80" t="e">
        <f ca="1">+'Morning Report'!$K$96</f>
        <v>#N/A</v>
      </c>
      <c r="T5" s="80" t="e">
        <f ca="1">+'Morning Report'!$K$96</f>
        <v>#N/A</v>
      </c>
      <c r="U5" s="80" t="e">
        <f ca="1">+'Morning Report'!$K$96</f>
        <v>#N/A</v>
      </c>
      <c r="V5" s="80" t="e">
        <f ca="1">+'Morning Report'!$K$96</f>
        <v>#N/A</v>
      </c>
      <c r="W5" s="80" t="e">
        <f ca="1">+'Morning Report'!$K$96</f>
        <v>#N/A</v>
      </c>
      <c r="X5" s="80" t="e">
        <f ca="1">+'Morning Report'!$K$96</f>
        <v>#N/A</v>
      </c>
      <c r="Y5" s="85" t="e">
        <f ca="1">+'Morning Report'!$K$96</f>
        <v>#N/A</v>
      </c>
    </row>
    <row r="6" spans="1:25" x14ac:dyDescent="0.2">
      <c r="A6" s="84" t="s">
        <v>36</v>
      </c>
      <c r="B6" s="80" t="e">
        <f ca="1">+'Morning Report'!$K$97</f>
        <v>#N/A</v>
      </c>
      <c r="C6" s="80" t="e">
        <f ca="1">+'Morning Report'!$K$97</f>
        <v>#N/A</v>
      </c>
      <c r="D6" s="80" t="e">
        <f ca="1">+'Morning Report'!$K$97</f>
        <v>#N/A</v>
      </c>
      <c r="E6" s="80" t="e">
        <f ca="1">+'Morning Report'!$K$97</f>
        <v>#N/A</v>
      </c>
      <c r="F6" s="80" t="e">
        <f ca="1">+'Morning Report'!$K$97</f>
        <v>#N/A</v>
      </c>
      <c r="G6" s="80" t="e">
        <f ca="1">+'Morning Report'!$K$97</f>
        <v>#N/A</v>
      </c>
      <c r="H6" s="80" t="e">
        <f ca="1">+'Morning Report'!$K$97</f>
        <v>#N/A</v>
      </c>
      <c r="I6" s="80" t="e">
        <f ca="1">+'Morning Report'!$K$97</f>
        <v>#N/A</v>
      </c>
      <c r="J6" s="80" t="e">
        <f ca="1">+'Morning Report'!$K$97</f>
        <v>#N/A</v>
      </c>
      <c r="K6" s="80" t="e">
        <f ca="1">+'Morning Report'!$K$97</f>
        <v>#N/A</v>
      </c>
      <c r="L6" s="80" t="e">
        <f ca="1">+'Morning Report'!$K$97</f>
        <v>#N/A</v>
      </c>
      <c r="M6" s="80" t="e">
        <f ca="1">+'Morning Report'!$K$97</f>
        <v>#N/A</v>
      </c>
      <c r="N6" s="80" t="e">
        <f ca="1">+'Morning Report'!$K$97</f>
        <v>#N/A</v>
      </c>
      <c r="O6" s="80" t="e">
        <f ca="1">+'Morning Report'!$K$97</f>
        <v>#N/A</v>
      </c>
      <c r="P6" s="80" t="e">
        <f ca="1">+'Morning Report'!$K$97</f>
        <v>#N/A</v>
      </c>
      <c r="Q6" s="80" t="e">
        <f ca="1">+'Morning Report'!$K$97</f>
        <v>#N/A</v>
      </c>
      <c r="R6" s="80" t="e">
        <f ca="1">+'Morning Report'!$K$97</f>
        <v>#N/A</v>
      </c>
      <c r="S6" s="80" t="e">
        <f ca="1">+'Morning Report'!$K$97</f>
        <v>#N/A</v>
      </c>
      <c r="T6" s="80" t="e">
        <f ca="1">+'Morning Report'!$K$97</f>
        <v>#N/A</v>
      </c>
      <c r="U6" s="80" t="e">
        <f ca="1">+'Morning Report'!$K$97</f>
        <v>#N/A</v>
      </c>
      <c r="V6" s="80" t="e">
        <f ca="1">+'Morning Report'!$K$97</f>
        <v>#N/A</v>
      </c>
      <c r="W6" s="80" t="e">
        <f ca="1">+'Morning Report'!$K$97</f>
        <v>#N/A</v>
      </c>
      <c r="X6" s="80" t="e">
        <f ca="1">+'Morning Report'!$K$97</f>
        <v>#N/A</v>
      </c>
      <c r="Y6" s="85" t="e">
        <f ca="1">+'Morning Report'!$K$97</f>
        <v>#N/A</v>
      </c>
    </row>
    <row r="7" spans="1:25" x14ac:dyDescent="0.2">
      <c r="A7" s="84" t="s">
        <v>37</v>
      </c>
      <c r="B7" s="80">
        <f>+'Morning Report'!$K$98</f>
        <v>5887</v>
      </c>
      <c r="C7" s="80">
        <f>+'Morning Report'!$K$98</f>
        <v>5887</v>
      </c>
      <c r="D7" s="80">
        <f>+'Morning Report'!$K$98</f>
        <v>5887</v>
      </c>
      <c r="E7" s="80">
        <f>+'Morning Report'!$K$98</f>
        <v>5887</v>
      </c>
      <c r="F7" s="80">
        <f>+'Morning Report'!$K$98</f>
        <v>5887</v>
      </c>
      <c r="G7" s="80">
        <f>+'Morning Report'!$K$98</f>
        <v>5887</v>
      </c>
      <c r="H7" s="80">
        <f>+'Morning Report'!$K$98</f>
        <v>5887</v>
      </c>
      <c r="I7" s="80">
        <f>+'Morning Report'!$K$98</f>
        <v>5887</v>
      </c>
      <c r="J7" s="80">
        <f>+'Morning Report'!$K$98</f>
        <v>5887</v>
      </c>
      <c r="K7" s="80">
        <f>+'Morning Report'!$K$98</f>
        <v>5887</v>
      </c>
      <c r="L7" s="80">
        <f>+'Morning Report'!$K$98</f>
        <v>5887</v>
      </c>
      <c r="M7" s="80">
        <f>+'Morning Report'!$K$98</f>
        <v>5887</v>
      </c>
      <c r="N7" s="80">
        <f>+'Morning Report'!$K$98</f>
        <v>5887</v>
      </c>
      <c r="O7" s="80">
        <f>+'Morning Report'!$K$98</f>
        <v>5887</v>
      </c>
      <c r="P7" s="80">
        <f>+'Morning Report'!$K$98</f>
        <v>5887</v>
      </c>
      <c r="Q7" s="80">
        <f>+'Morning Report'!$K$98</f>
        <v>5887</v>
      </c>
      <c r="R7" s="80">
        <f>+'Morning Report'!$K$98</f>
        <v>5887</v>
      </c>
      <c r="S7" s="80">
        <f>+'Morning Report'!$K$98</f>
        <v>5887</v>
      </c>
      <c r="T7" s="80">
        <f>+'Morning Report'!$K$98</f>
        <v>5887</v>
      </c>
      <c r="U7" s="80">
        <f>+'Morning Report'!$K$98</f>
        <v>5887</v>
      </c>
      <c r="V7" s="80">
        <f>+'Morning Report'!$K$98</f>
        <v>5887</v>
      </c>
      <c r="W7" s="80">
        <f>+'Morning Report'!$K$98</f>
        <v>5887</v>
      </c>
      <c r="X7" s="80">
        <f>+'Morning Report'!$K$98</f>
        <v>5887</v>
      </c>
      <c r="Y7" s="85">
        <f>+'Morning Report'!$K$98</f>
        <v>5887</v>
      </c>
    </row>
    <row r="8" spans="1:25" x14ac:dyDescent="0.2">
      <c r="A8" s="84" t="s">
        <v>38</v>
      </c>
      <c r="B8" s="80" t="e">
        <f ca="1">+'Morning Report'!$K$99</f>
        <v>#N/A</v>
      </c>
      <c r="C8" s="80" t="e">
        <f ca="1">+'Morning Report'!$K$99</f>
        <v>#N/A</v>
      </c>
      <c r="D8" s="80" t="e">
        <f ca="1">+'Morning Report'!$K$99</f>
        <v>#N/A</v>
      </c>
      <c r="E8" s="80" t="e">
        <f ca="1">+'Morning Report'!$K$99</f>
        <v>#N/A</v>
      </c>
      <c r="F8" s="80" t="e">
        <f ca="1">+'Morning Report'!$K$99</f>
        <v>#N/A</v>
      </c>
      <c r="G8" s="80" t="e">
        <f ca="1">+'Morning Report'!$K$99</f>
        <v>#N/A</v>
      </c>
      <c r="H8" s="80" t="e">
        <f ca="1">+'Morning Report'!$K$99</f>
        <v>#N/A</v>
      </c>
      <c r="I8" s="80" t="e">
        <f ca="1">+'Morning Report'!$K$99</f>
        <v>#N/A</v>
      </c>
      <c r="J8" s="80" t="e">
        <f ca="1">+'Morning Report'!$K$99</f>
        <v>#N/A</v>
      </c>
      <c r="K8" s="80" t="e">
        <f ca="1">+'Morning Report'!$K$99</f>
        <v>#N/A</v>
      </c>
      <c r="L8" s="80" t="e">
        <f ca="1">+'Morning Report'!$K$99</f>
        <v>#N/A</v>
      </c>
      <c r="M8" s="80" t="e">
        <f ca="1">+'Morning Report'!$K$99</f>
        <v>#N/A</v>
      </c>
      <c r="N8" s="80" t="e">
        <f ca="1">+'Morning Report'!$K$99</f>
        <v>#N/A</v>
      </c>
      <c r="O8" s="80" t="e">
        <f ca="1">+'Morning Report'!$K$99</f>
        <v>#N/A</v>
      </c>
      <c r="P8" s="80" t="e">
        <f ca="1">+'Morning Report'!$K$99</f>
        <v>#N/A</v>
      </c>
      <c r="Q8" s="80" t="e">
        <f ca="1">+'Morning Report'!$K$99</f>
        <v>#N/A</v>
      </c>
      <c r="R8" s="80" t="e">
        <f ca="1">+'Morning Report'!$K$99</f>
        <v>#N/A</v>
      </c>
      <c r="S8" s="80" t="e">
        <f ca="1">+'Morning Report'!$K$99</f>
        <v>#N/A</v>
      </c>
      <c r="T8" s="80" t="e">
        <f ca="1">+'Morning Report'!$K$99</f>
        <v>#N/A</v>
      </c>
      <c r="U8" s="80" t="e">
        <f ca="1">+'Morning Report'!$K$99</f>
        <v>#N/A</v>
      </c>
      <c r="V8" s="80" t="e">
        <f ca="1">+'Morning Report'!$K$99</f>
        <v>#N/A</v>
      </c>
      <c r="W8" s="80" t="e">
        <f ca="1">+'Morning Report'!$K$99</f>
        <v>#N/A</v>
      </c>
      <c r="X8" s="80" t="e">
        <f ca="1">+'Morning Report'!$K$99</f>
        <v>#N/A</v>
      </c>
      <c r="Y8" s="85" t="e">
        <f ca="1">+'Morning Report'!$K$99</f>
        <v>#N/A</v>
      </c>
    </row>
    <row r="9" spans="1:25" x14ac:dyDescent="0.2">
      <c r="A9" s="84" t="s">
        <v>39</v>
      </c>
      <c r="B9" s="80">
        <f>+'Morning Report'!$K$100</f>
        <v>5440</v>
      </c>
      <c r="C9" s="80">
        <f>+'Morning Report'!$K$100</f>
        <v>5440</v>
      </c>
      <c r="D9" s="80">
        <f>+'Morning Report'!$K$100</f>
        <v>5440</v>
      </c>
      <c r="E9" s="80">
        <f>+'Morning Report'!$K$100</f>
        <v>5440</v>
      </c>
      <c r="F9" s="80">
        <f>+'Morning Report'!$K$100</f>
        <v>5440</v>
      </c>
      <c r="G9" s="80">
        <f>+'Morning Report'!$K$100</f>
        <v>5440</v>
      </c>
      <c r="H9" s="80">
        <f>+'Morning Report'!$K$100</f>
        <v>5440</v>
      </c>
      <c r="I9" s="80">
        <f>+'Morning Report'!$K$100</f>
        <v>5440</v>
      </c>
      <c r="J9" s="80">
        <f>+'Morning Report'!$K$100</f>
        <v>5440</v>
      </c>
      <c r="K9" s="80">
        <f>+'Morning Report'!$K$100</f>
        <v>5440</v>
      </c>
      <c r="L9" s="80">
        <f>+'Morning Report'!$K$100</f>
        <v>5440</v>
      </c>
      <c r="M9" s="80">
        <f>+'Morning Report'!$K$100</f>
        <v>5440</v>
      </c>
      <c r="N9" s="80">
        <f>+'Morning Report'!$K$100</f>
        <v>5440</v>
      </c>
      <c r="O9" s="80">
        <f>+'Morning Report'!$K$100</f>
        <v>5440</v>
      </c>
      <c r="P9" s="80">
        <f>+'Morning Report'!$K$100</f>
        <v>5440</v>
      </c>
      <c r="Q9" s="80">
        <f>+'Morning Report'!$K$100</f>
        <v>5440</v>
      </c>
      <c r="R9" s="80">
        <f>+'Morning Report'!$K$100</f>
        <v>5440</v>
      </c>
      <c r="S9" s="80">
        <f>+'Morning Report'!$K$100</f>
        <v>5440</v>
      </c>
      <c r="T9" s="80">
        <f>+'Morning Report'!$K$100</f>
        <v>5440</v>
      </c>
      <c r="U9" s="80">
        <f>+'Morning Report'!$K$100</f>
        <v>5440</v>
      </c>
      <c r="V9" s="80">
        <f>+'Morning Report'!$K$100</f>
        <v>5440</v>
      </c>
      <c r="W9" s="80">
        <f>+'Morning Report'!$K$100</f>
        <v>5440</v>
      </c>
      <c r="X9" s="80">
        <f>+'Morning Report'!$K$100</f>
        <v>5440</v>
      </c>
      <c r="Y9" s="85">
        <f>+'Morning Report'!$K$100</f>
        <v>5440</v>
      </c>
    </row>
    <row r="10" spans="1:25" ht="13.5" thickBot="1" x14ac:dyDescent="0.25">
      <c r="A10" s="86" t="s">
        <v>35</v>
      </c>
      <c r="B10" s="87">
        <f>+'Morning Report'!$K$101</f>
        <v>0</v>
      </c>
      <c r="C10" s="87">
        <f>+'Morning Report'!$K$101</f>
        <v>0</v>
      </c>
      <c r="D10" s="87">
        <f>+'Morning Report'!$K$101</f>
        <v>0</v>
      </c>
      <c r="E10" s="87">
        <f>+'Morning Report'!$K$101</f>
        <v>0</v>
      </c>
      <c r="F10" s="87">
        <f>+'Morning Report'!$K$101</f>
        <v>0</v>
      </c>
      <c r="G10" s="87">
        <f>+'Morning Report'!$K$101</f>
        <v>0</v>
      </c>
      <c r="H10" s="87">
        <f>+'Morning Report'!$K$101</f>
        <v>0</v>
      </c>
      <c r="I10" s="87">
        <f>+'Morning Report'!$K$101</f>
        <v>0</v>
      </c>
      <c r="J10" s="87">
        <f>+'Morning Report'!$K$101</f>
        <v>0</v>
      </c>
      <c r="K10" s="87">
        <f>+'Morning Report'!$K$101</f>
        <v>0</v>
      </c>
      <c r="L10" s="87">
        <f>+'Morning Report'!$K$101</f>
        <v>0</v>
      </c>
      <c r="M10" s="87">
        <f>+'Morning Report'!$K$101</f>
        <v>0</v>
      </c>
      <c r="N10" s="87">
        <f>+'Morning Report'!$K$101</f>
        <v>0</v>
      </c>
      <c r="O10" s="87">
        <f>+'Morning Report'!$K$101</f>
        <v>0</v>
      </c>
      <c r="P10" s="87">
        <f>+'Morning Report'!$K$101</f>
        <v>0</v>
      </c>
      <c r="Q10" s="87">
        <f>+'Morning Report'!$K$101</f>
        <v>0</v>
      </c>
      <c r="R10" s="87">
        <f>+'Morning Report'!$K$101</f>
        <v>0</v>
      </c>
      <c r="S10" s="87">
        <f>+'Morning Report'!$K$101</f>
        <v>0</v>
      </c>
      <c r="T10" s="87">
        <f>+'Morning Report'!$K$101</f>
        <v>0</v>
      </c>
      <c r="U10" s="87">
        <f>+'Morning Report'!$K$101</f>
        <v>0</v>
      </c>
      <c r="V10" s="87">
        <f>+'Morning Report'!$K$101</f>
        <v>0</v>
      </c>
      <c r="W10" s="87">
        <f>+'Morning Report'!$K$101</f>
        <v>0</v>
      </c>
      <c r="X10" s="87">
        <f>+'Morning Report'!$K$101</f>
        <v>0</v>
      </c>
      <c r="Y10" s="88">
        <f>+'Morning Report'!$K$101</f>
        <v>0</v>
      </c>
    </row>
    <row r="11" spans="1:25" x14ac:dyDescent="0.2">
      <c r="A11" s="11"/>
      <c r="B11" s="10"/>
      <c r="C11" s="10"/>
      <c r="D11" s="10"/>
      <c r="E11" s="10"/>
      <c r="F11" s="10"/>
      <c r="G11" s="10"/>
      <c r="H11" s="10"/>
      <c r="I11" s="11"/>
      <c r="J11" s="8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</row>
    <row r="12" spans="1:25" ht="13.5" thickBot="1" x14ac:dyDescent="0.25">
      <c r="A12" s="92">
        <f ca="1">+'Morning Report'!L92</f>
        <v>41886</v>
      </c>
      <c r="B12" s="10" t="s">
        <v>44</v>
      </c>
      <c r="C12" s="10" t="s">
        <v>45</v>
      </c>
      <c r="D12" s="10" t="s">
        <v>46</v>
      </c>
      <c r="E12" s="10" t="s">
        <v>47</v>
      </c>
      <c r="F12" s="10" t="s">
        <v>48</v>
      </c>
      <c r="G12" s="10" t="s">
        <v>49</v>
      </c>
      <c r="H12" s="10" t="s">
        <v>50</v>
      </c>
      <c r="I12" s="10" t="s">
        <v>51</v>
      </c>
      <c r="J12" s="10" t="s">
        <v>52</v>
      </c>
      <c r="K12" s="10" t="s">
        <v>53</v>
      </c>
      <c r="L12" s="10" t="s">
        <v>54</v>
      </c>
      <c r="M12" s="10" t="s">
        <v>55</v>
      </c>
      <c r="N12" s="10" t="s">
        <v>56</v>
      </c>
      <c r="O12" s="10" t="s">
        <v>57</v>
      </c>
      <c r="P12" s="10" t="s">
        <v>58</v>
      </c>
      <c r="Q12" s="10" t="s">
        <v>59</v>
      </c>
      <c r="R12" s="10" t="s">
        <v>60</v>
      </c>
      <c r="S12" s="10" t="s">
        <v>61</v>
      </c>
      <c r="T12" s="10" t="s">
        <v>62</v>
      </c>
      <c r="U12" s="10" t="s">
        <v>63</v>
      </c>
      <c r="V12" s="10" t="s">
        <v>64</v>
      </c>
      <c r="W12" s="10" t="s">
        <v>65</v>
      </c>
      <c r="X12" s="10" t="s">
        <v>66</v>
      </c>
      <c r="Y12" s="10" t="s">
        <v>67</v>
      </c>
    </row>
    <row r="13" spans="1:25" x14ac:dyDescent="0.2">
      <c r="A13" s="93" t="s">
        <v>73</v>
      </c>
      <c r="B13" s="82">
        <f>+'Morning Report'!$L$93</f>
        <v>0</v>
      </c>
      <c r="C13" s="82">
        <f>+'Morning Report'!$L$93</f>
        <v>0</v>
      </c>
      <c r="D13" s="82">
        <f>+'Morning Report'!$L$93</f>
        <v>0</v>
      </c>
      <c r="E13" s="82">
        <f>+'Morning Report'!$L$93</f>
        <v>0</v>
      </c>
      <c r="F13" s="82">
        <f>+'Morning Report'!$L$93</f>
        <v>0</v>
      </c>
      <c r="G13" s="82">
        <f>+'Morning Report'!$L$93</f>
        <v>0</v>
      </c>
      <c r="H13" s="82">
        <f>+'Morning Report'!$L$93</f>
        <v>0</v>
      </c>
      <c r="I13" s="82">
        <f>+'Morning Report'!$L$93</f>
        <v>0</v>
      </c>
      <c r="J13" s="82">
        <f>+'Morning Report'!$L$93</f>
        <v>0</v>
      </c>
      <c r="K13" s="82">
        <f>+'Morning Report'!$L$93</f>
        <v>0</v>
      </c>
      <c r="L13" s="82">
        <f>+'Morning Report'!$L$93</f>
        <v>0</v>
      </c>
      <c r="M13" s="82">
        <f>+'Morning Report'!$L$93</f>
        <v>0</v>
      </c>
      <c r="N13" s="82">
        <f>+'Morning Report'!$L$93</f>
        <v>0</v>
      </c>
      <c r="O13" s="82">
        <f>+'Morning Report'!$L$93</f>
        <v>0</v>
      </c>
      <c r="P13" s="82">
        <f>+'Morning Report'!$L$93</f>
        <v>0</v>
      </c>
      <c r="Q13" s="82">
        <f>+'Morning Report'!$L$93</f>
        <v>0</v>
      </c>
      <c r="R13" s="82">
        <f>+'Morning Report'!$L$93</f>
        <v>0</v>
      </c>
      <c r="S13" s="82">
        <f>+'Morning Report'!$L$93</f>
        <v>0</v>
      </c>
      <c r="T13" s="82">
        <f>+'Morning Report'!$L$93</f>
        <v>0</v>
      </c>
      <c r="U13" s="82">
        <f>+'Morning Report'!$L$93</f>
        <v>0</v>
      </c>
      <c r="V13" s="82">
        <f>+'Morning Report'!$L$93</f>
        <v>0</v>
      </c>
      <c r="W13" s="82">
        <f>+'Morning Report'!$L$93</f>
        <v>0</v>
      </c>
      <c r="X13" s="82">
        <f>+'Morning Report'!$L$93</f>
        <v>0</v>
      </c>
      <c r="Y13" s="83">
        <f>+'Morning Report'!$L$93</f>
        <v>0</v>
      </c>
    </row>
    <row r="14" spans="1:25" x14ac:dyDescent="0.2">
      <c r="A14" s="84" t="s">
        <v>29</v>
      </c>
      <c r="B14" s="80" t="e">
        <f ca="1">+'Morning Report'!$L$94</f>
        <v>#N/A</v>
      </c>
      <c r="C14" s="80" t="e">
        <f ca="1">+'Morning Report'!$L$94</f>
        <v>#N/A</v>
      </c>
      <c r="D14" s="80" t="e">
        <f ca="1">+'Morning Report'!$L$94</f>
        <v>#N/A</v>
      </c>
      <c r="E14" s="80" t="e">
        <f ca="1">+'Morning Report'!$L$94</f>
        <v>#N/A</v>
      </c>
      <c r="F14" s="80" t="e">
        <f ca="1">+'Morning Report'!$L$94</f>
        <v>#N/A</v>
      </c>
      <c r="G14" s="80" t="e">
        <f ca="1">+'Morning Report'!$L$94</f>
        <v>#N/A</v>
      </c>
      <c r="H14" s="80" t="e">
        <f ca="1">+'Morning Report'!$L$94</f>
        <v>#N/A</v>
      </c>
      <c r="I14" s="80" t="e">
        <f ca="1">+'Morning Report'!$L$94</f>
        <v>#N/A</v>
      </c>
      <c r="J14" s="80" t="e">
        <f ca="1">+'Morning Report'!$L$94</f>
        <v>#N/A</v>
      </c>
      <c r="K14" s="80" t="e">
        <f ca="1">+'Morning Report'!$L$94</f>
        <v>#N/A</v>
      </c>
      <c r="L14" s="80" t="e">
        <f ca="1">+'Morning Report'!$L$94</f>
        <v>#N/A</v>
      </c>
      <c r="M14" s="80" t="e">
        <f ca="1">+'Morning Report'!$L$94</f>
        <v>#N/A</v>
      </c>
      <c r="N14" s="80" t="e">
        <f ca="1">+'Morning Report'!$L$94</f>
        <v>#N/A</v>
      </c>
      <c r="O14" s="80" t="e">
        <f ca="1">+'Morning Report'!$L$94</f>
        <v>#N/A</v>
      </c>
      <c r="P14" s="80" t="e">
        <f ca="1">+'Morning Report'!$L$94</f>
        <v>#N/A</v>
      </c>
      <c r="Q14" s="80" t="e">
        <f ca="1">+'Morning Report'!$L$94</f>
        <v>#N/A</v>
      </c>
      <c r="R14" s="80" t="e">
        <f ca="1">+'Morning Report'!$L$94</f>
        <v>#N/A</v>
      </c>
      <c r="S14" s="80" t="e">
        <f ca="1">+'Morning Report'!$L$94</f>
        <v>#N/A</v>
      </c>
      <c r="T14" s="80" t="e">
        <f ca="1">+'Morning Report'!$L$94</f>
        <v>#N/A</v>
      </c>
      <c r="U14" s="80" t="e">
        <f ca="1">+'Morning Report'!$L$94</f>
        <v>#N/A</v>
      </c>
      <c r="V14" s="80" t="e">
        <f ca="1">+'Morning Report'!$L$94</f>
        <v>#N/A</v>
      </c>
      <c r="W14" s="80" t="e">
        <f ca="1">+'Morning Report'!$L$94</f>
        <v>#N/A</v>
      </c>
      <c r="X14" s="80" t="e">
        <f ca="1">+'Morning Report'!$L$94</f>
        <v>#N/A</v>
      </c>
      <c r="Y14" s="85" t="e">
        <f ca="1">+'Morning Report'!$L$94</f>
        <v>#N/A</v>
      </c>
    </row>
    <row r="15" spans="1:25" x14ac:dyDescent="0.2">
      <c r="A15" s="84" t="s">
        <v>26</v>
      </c>
      <c r="B15" s="80" t="e">
        <f ca="1">+'Morning Report'!$L$95</f>
        <v>#N/A</v>
      </c>
      <c r="C15" s="80" t="e">
        <f ca="1">+'Morning Report'!$L$95</f>
        <v>#N/A</v>
      </c>
      <c r="D15" s="80" t="e">
        <f ca="1">+'Morning Report'!$L$95</f>
        <v>#N/A</v>
      </c>
      <c r="E15" s="80" t="e">
        <f ca="1">+'Morning Report'!$L$95</f>
        <v>#N/A</v>
      </c>
      <c r="F15" s="80" t="e">
        <f ca="1">+'Morning Report'!$L$95</f>
        <v>#N/A</v>
      </c>
      <c r="G15" s="80" t="e">
        <f ca="1">+'Morning Report'!$L$95</f>
        <v>#N/A</v>
      </c>
      <c r="H15" s="80" t="e">
        <f ca="1">+'Morning Report'!$L$95</f>
        <v>#N/A</v>
      </c>
      <c r="I15" s="80" t="e">
        <f ca="1">+'Morning Report'!$L$95</f>
        <v>#N/A</v>
      </c>
      <c r="J15" s="80" t="e">
        <f ca="1">+'Morning Report'!$L$95</f>
        <v>#N/A</v>
      </c>
      <c r="K15" s="80" t="e">
        <f ca="1">+'Morning Report'!$L$95</f>
        <v>#N/A</v>
      </c>
      <c r="L15" s="80" t="e">
        <f ca="1">+'Morning Report'!$L$95</f>
        <v>#N/A</v>
      </c>
      <c r="M15" s="80" t="e">
        <f ca="1">+'Morning Report'!$L$95</f>
        <v>#N/A</v>
      </c>
      <c r="N15" s="80" t="e">
        <f ca="1">+'Morning Report'!$L$95</f>
        <v>#N/A</v>
      </c>
      <c r="O15" s="80" t="e">
        <f ca="1">+'Morning Report'!$L$95</f>
        <v>#N/A</v>
      </c>
      <c r="P15" s="80" t="e">
        <f ca="1">+'Morning Report'!$L$95</f>
        <v>#N/A</v>
      </c>
      <c r="Q15" s="80" t="e">
        <f ca="1">+'Morning Report'!$L$95</f>
        <v>#N/A</v>
      </c>
      <c r="R15" s="80" t="e">
        <f ca="1">+'Morning Report'!$L$95</f>
        <v>#N/A</v>
      </c>
      <c r="S15" s="80" t="e">
        <f ca="1">+'Morning Report'!$L$95</f>
        <v>#N/A</v>
      </c>
      <c r="T15" s="80" t="e">
        <f ca="1">+'Morning Report'!$L$95</f>
        <v>#N/A</v>
      </c>
      <c r="U15" s="80" t="e">
        <f ca="1">+'Morning Report'!$L$95</f>
        <v>#N/A</v>
      </c>
      <c r="V15" s="80" t="e">
        <f ca="1">+'Morning Report'!$L$95</f>
        <v>#N/A</v>
      </c>
      <c r="W15" s="80" t="e">
        <f ca="1">+'Morning Report'!$L$95</f>
        <v>#N/A</v>
      </c>
      <c r="X15" s="80" t="e">
        <f ca="1">+'Morning Report'!$L$95</f>
        <v>#N/A</v>
      </c>
      <c r="Y15" s="85" t="e">
        <f ca="1">+'Morning Report'!$L$95</f>
        <v>#N/A</v>
      </c>
    </row>
    <row r="16" spans="1:25" x14ac:dyDescent="0.2">
      <c r="A16" s="84" t="s">
        <v>28</v>
      </c>
      <c r="B16" s="80" t="e">
        <f ca="1">+'Morning Report'!$L$96</f>
        <v>#N/A</v>
      </c>
      <c r="C16" s="80" t="e">
        <f ca="1">+'Morning Report'!$L$96</f>
        <v>#N/A</v>
      </c>
      <c r="D16" s="80" t="e">
        <f ca="1">+'Morning Report'!$L$96</f>
        <v>#N/A</v>
      </c>
      <c r="E16" s="80" t="e">
        <f ca="1">+'Morning Report'!$L$96</f>
        <v>#N/A</v>
      </c>
      <c r="F16" s="80" t="e">
        <f ca="1">+'Morning Report'!$L$96</f>
        <v>#N/A</v>
      </c>
      <c r="G16" s="80" t="e">
        <f ca="1">+'Morning Report'!$L$96</f>
        <v>#N/A</v>
      </c>
      <c r="H16" s="80" t="e">
        <f ca="1">+'Morning Report'!$L$96</f>
        <v>#N/A</v>
      </c>
      <c r="I16" s="80" t="e">
        <f ca="1">+'Morning Report'!$L$96</f>
        <v>#N/A</v>
      </c>
      <c r="J16" s="80" t="e">
        <f ca="1">+'Morning Report'!$L$96</f>
        <v>#N/A</v>
      </c>
      <c r="K16" s="80" t="e">
        <f ca="1">+'Morning Report'!$L$96</f>
        <v>#N/A</v>
      </c>
      <c r="L16" s="80" t="e">
        <f ca="1">+'Morning Report'!$L$96</f>
        <v>#N/A</v>
      </c>
      <c r="M16" s="80" t="e">
        <f ca="1">+'Morning Report'!$L$96</f>
        <v>#N/A</v>
      </c>
      <c r="N16" s="80" t="e">
        <f ca="1">+'Morning Report'!$L$96</f>
        <v>#N/A</v>
      </c>
      <c r="O16" s="80" t="e">
        <f ca="1">+'Morning Report'!$L$96</f>
        <v>#N/A</v>
      </c>
      <c r="P16" s="80" t="e">
        <f ca="1">+'Morning Report'!$L$96</f>
        <v>#N/A</v>
      </c>
      <c r="Q16" s="80" t="e">
        <f ca="1">+'Morning Report'!$L$96</f>
        <v>#N/A</v>
      </c>
      <c r="R16" s="80" t="e">
        <f ca="1">+'Morning Report'!$L$96</f>
        <v>#N/A</v>
      </c>
      <c r="S16" s="80" t="e">
        <f ca="1">+'Morning Report'!$L$96</f>
        <v>#N/A</v>
      </c>
      <c r="T16" s="80" t="e">
        <f ca="1">+'Morning Report'!$L$96</f>
        <v>#N/A</v>
      </c>
      <c r="U16" s="80" t="e">
        <f ca="1">+'Morning Report'!$L$96</f>
        <v>#N/A</v>
      </c>
      <c r="V16" s="80" t="e">
        <f ca="1">+'Morning Report'!$L$96</f>
        <v>#N/A</v>
      </c>
      <c r="W16" s="80" t="e">
        <f ca="1">+'Morning Report'!$L$96</f>
        <v>#N/A</v>
      </c>
      <c r="X16" s="80" t="e">
        <f ca="1">+'Morning Report'!$L$96</f>
        <v>#N/A</v>
      </c>
      <c r="Y16" s="85" t="e">
        <f ca="1">+'Morning Report'!$L$96</f>
        <v>#N/A</v>
      </c>
    </row>
    <row r="17" spans="1:25" x14ac:dyDescent="0.2">
      <c r="A17" s="84" t="s">
        <v>36</v>
      </c>
      <c r="B17" s="80" t="e">
        <f ca="1">+'Morning Report'!$L$97</f>
        <v>#N/A</v>
      </c>
      <c r="C17" s="80" t="e">
        <f ca="1">+'Morning Report'!$L$97</f>
        <v>#N/A</v>
      </c>
      <c r="D17" s="80" t="e">
        <f ca="1">+'Morning Report'!$L$97</f>
        <v>#N/A</v>
      </c>
      <c r="E17" s="80" t="e">
        <f ca="1">+'Morning Report'!$L$97</f>
        <v>#N/A</v>
      </c>
      <c r="F17" s="80" t="e">
        <f ca="1">+'Morning Report'!$L$97</f>
        <v>#N/A</v>
      </c>
      <c r="G17" s="80" t="e">
        <f ca="1">+'Morning Report'!$L$97</f>
        <v>#N/A</v>
      </c>
      <c r="H17" s="80" t="e">
        <f ca="1">+'Morning Report'!$L$97</f>
        <v>#N/A</v>
      </c>
      <c r="I17" s="80" t="e">
        <f ca="1">+'Morning Report'!$L$97</f>
        <v>#N/A</v>
      </c>
      <c r="J17" s="80" t="e">
        <f ca="1">+'Morning Report'!$L$97</f>
        <v>#N/A</v>
      </c>
      <c r="K17" s="80" t="e">
        <f ca="1">+'Morning Report'!$L$97</f>
        <v>#N/A</v>
      </c>
      <c r="L17" s="80" t="e">
        <f ca="1">+'Morning Report'!$L$97</f>
        <v>#N/A</v>
      </c>
      <c r="M17" s="80" t="e">
        <f ca="1">+'Morning Report'!$L$97</f>
        <v>#N/A</v>
      </c>
      <c r="N17" s="80" t="e">
        <f ca="1">+'Morning Report'!$L$97</f>
        <v>#N/A</v>
      </c>
      <c r="O17" s="80" t="e">
        <f ca="1">+'Morning Report'!$L$97</f>
        <v>#N/A</v>
      </c>
      <c r="P17" s="80" t="e">
        <f ca="1">+'Morning Report'!$L$97</f>
        <v>#N/A</v>
      </c>
      <c r="Q17" s="80" t="e">
        <f ca="1">+'Morning Report'!$L$97</f>
        <v>#N/A</v>
      </c>
      <c r="R17" s="80" t="e">
        <f ca="1">+'Morning Report'!$L$97</f>
        <v>#N/A</v>
      </c>
      <c r="S17" s="80" t="e">
        <f ca="1">+'Morning Report'!$L$97</f>
        <v>#N/A</v>
      </c>
      <c r="T17" s="80" t="e">
        <f ca="1">+'Morning Report'!$L$97</f>
        <v>#N/A</v>
      </c>
      <c r="U17" s="80" t="e">
        <f ca="1">+'Morning Report'!$L$97</f>
        <v>#N/A</v>
      </c>
      <c r="V17" s="80" t="e">
        <f ca="1">+'Morning Report'!$L$97</f>
        <v>#N/A</v>
      </c>
      <c r="W17" s="80" t="e">
        <f ca="1">+'Morning Report'!$L$97</f>
        <v>#N/A</v>
      </c>
      <c r="X17" s="80" t="e">
        <f ca="1">+'Morning Report'!$L$97</f>
        <v>#N/A</v>
      </c>
      <c r="Y17" s="85" t="e">
        <f ca="1">+'Morning Report'!$L$97</f>
        <v>#N/A</v>
      </c>
    </row>
    <row r="18" spans="1:25" x14ac:dyDescent="0.2">
      <c r="A18" s="84" t="s">
        <v>37</v>
      </c>
      <c r="B18" s="80">
        <f>+'Morning Report'!$L$98</f>
        <v>5887</v>
      </c>
      <c r="C18" s="80">
        <f>+'Morning Report'!$L$98</f>
        <v>5887</v>
      </c>
      <c r="D18" s="80">
        <f>+'Morning Report'!$L$98</f>
        <v>5887</v>
      </c>
      <c r="E18" s="80">
        <f>+'Morning Report'!$L$98</f>
        <v>5887</v>
      </c>
      <c r="F18" s="80">
        <f>+'Morning Report'!$L$98</f>
        <v>5887</v>
      </c>
      <c r="G18" s="80">
        <f>+'Morning Report'!$L$98</f>
        <v>5887</v>
      </c>
      <c r="H18" s="80">
        <f>+'Morning Report'!$L$98</f>
        <v>5887</v>
      </c>
      <c r="I18" s="80">
        <f>+'Morning Report'!$L$98</f>
        <v>5887</v>
      </c>
      <c r="J18" s="80">
        <f>+'Morning Report'!$L$98</f>
        <v>5887</v>
      </c>
      <c r="K18" s="80">
        <f>+'Morning Report'!$L$98</f>
        <v>5887</v>
      </c>
      <c r="L18" s="80">
        <f>+'Morning Report'!$L$98</f>
        <v>5887</v>
      </c>
      <c r="M18" s="80">
        <f>+'Morning Report'!$L$98</f>
        <v>5887</v>
      </c>
      <c r="N18" s="80">
        <f>+'Morning Report'!$L$98</f>
        <v>5887</v>
      </c>
      <c r="O18" s="80">
        <f>+'Morning Report'!$L$98</f>
        <v>5887</v>
      </c>
      <c r="P18" s="80">
        <f>+'Morning Report'!$L$98</f>
        <v>5887</v>
      </c>
      <c r="Q18" s="80">
        <f>+'Morning Report'!$L$98</f>
        <v>5887</v>
      </c>
      <c r="R18" s="80">
        <f>+'Morning Report'!$L$98</f>
        <v>5887</v>
      </c>
      <c r="S18" s="80">
        <f>+'Morning Report'!$L$98</f>
        <v>5887</v>
      </c>
      <c r="T18" s="80">
        <f>+'Morning Report'!$L$98</f>
        <v>5887</v>
      </c>
      <c r="U18" s="80">
        <f>+'Morning Report'!$L$98</f>
        <v>5887</v>
      </c>
      <c r="V18" s="80">
        <f>+'Morning Report'!$L$98</f>
        <v>5887</v>
      </c>
      <c r="W18" s="80">
        <f>+'Morning Report'!$L$98</f>
        <v>5887</v>
      </c>
      <c r="X18" s="80">
        <f>+'Morning Report'!$L$98</f>
        <v>5887</v>
      </c>
      <c r="Y18" s="85">
        <f>+'Morning Report'!$L$98</f>
        <v>5887</v>
      </c>
    </row>
    <row r="19" spans="1:25" x14ac:dyDescent="0.2">
      <c r="A19" s="84" t="s">
        <v>38</v>
      </c>
      <c r="B19" s="80" t="e">
        <f ca="1">+'Morning Report'!$L$99</f>
        <v>#N/A</v>
      </c>
      <c r="C19" s="80" t="e">
        <f ca="1">+'Morning Report'!$L$99</f>
        <v>#N/A</v>
      </c>
      <c r="D19" s="80" t="e">
        <f ca="1">+'Morning Report'!$L$99</f>
        <v>#N/A</v>
      </c>
      <c r="E19" s="80" t="e">
        <f ca="1">+'Morning Report'!$L$99</f>
        <v>#N/A</v>
      </c>
      <c r="F19" s="80" t="e">
        <f ca="1">+'Morning Report'!$L$99</f>
        <v>#N/A</v>
      </c>
      <c r="G19" s="80" t="e">
        <f ca="1">+'Morning Report'!$L$99</f>
        <v>#N/A</v>
      </c>
      <c r="H19" s="80" t="e">
        <f ca="1">+'Morning Report'!$L$99</f>
        <v>#N/A</v>
      </c>
      <c r="I19" s="80" t="e">
        <f ca="1">+'Morning Report'!$L$99</f>
        <v>#N/A</v>
      </c>
      <c r="J19" s="80" t="e">
        <f ca="1">+'Morning Report'!$L$99</f>
        <v>#N/A</v>
      </c>
      <c r="K19" s="80" t="e">
        <f ca="1">+'Morning Report'!$L$99</f>
        <v>#N/A</v>
      </c>
      <c r="L19" s="80" t="e">
        <f ca="1">+'Morning Report'!$L$99</f>
        <v>#N/A</v>
      </c>
      <c r="M19" s="80" t="e">
        <f ca="1">+'Morning Report'!$L$99</f>
        <v>#N/A</v>
      </c>
      <c r="N19" s="80" t="e">
        <f ca="1">+'Morning Report'!$L$99</f>
        <v>#N/A</v>
      </c>
      <c r="O19" s="80" t="e">
        <f ca="1">+'Morning Report'!$L$99</f>
        <v>#N/A</v>
      </c>
      <c r="P19" s="80" t="e">
        <f ca="1">+'Morning Report'!$L$99</f>
        <v>#N/A</v>
      </c>
      <c r="Q19" s="80" t="e">
        <f ca="1">+'Morning Report'!$L$99</f>
        <v>#N/A</v>
      </c>
      <c r="R19" s="80" t="e">
        <f ca="1">+'Morning Report'!$L$99</f>
        <v>#N/A</v>
      </c>
      <c r="S19" s="80" t="e">
        <f ca="1">+'Morning Report'!$L$99</f>
        <v>#N/A</v>
      </c>
      <c r="T19" s="80" t="e">
        <f ca="1">+'Morning Report'!$L$99</f>
        <v>#N/A</v>
      </c>
      <c r="U19" s="80" t="e">
        <f ca="1">+'Morning Report'!$L$99</f>
        <v>#N/A</v>
      </c>
      <c r="V19" s="80" t="e">
        <f ca="1">+'Morning Report'!$L$99</f>
        <v>#N/A</v>
      </c>
      <c r="W19" s="80" t="e">
        <f ca="1">+'Morning Report'!$L$99</f>
        <v>#N/A</v>
      </c>
      <c r="X19" s="80" t="e">
        <f ca="1">+'Morning Report'!$L$99</f>
        <v>#N/A</v>
      </c>
      <c r="Y19" s="85" t="e">
        <f ca="1">+'Morning Report'!$L$99</f>
        <v>#N/A</v>
      </c>
    </row>
    <row r="20" spans="1:25" x14ac:dyDescent="0.2">
      <c r="A20" s="84" t="s">
        <v>39</v>
      </c>
      <c r="B20" s="80">
        <f>+'Morning Report'!$L$100</f>
        <v>5440</v>
      </c>
      <c r="C20" s="80">
        <f>+'Morning Report'!$L$100</f>
        <v>5440</v>
      </c>
      <c r="D20" s="80">
        <f>+'Morning Report'!$L$100</f>
        <v>5440</v>
      </c>
      <c r="E20" s="80">
        <f>+'Morning Report'!$L$100</f>
        <v>5440</v>
      </c>
      <c r="F20" s="80">
        <f>+'Morning Report'!$L$100</f>
        <v>5440</v>
      </c>
      <c r="G20" s="80">
        <f>+'Morning Report'!$L$100</f>
        <v>5440</v>
      </c>
      <c r="H20" s="80">
        <f>+'Morning Report'!$L$100</f>
        <v>5440</v>
      </c>
      <c r="I20" s="80">
        <f>+'Morning Report'!$L$100</f>
        <v>5440</v>
      </c>
      <c r="J20" s="80">
        <f>+'Morning Report'!$L$100</f>
        <v>5440</v>
      </c>
      <c r="K20" s="80">
        <f>+'Morning Report'!$L$100</f>
        <v>5440</v>
      </c>
      <c r="L20" s="80">
        <f>+'Morning Report'!$L$100</f>
        <v>5440</v>
      </c>
      <c r="M20" s="80">
        <f>+'Morning Report'!$L$100</f>
        <v>5440</v>
      </c>
      <c r="N20" s="80">
        <f>+'Morning Report'!$L$100</f>
        <v>5440</v>
      </c>
      <c r="O20" s="80">
        <f>+'Morning Report'!$L$100</f>
        <v>5440</v>
      </c>
      <c r="P20" s="80">
        <f>+'Morning Report'!$L$100</f>
        <v>5440</v>
      </c>
      <c r="Q20" s="80">
        <f>+'Morning Report'!$L$100</f>
        <v>5440</v>
      </c>
      <c r="R20" s="80">
        <f>+'Morning Report'!$L$100</f>
        <v>5440</v>
      </c>
      <c r="S20" s="80">
        <f>+'Morning Report'!$L$100</f>
        <v>5440</v>
      </c>
      <c r="T20" s="80">
        <f>+'Morning Report'!$L$100</f>
        <v>5440</v>
      </c>
      <c r="U20" s="80">
        <f>+'Morning Report'!$L$100</f>
        <v>5440</v>
      </c>
      <c r="V20" s="80">
        <f>+'Morning Report'!$L$100</f>
        <v>5440</v>
      </c>
      <c r="W20" s="80">
        <f>+'Morning Report'!$L$100</f>
        <v>5440</v>
      </c>
      <c r="X20" s="80">
        <f>+'Morning Report'!$L$100</f>
        <v>5440</v>
      </c>
      <c r="Y20" s="85">
        <f>+'Morning Report'!$L$100</f>
        <v>5440</v>
      </c>
    </row>
    <row r="21" spans="1:25" ht="13.5" thickBot="1" x14ac:dyDescent="0.25">
      <c r="A21" s="86" t="s">
        <v>35</v>
      </c>
      <c r="B21" s="87">
        <f>+'Morning Report'!$L$101</f>
        <v>0</v>
      </c>
      <c r="C21" s="87">
        <f>+'Morning Report'!$L$101</f>
        <v>0</v>
      </c>
      <c r="D21" s="87">
        <f>+'Morning Report'!$L$101</f>
        <v>0</v>
      </c>
      <c r="E21" s="87">
        <f>+'Morning Report'!$L$101</f>
        <v>0</v>
      </c>
      <c r="F21" s="87">
        <f>+'Morning Report'!$L$101</f>
        <v>0</v>
      </c>
      <c r="G21" s="87">
        <f>+'Morning Report'!$L$101</f>
        <v>0</v>
      </c>
      <c r="H21" s="87">
        <f>+'Morning Report'!$L$101</f>
        <v>0</v>
      </c>
      <c r="I21" s="87">
        <f>+'Morning Report'!$L$101</f>
        <v>0</v>
      </c>
      <c r="J21" s="87">
        <f>+'Morning Report'!$L$101</f>
        <v>0</v>
      </c>
      <c r="K21" s="87">
        <f>+'Morning Report'!$L$101</f>
        <v>0</v>
      </c>
      <c r="L21" s="87">
        <f>+'Morning Report'!$L$101</f>
        <v>0</v>
      </c>
      <c r="M21" s="87">
        <f>+'Morning Report'!$L$101</f>
        <v>0</v>
      </c>
      <c r="N21" s="87">
        <f>+'Morning Report'!$L$101</f>
        <v>0</v>
      </c>
      <c r="O21" s="87">
        <f>+'Morning Report'!$L$101</f>
        <v>0</v>
      </c>
      <c r="P21" s="87">
        <f>+'Morning Report'!$L$101</f>
        <v>0</v>
      </c>
      <c r="Q21" s="87">
        <f>+'Morning Report'!$L$101</f>
        <v>0</v>
      </c>
      <c r="R21" s="87">
        <f>+'Morning Report'!$L$101</f>
        <v>0</v>
      </c>
      <c r="S21" s="87">
        <f>+'Morning Report'!$L$101</f>
        <v>0</v>
      </c>
      <c r="T21" s="87">
        <f>+'Morning Report'!$L$101</f>
        <v>0</v>
      </c>
      <c r="U21" s="87">
        <f>+'Morning Report'!$L$101</f>
        <v>0</v>
      </c>
      <c r="V21" s="87">
        <f>+'Morning Report'!$L$101</f>
        <v>0</v>
      </c>
      <c r="W21" s="87">
        <f>+'Morning Report'!$L$101</f>
        <v>0</v>
      </c>
      <c r="X21" s="87">
        <f>+'Morning Report'!$L$101</f>
        <v>0</v>
      </c>
      <c r="Y21" s="88">
        <f>+'Morning Report'!$L$101</f>
        <v>0</v>
      </c>
    </row>
    <row r="22" spans="1:25" x14ac:dyDescent="0.2">
      <c r="A22" s="11"/>
      <c r="B22" s="10"/>
      <c r="C22" s="10"/>
      <c r="D22" s="10"/>
      <c r="E22" s="10"/>
      <c r="F22" s="10"/>
      <c r="G22" s="10"/>
      <c r="H22" s="10"/>
      <c r="I22" s="11"/>
      <c r="J22" s="12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  <c r="Y22" s="11"/>
    </row>
    <row r="23" spans="1:25" ht="13.5" thickBot="1" x14ac:dyDescent="0.25">
      <c r="A23" s="92">
        <f ca="1">+'Morning Report'!M6</f>
        <v>41887</v>
      </c>
      <c r="B23" s="10" t="s">
        <v>44</v>
      </c>
      <c r="C23" s="10" t="s">
        <v>45</v>
      </c>
      <c r="D23" s="10" t="s">
        <v>46</v>
      </c>
      <c r="E23" s="10" t="s">
        <v>47</v>
      </c>
      <c r="F23" s="10" t="s">
        <v>48</v>
      </c>
      <c r="G23" s="10" t="s">
        <v>49</v>
      </c>
      <c r="H23" s="10" t="s">
        <v>50</v>
      </c>
      <c r="I23" s="10" t="s">
        <v>51</v>
      </c>
      <c r="J23" s="10" t="s">
        <v>52</v>
      </c>
      <c r="K23" s="10" t="s">
        <v>53</v>
      </c>
      <c r="L23" s="10" t="s">
        <v>54</v>
      </c>
      <c r="M23" s="10" t="s">
        <v>55</v>
      </c>
      <c r="N23" s="10" t="s">
        <v>56</v>
      </c>
      <c r="O23" s="10" t="s">
        <v>57</v>
      </c>
      <c r="P23" s="10" t="s">
        <v>58</v>
      </c>
      <c r="Q23" s="10" t="s">
        <v>59</v>
      </c>
      <c r="R23" s="10" t="s">
        <v>60</v>
      </c>
      <c r="S23" s="10" t="s">
        <v>61</v>
      </c>
      <c r="T23" s="10" t="s">
        <v>62</v>
      </c>
      <c r="U23" s="10" t="s">
        <v>63</v>
      </c>
      <c r="V23" s="10" t="s">
        <v>64</v>
      </c>
      <c r="W23" s="10" t="s">
        <v>65</v>
      </c>
      <c r="X23" s="10" t="s">
        <v>66</v>
      </c>
      <c r="Y23" s="10" t="s">
        <v>67</v>
      </c>
    </row>
    <row r="24" spans="1:25" x14ac:dyDescent="0.2">
      <c r="A24" s="93" t="s">
        <v>73</v>
      </c>
      <c r="B24" s="82">
        <f>+'Morning Report'!$M$93</f>
        <v>0</v>
      </c>
      <c r="C24" s="82">
        <f>+'Morning Report'!$M$93</f>
        <v>0</v>
      </c>
      <c r="D24" s="82">
        <f>+'Morning Report'!$M$93</f>
        <v>0</v>
      </c>
      <c r="E24" s="82">
        <f>+'Morning Report'!$M$93</f>
        <v>0</v>
      </c>
      <c r="F24" s="82">
        <f>+'Morning Report'!$M$93</f>
        <v>0</v>
      </c>
      <c r="G24" s="82">
        <f>+'Morning Report'!$M$93</f>
        <v>0</v>
      </c>
      <c r="H24" s="82">
        <f>+'Morning Report'!$M$93</f>
        <v>0</v>
      </c>
      <c r="I24" s="82">
        <f>+'Morning Report'!$M$93</f>
        <v>0</v>
      </c>
      <c r="J24" s="82">
        <f>+'Morning Report'!$M$93</f>
        <v>0</v>
      </c>
      <c r="K24" s="82">
        <f>+'Morning Report'!$M$93</f>
        <v>0</v>
      </c>
      <c r="L24" s="82">
        <f>+'Morning Report'!$M$93</f>
        <v>0</v>
      </c>
      <c r="M24" s="82">
        <f>+'Morning Report'!$M$93</f>
        <v>0</v>
      </c>
      <c r="N24" s="82">
        <f>+'Morning Report'!$M$93</f>
        <v>0</v>
      </c>
      <c r="O24" s="82">
        <f>+'Morning Report'!$M$93</f>
        <v>0</v>
      </c>
      <c r="P24" s="82">
        <f>+'Morning Report'!$M$93</f>
        <v>0</v>
      </c>
      <c r="Q24" s="82">
        <f>+'Morning Report'!$M$93</f>
        <v>0</v>
      </c>
      <c r="R24" s="82">
        <f>+'Morning Report'!$M$93</f>
        <v>0</v>
      </c>
      <c r="S24" s="82">
        <f>+'Morning Report'!$M$93</f>
        <v>0</v>
      </c>
      <c r="T24" s="82">
        <f>+'Morning Report'!$M$93</f>
        <v>0</v>
      </c>
      <c r="U24" s="82">
        <f>+'Morning Report'!$M$93</f>
        <v>0</v>
      </c>
      <c r="V24" s="82">
        <f>+'Morning Report'!$M$93</f>
        <v>0</v>
      </c>
      <c r="W24" s="82">
        <f>+'Morning Report'!$M$93</f>
        <v>0</v>
      </c>
      <c r="X24" s="82">
        <f>+'Morning Report'!$M$93</f>
        <v>0</v>
      </c>
      <c r="Y24" s="83">
        <f>+'Morning Report'!$M$93</f>
        <v>0</v>
      </c>
    </row>
    <row r="25" spans="1:25" x14ac:dyDescent="0.2">
      <c r="A25" s="84" t="s">
        <v>29</v>
      </c>
      <c r="B25" s="80" t="e">
        <f ca="1">+'Morning Report'!$M$94</f>
        <v>#N/A</v>
      </c>
      <c r="C25" s="80" t="e">
        <f ca="1">+'Morning Report'!$M$94</f>
        <v>#N/A</v>
      </c>
      <c r="D25" s="80" t="e">
        <f ca="1">+'Morning Report'!$M$94</f>
        <v>#N/A</v>
      </c>
      <c r="E25" s="80" t="e">
        <f ca="1">+'Morning Report'!$M$94</f>
        <v>#N/A</v>
      </c>
      <c r="F25" s="80" t="e">
        <f ca="1">+'Morning Report'!$M$94</f>
        <v>#N/A</v>
      </c>
      <c r="G25" s="80" t="e">
        <f ca="1">+'Morning Report'!$M$94</f>
        <v>#N/A</v>
      </c>
      <c r="H25" s="80" t="e">
        <f ca="1">+'Morning Report'!$M$94</f>
        <v>#N/A</v>
      </c>
      <c r="I25" s="80" t="e">
        <f ca="1">+'Morning Report'!$M$94</f>
        <v>#N/A</v>
      </c>
      <c r="J25" s="80" t="e">
        <f ca="1">+'Morning Report'!$M$94</f>
        <v>#N/A</v>
      </c>
      <c r="K25" s="80" t="e">
        <f ca="1">+'Morning Report'!$M$94</f>
        <v>#N/A</v>
      </c>
      <c r="L25" s="80" t="e">
        <f ca="1">+'Morning Report'!$M$94</f>
        <v>#N/A</v>
      </c>
      <c r="M25" s="80" t="e">
        <f ca="1">+'Morning Report'!$M$94</f>
        <v>#N/A</v>
      </c>
      <c r="N25" s="80" t="e">
        <f ca="1">+'Morning Report'!$M$94</f>
        <v>#N/A</v>
      </c>
      <c r="O25" s="80" t="e">
        <f ca="1">+'Morning Report'!$M$94</f>
        <v>#N/A</v>
      </c>
      <c r="P25" s="80" t="e">
        <f ca="1">+'Morning Report'!$M$94</f>
        <v>#N/A</v>
      </c>
      <c r="Q25" s="80" t="e">
        <f ca="1">+'Morning Report'!$M$94</f>
        <v>#N/A</v>
      </c>
      <c r="R25" s="80" t="e">
        <f ca="1">+'Morning Report'!$M$94</f>
        <v>#N/A</v>
      </c>
      <c r="S25" s="80" t="e">
        <f ca="1">+'Morning Report'!$M$94</f>
        <v>#N/A</v>
      </c>
      <c r="T25" s="80" t="e">
        <f ca="1">+'Morning Report'!$M$94</f>
        <v>#N/A</v>
      </c>
      <c r="U25" s="80" t="e">
        <f ca="1">+'Morning Report'!$M$94</f>
        <v>#N/A</v>
      </c>
      <c r="V25" s="80" t="e">
        <f ca="1">+'Morning Report'!$M$94</f>
        <v>#N/A</v>
      </c>
      <c r="W25" s="80" t="e">
        <f ca="1">+'Morning Report'!$M$94</f>
        <v>#N/A</v>
      </c>
      <c r="X25" s="80" t="e">
        <f ca="1">+'Morning Report'!$M$94</f>
        <v>#N/A</v>
      </c>
      <c r="Y25" s="85" t="e">
        <f ca="1">+'Morning Report'!$M$94</f>
        <v>#N/A</v>
      </c>
    </row>
    <row r="26" spans="1:25" x14ac:dyDescent="0.2">
      <c r="A26" s="84" t="s">
        <v>26</v>
      </c>
      <c r="B26" s="80" t="e">
        <f ca="1">+'Morning Report'!$M$95</f>
        <v>#N/A</v>
      </c>
      <c r="C26" s="80" t="e">
        <f ca="1">+'Morning Report'!$M$95</f>
        <v>#N/A</v>
      </c>
      <c r="D26" s="80" t="e">
        <f ca="1">+'Morning Report'!$M$95</f>
        <v>#N/A</v>
      </c>
      <c r="E26" s="80" t="e">
        <f ca="1">+'Morning Report'!$M$95</f>
        <v>#N/A</v>
      </c>
      <c r="F26" s="80" t="e">
        <f ca="1">+'Morning Report'!$M$95</f>
        <v>#N/A</v>
      </c>
      <c r="G26" s="80" t="e">
        <f ca="1">+'Morning Report'!$M$95</f>
        <v>#N/A</v>
      </c>
      <c r="H26" s="80" t="e">
        <f ca="1">+'Morning Report'!$M$95</f>
        <v>#N/A</v>
      </c>
      <c r="I26" s="80" t="e">
        <f ca="1">+'Morning Report'!$M$95</f>
        <v>#N/A</v>
      </c>
      <c r="J26" s="80" t="e">
        <f ca="1">+'Morning Report'!$M$95</f>
        <v>#N/A</v>
      </c>
      <c r="K26" s="80" t="e">
        <f ca="1">+'Morning Report'!$M$95</f>
        <v>#N/A</v>
      </c>
      <c r="L26" s="80" t="e">
        <f ca="1">+'Morning Report'!$M$95</f>
        <v>#N/A</v>
      </c>
      <c r="M26" s="80" t="e">
        <f ca="1">+'Morning Report'!$M$95</f>
        <v>#N/A</v>
      </c>
      <c r="N26" s="80" t="e">
        <f ca="1">+'Morning Report'!$M$95</f>
        <v>#N/A</v>
      </c>
      <c r="O26" s="80" t="e">
        <f ca="1">+'Morning Report'!$M$95</f>
        <v>#N/A</v>
      </c>
      <c r="P26" s="80" t="e">
        <f ca="1">+'Morning Report'!$M$95</f>
        <v>#N/A</v>
      </c>
      <c r="Q26" s="80" t="e">
        <f ca="1">+'Morning Report'!$M$95</f>
        <v>#N/A</v>
      </c>
      <c r="R26" s="80" t="e">
        <f ca="1">+'Morning Report'!$M$95</f>
        <v>#N/A</v>
      </c>
      <c r="S26" s="80" t="e">
        <f ca="1">+'Morning Report'!$M$95</f>
        <v>#N/A</v>
      </c>
      <c r="T26" s="80" t="e">
        <f ca="1">+'Morning Report'!$M$95</f>
        <v>#N/A</v>
      </c>
      <c r="U26" s="80" t="e">
        <f ca="1">+'Morning Report'!$M$95</f>
        <v>#N/A</v>
      </c>
      <c r="V26" s="80" t="e">
        <f ca="1">+'Morning Report'!$M$95</f>
        <v>#N/A</v>
      </c>
      <c r="W26" s="80" t="e">
        <f ca="1">+'Morning Report'!$M$95</f>
        <v>#N/A</v>
      </c>
      <c r="X26" s="80" t="e">
        <f ca="1">+'Morning Report'!$M$95</f>
        <v>#N/A</v>
      </c>
      <c r="Y26" s="85" t="e">
        <f ca="1">+'Morning Report'!$M$95</f>
        <v>#N/A</v>
      </c>
    </row>
    <row r="27" spans="1:25" x14ac:dyDescent="0.2">
      <c r="A27" s="84" t="s">
        <v>28</v>
      </c>
      <c r="B27" s="80" t="e">
        <f ca="1">+'Morning Report'!$M$96</f>
        <v>#N/A</v>
      </c>
      <c r="C27" s="80" t="e">
        <f ca="1">+'Morning Report'!$M$96</f>
        <v>#N/A</v>
      </c>
      <c r="D27" s="80" t="e">
        <f ca="1">+'Morning Report'!$M$96</f>
        <v>#N/A</v>
      </c>
      <c r="E27" s="80" t="e">
        <f ca="1">+'Morning Report'!$M$96</f>
        <v>#N/A</v>
      </c>
      <c r="F27" s="80" t="e">
        <f ca="1">+'Morning Report'!$M$96</f>
        <v>#N/A</v>
      </c>
      <c r="G27" s="80" t="e">
        <f ca="1">+'Morning Report'!$M$96</f>
        <v>#N/A</v>
      </c>
      <c r="H27" s="80" t="e">
        <f ca="1">+'Morning Report'!$M$96</f>
        <v>#N/A</v>
      </c>
      <c r="I27" s="80" t="e">
        <f ca="1">+'Morning Report'!$M$96</f>
        <v>#N/A</v>
      </c>
      <c r="J27" s="80" t="e">
        <f ca="1">+'Morning Report'!$M$96</f>
        <v>#N/A</v>
      </c>
      <c r="K27" s="80" t="e">
        <f ca="1">+'Morning Report'!$M$96</f>
        <v>#N/A</v>
      </c>
      <c r="L27" s="80" t="e">
        <f ca="1">+'Morning Report'!$M$96</f>
        <v>#N/A</v>
      </c>
      <c r="M27" s="80" t="e">
        <f ca="1">+'Morning Report'!$M$96</f>
        <v>#N/A</v>
      </c>
      <c r="N27" s="80" t="e">
        <f ca="1">+'Morning Report'!$M$96</f>
        <v>#N/A</v>
      </c>
      <c r="O27" s="80" t="e">
        <f ca="1">+'Morning Report'!$M$96</f>
        <v>#N/A</v>
      </c>
      <c r="P27" s="80" t="e">
        <f ca="1">+'Morning Report'!$M$96</f>
        <v>#N/A</v>
      </c>
      <c r="Q27" s="80" t="e">
        <f ca="1">+'Morning Report'!$M$96</f>
        <v>#N/A</v>
      </c>
      <c r="R27" s="80" t="e">
        <f ca="1">+'Morning Report'!$M$96</f>
        <v>#N/A</v>
      </c>
      <c r="S27" s="80" t="e">
        <f ca="1">+'Morning Report'!$M$96</f>
        <v>#N/A</v>
      </c>
      <c r="T27" s="80" t="e">
        <f ca="1">+'Morning Report'!$M$96</f>
        <v>#N/A</v>
      </c>
      <c r="U27" s="80" t="e">
        <f ca="1">+'Morning Report'!$M$96</f>
        <v>#N/A</v>
      </c>
      <c r="V27" s="80" t="e">
        <f ca="1">+'Morning Report'!$M$96</f>
        <v>#N/A</v>
      </c>
      <c r="W27" s="80" t="e">
        <f ca="1">+'Morning Report'!$M$96</f>
        <v>#N/A</v>
      </c>
      <c r="X27" s="80" t="e">
        <f ca="1">+'Morning Report'!$M$96</f>
        <v>#N/A</v>
      </c>
      <c r="Y27" s="85" t="e">
        <f ca="1">+'Morning Report'!$M$96</f>
        <v>#N/A</v>
      </c>
    </row>
    <row r="28" spans="1:25" x14ac:dyDescent="0.2">
      <c r="A28" s="84" t="s">
        <v>36</v>
      </c>
      <c r="B28" s="80" t="e">
        <f ca="1">+'Morning Report'!$M$97</f>
        <v>#N/A</v>
      </c>
      <c r="C28" s="80" t="e">
        <f ca="1">+'Morning Report'!$M$97</f>
        <v>#N/A</v>
      </c>
      <c r="D28" s="80" t="e">
        <f ca="1">+'Morning Report'!$M$97</f>
        <v>#N/A</v>
      </c>
      <c r="E28" s="80" t="e">
        <f ca="1">+'Morning Report'!$M$97</f>
        <v>#N/A</v>
      </c>
      <c r="F28" s="80" t="e">
        <f ca="1">+'Morning Report'!$M$97</f>
        <v>#N/A</v>
      </c>
      <c r="G28" s="80" t="e">
        <f ca="1">+'Morning Report'!$M$97</f>
        <v>#N/A</v>
      </c>
      <c r="H28" s="80" t="e">
        <f ca="1">+'Morning Report'!$M$97</f>
        <v>#N/A</v>
      </c>
      <c r="I28" s="80" t="e">
        <f ca="1">+'Morning Report'!$M$97</f>
        <v>#N/A</v>
      </c>
      <c r="J28" s="80" t="e">
        <f ca="1">+'Morning Report'!$M$97</f>
        <v>#N/A</v>
      </c>
      <c r="K28" s="80" t="e">
        <f ca="1">+'Morning Report'!$M$97</f>
        <v>#N/A</v>
      </c>
      <c r="L28" s="80" t="e">
        <f ca="1">+'Morning Report'!$M$97</f>
        <v>#N/A</v>
      </c>
      <c r="M28" s="80" t="e">
        <f ca="1">+'Morning Report'!$M$97</f>
        <v>#N/A</v>
      </c>
      <c r="N28" s="80" t="e">
        <f ca="1">+'Morning Report'!$M$97</f>
        <v>#N/A</v>
      </c>
      <c r="O28" s="80" t="e">
        <f ca="1">+'Morning Report'!$M$97</f>
        <v>#N/A</v>
      </c>
      <c r="P28" s="80" t="e">
        <f ca="1">+'Morning Report'!$M$97</f>
        <v>#N/A</v>
      </c>
      <c r="Q28" s="80" t="e">
        <f ca="1">+'Morning Report'!$M$97</f>
        <v>#N/A</v>
      </c>
      <c r="R28" s="80" t="e">
        <f ca="1">+'Morning Report'!$M$97</f>
        <v>#N/A</v>
      </c>
      <c r="S28" s="80" t="e">
        <f ca="1">+'Morning Report'!$M$97</f>
        <v>#N/A</v>
      </c>
      <c r="T28" s="80" t="e">
        <f ca="1">+'Morning Report'!$M$97</f>
        <v>#N/A</v>
      </c>
      <c r="U28" s="80" t="e">
        <f ca="1">+'Morning Report'!$M$97</f>
        <v>#N/A</v>
      </c>
      <c r="V28" s="80" t="e">
        <f ca="1">+'Morning Report'!$M$97</f>
        <v>#N/A</v>
      </c>
      <c r="W28" s="80" t="e">
        <f ca="1">+'Morning Report'!$M$97</f>
        <v>#N/A</v>
      </c>
      <c r="X28" s="80" t="e">
        <f ca="1">+'Morning Report'!$M$97</f>
        <v>#N/A</v>
      </c>
      <c r="Y28" s="85" t="e">
        <f ca="1">+'Morning Report'!$M$97</f>
        <v>#N/A</v>
      </c>
    </row>
    <row r="29" spans="1:25" x14ac:dyDescent="0.2">
      <c r="A29" s="84" t="s">
        <v>37</v>
      </c>
      <c r="B29" s="80">
        <f>+'Morning Report'!$M$98</f>
        <v>5887</v>
      </c>
      <c r="C29" s="80">
        <f>+'Morning Report'!$M$98</f>
        <v>5887</v>
      </c>
      <c r="D29" s="80">
        <f>+'Morning Report'!$M$98</f>
        <v>5887</v>
      </c>
      <c r="E29" s="80">
        <f>+'Morning Report'!$M$98</f>
        <v>5887</v>
      </c>
      <c r="F29" s="80">
        <f>+'Morning Report'!$M$98</f>
        <v>5887</v>
      </c>
      <c r="G29" s="80">
        <f>+'Morning Report'!$M$98</f>
        <v>5887</v>
      </c>
      <c r="H29" s="80">
        <f>+'Morning Report'!$M$98</f>
        <v>5887</v>
      </c>
      <c r="I29" s="80">
        <f>+'Morning Report'!$M$98</f>
        <v>5887</v>
      </c>
      <c r="J29" s="80">
        <f>+'Morning Report'!$M$98</f>
        <v>5887</v>
      </c>
      <c r="K29" s="80">
        <f>+'Morning Report'!$M$98</f>
        <v>5887</v>
      </c>
      <c r="L29" s="80">
        <f>+'Morning Report'!$M$98</f>
        <v>5887</v>
      </c>
      <c r="M29" s="80">
        <f>+'Morning Report'!$M$98</f>
        <v>5887</v>
      </c>
      <c r="N29" s="80">
        <f>+'Morning Report'!$M$98</f>
        <v>5887</v>
      </c>
      <c r="O29" s="80">
        <f>+'Morning Report'!$M$98</f>
        <v>5887</v>
      </c>
      <c r="P29" s="80">
        <f>+'Morning Report'!$M$98</f>
        <v>5887</v>
      </c>
      <c r="Q29" s="80">
        <f>+'Morning Report'!$M$98</f>
        <v>5887</v>
      </c>
      <c r="R29" s="80">
        <f>+'Morning Report'!$M$98</f>
        <v>5887</v>
      </c>
      <c r="S29" s="80">
        <f>+'Morning Report'!$M$98</f>
        <v>5887</v>
      </c>
      <c r="T29" s="80">
        <f>+'Morning Report'!$M$98</f>
        <v>5887</v>
      </c>
      <c r="U29" s="80">
        <f>+'Morning Report'!$M$98</f>
        <v>5887</v>
      </c>
      <c r="V29" s="80">
        <f>+'Morning Report'!$M$98</f>
        <v>5887</v>
      </c>
      <c r="W29" s="80">
        <f>+'Morning Report'!$M$98</f>
        <v>5887</v>
      </c>
      <c r="X29" s="80">
        <f>+'Morning Report'!$M$98</f>
        <v>5887</v>
      </c>
      <c r="Y29" s="85">
        <f>+'Morning Report'!$M$98</f>
        <v>5887</v>
      </c>
    </row>
    <row r="30" spans="1:25" x14ac:dyDescent="0.2">
      <c r="A30" s="84" t="s">
        <v>38</v>
      </c>
      <c r="B30" s="80" t="e">
        <f ca="1">+'Morning Report'!$M$99</f>
        <v>#N/A</v>
      </c>
      <c r="C30" s="80" t="e">
        <f ca="1">+'Morning Report'!$M$99</f>
        <v>#N/A</v>
      </c>
      <c r="D30" s="80" t="e">
        <f ca="1">+'Morning Report'!$M$99</f>
        <v>#N/A</v>
      </c>
      <c r="E30" s="80" t="e">
        <f ca="1">+'Morning Report'!$M$99</f>
        <v>#N/A</v>
      </c>
      <c r="F30" s="80" t="e">
        <f ca="1">+'Morning Report'!$M$99</f>
        <v>#N/A</v>
      </c>
      <c r="G30" s="80" t="e">
        <f ca="1">+'Morning Report'!$M$99</f>
        <v>#N/A</v>
      </c>
      <c r="H30" s="80" t="e">
        <f ca="1">+'Morning Report'!$M$99</f>
        <v>#N/A</v>
      </c>
      <c r="I30" s="80" t="e">
        <f ca="1">+'Morning Report'!$M$99</f>
        <v>#N/A</v>
      </c>
      <c r="J30" s="80" t="e">
        <f ca="1">+'Morning Report'!$M$99</f>
        <v>#N/A</v>
      </c>
      <c r="K30" s="80" t="e">
        <f ca="1">+'Morning Report'!$M$99</f>
        <v>#N/A</v>
      </c>
      <c r="L30" s="80" t="e">
        <f ca="1">+'Morning Report'!$M$99</f>
        <v>#N/A</v>
      </c>
      <c r="M30" s="80" t="e">
        <f ca="1">+'Morning Report'!$M$99</f>
        <v>#N/A</v>
      </c>
      <c r="N30" s="80" t="e">
        <f ca="1">+'Morning Report'!$M$99</f>
        <v>#N/A</v>
      </c>
      <c r="O30" s="80" t="e">
        <f ca="1">+'Morning Report'!$M$99</f>
        <v>#N/A</v>
      </c>
      <c r="P30" s="80" t="e">
        <f ca="1">+'Morning Report'!$M$99</f>
        <v>#N/A</v>
      </c>
      <c r="Q30" s="80" t="e">
        <f ca="1">+'Morning Report'!$M$99</f>
        <v>#N/A</v>
      </c>
      <c r="R30" s="80" t="e">
        <f ca="1">+'Morning Report'!$M$99</f>
        <v>#N/A</v>
      </c>
      <c r="S30" s="80" t="e">
        <f ca="1">+'Morning Report'!$M$99</f>
        <v>#N/A</v>
      </c>
      <c r="T30" s="80" t="e">
        <f ca="1">+'Morning Report'!$M$99</f>
        <v>#N/A</v>
      </c>
      <c r="U30" s="80" t="e">
        <f ca="1">+'Morning Report'!$M$99</f>
        <v>#N/A</v>
      </c>
      <c r="V30" s="80" t="e">
        <f ca="1">+'Morning Report'!$M$99</f>
        <v>#N/A</v>
      </c>
      <c r="W30" s="80" t="e">
        <f ca="1">+'Morning Report'!$M$99</f>
        <v>#N/A</v>
      </c>
      <c r="X30" s="80" t="e">
        <f ca="1">+'Morning Report'!$M$99</f>
        <v>#N/A</v>
      </c>
      <c r="Y30" s="85" t="e">
        <f ca="1">+'Morning Report'!$M$99</f>
        <v>#N/A</v>
      </c>
    </row>
    <row r="31" spans="1:25" x14ac:dyDescent="0.2">
      <c r="A31" s="84" t="s">
        <v>39</v>
      </c>
      <c r="B31" s="80">
        <f>+'Morning Report'!$M$100</f>
        <v>5440</v>
      </c>
      <c r="C31" s="80">
        <f>+'Morning Report'!$M$100</f>
        <v>5440</v>
      </c>
      <c r="D31" s="80">
        <f>+'Morning Report'!$M$100</f>
        <v>5440</v>
      </c>
      <c r="E31" s="80">
        <f>+'Morning Report'!$M$100</f>
        <v>5440</v>
      </c>
      <c r="F31" s="80">
        <f>+'Morning Report'!$M$100</f>
        <v>5440</v>
      </c>
      <c r="G31" s="80">
        <f>+'Morning Report'!$M$100</f>
        <v>5440</v>
      </c>
      <c r="H31" s="80">
        <f>+'Morning Report'!$M$100</f>
        <v>5440</v>
      </c>
      <c r="I31" s="80">
        <f>+'Morning Report'!$M$100</f>
        <v>5440</v>
      </c>
      <c r="J31" s="80">
        <f>+'Morning Report'!$M$100</f>
        <v>5440</v>
      </c>
      <c r="K31" s="80">
        <f>+'Morning Report'!$M$100</f>
        <v>5440</v>
      </c>
      <c r="L31" s="80">
        <f>+'Morning Report'!$M$100</f>
        <v>5440</v>
      </c>
      <c r="M31" s="80">
        <f>+'Morning Report'!$M$100</f>
        <v>5440</v>
      </c>
      <c r="N31" s="80">
        <f>+'Morning Report'!$M$100</f>
        <v>5440</v>
      </c>
      <c r="O31" s="80">
        <f>+'Morning Report'!$M$100</f>
        <v>5440</v>
      </c>
      <c r="P31" s="80">
        <f>+'Morning Report'!$M$100</f>
        <v>5440</v>
      </c>
      <c r="Q31" s="80">
        <f>+'Morning Report'!$M$100</f>
        <v>5440</v>
      </c>
      <c r="R31" s="80">
        <f>+'Morning Report'!$M$100</f>
        <v>5440</v>
      </c>
      <c r="S31" s="80">
        <f>+'Morning Report'!$M$100</f>
        <v>5440</v>
      </c>
      <c r="T31" s="80">
        <f>+'Morning Report'!$M$100</f>
        <v>5440</v>
      </c>
      <c r="U31" s="80">
        <f>+'Morning Report'!$M$100</f>
        <v>5440</v>
      </c>
      <c r="V31" s="80">
        <f>+'Morning Report'!$M$100</f>
        <v>5440</v>
      </c>
      <c r="W31" s="80">
        <f>+'Morning Report'!$M$100</f>
        <v>5440</v>
      </c>
      <c r="X31" s="80">
        <f>+'Morning Report'!$M$100</f>
        <v>5440</v>
      </c>
      <c r="Y31" s="85">
        <f>+'Morning Report'!$M$100</f>
        <v>5440</v>
      </c>
    </row>
    <row r="32" spans="1:25" ht="13.5" thickBot="1" x14ac:dyDescent="0.25">
      <c r="A32" s="86" t="s">
        <v>35</v>
      </c>
      <c r="B32" s="87">
        <f>+'Morning Report'!$M$101</f>
        <v>0</v>
      </c>
      <c r="C32" s="87">
        <f>+'Morning Report'!$M$101</f>
        <v>0</v>
      </c>
      <c r="D32" s="87">
        <f>+'Morning Report'!$M$101</f>
        <v>0</v>
      </c>
      <c r="E32" s="87">
        <f>+'Morning Report'!$M$101</f>
        <v>0</v>
      </c>
      <c r="F32" s="87">
        <f>+'Morning Report'!$M$101</f>
        <v>0</v>
      </c>
      <c r="G32" s="87">
        <f>+'Morning Report'!$M$101</f>
        <v>0</v>
      </c>
      <c r="H32" s="87">
        <f>+'Morning Report'!$M$101</f>
        <v>0</v>
      </c>
      <c r="I32" s="87">
        <f>+'Morning Report'!$M$101</f>
        <v>0</v>
      </c>
      <c r="J32" s="87">
        <f>+'Morning Report'!$M$101</f>
        <v>0</v>
      </c>
      <c r="K32" s="87">
        <f>+'Morning Report'!$M$101</f>
        <v>0</v>
      </c>
      <c r="L32" s="87">
        <f>+'Morning Report'!$M$101</f>
        <v>0</v>
      </c>
      <c r="M32" s="87">
        <f>+'Morning Report'!$M$101</f>
        <v>0</v>
      </c>
      <c r="N32" s="87">
        <f>+'Morning Report'!$M$101</f>
        <v>0</v>
      </c>
      <c r="O32" s="87">
        <f>+'Morning Report'!$M$101</f>
        <v>0</v>
      </c>
      <c r="P32" s="87">
        <f>+'Morning Report'!$M$101</f>
        <v>0</v>
      </c>
      <c r="Q32" s="87">
        <f>+'Morning Report'!$M$101</f>
        <v>0</v>
      </c>
      <c r="R32" s="87">
        <f>+'Morning Report'!$M$101</f>
        <v>0</v>
      </c>
      <c r="S32" s="87">
        <f>+'Morning Report'!$M$101</f>
        <v>0</v>
      </c>
      <c r="T32" s="87">
        <f>+'Morning Report'!$M$101</f>
        <v>0</v>
      </c>
      <c r="U32" s="87">
        <f>+'Morning Report'!$M$101</f>
        <v>0</v>
      </c>
      <c r="V32" s="87">
        <f>+'Morning Report'!$M$101</f>
        <v>0</v>
      </c>
      <c r="W32" s="87">
        <f>+'Morning Report'!$M$101</f>
        <v>0</v>
      </c>
      <c r="X32" s="87">
        <f>+'Morning Report'!$M$101</f>
        <v>0</v>
      </c>
      <c r="Y32" s="88">
        <f>+'Morning Report'!$M$101</f>
        <v>0</v>
      </c>
    </row>
    <row r="33" spans="1:25" x14ac:dyDescent="0.2">
      <c r="A33" s="11"/>
      <c r="B33" s="10"/>
      <c r="C33" s="10"/>
      <c r="D33" s="10"/>
      <c r="E33" s="10"/>
      <c r="F33" s="10"/>
      <c r="G33" s="10"/>
      <c r="H33" s="10"/>
      <c r="I33" s="11"/>
      <c r="J33" s="12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</row>
    <row r="34" spans="1:25" ht="13.5" thickBot="1" x14ac:dyDescent="0.25">
      <c r="A34" s="92">
        <f ca="1">+'Morning Report'!N92</f>
        <v>41888</v>
      </c>
      <c r="B34" s="10"/>
      <c r="C34" s="10"/>
      <c r="D34" s="10"/>
      <c r="E34" s="10"/>
      <c r="F34" s="10"/>
      <c r="G34" s="10"/>
      <c r="H34" s="10"/>
      <c r="I34" s="11"/>
      <c r="J34" s="12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</row>
    <row r="35" spans="1:25" x14ac:dyDescent="0.2">
      <c r="A35" s="89" t="s">
        <v>73</v>
      </c>
      <c r="B35" s="82">
        <f>+'Morning Report'!$N$93</f>
        <v>0</v>
      </c>
      <c r="C35" s="82">
        <f>+'Morning Report'!$N$93</f>
        <v>0</v>
      </c>
      <c r="D35" s="82">
        <f>+'Morning Report'!$N$93</f>
        <v>0</v>
      </c>
      <c r="E35" s="82">
        <f>+'Morning Report'!$N$93</f>
        <v>0</v>
      </c>
      <c r="F35" s="82">
        <f>+'Morning Report'!$N$93</f>
        <v>0</v>
      </c>
      <c r="G35" s="82">
        <f>+'Morning Report'!$N$93</f>
        <v>0</v>
      </c>
      <c r="H35" s="82">
        <f>+'Morning Report'!$N$93</f>
        <v>0</v>
      </c>
      <c r="I35" s="82">
        <f>+'Morning Report'!$N$93</f>
        <v>0</v>
      </c>
      <c r="J35" s="82">
        <f>+'Morning Report'!$N$93</f>
        <v>0</v>
      </c>
      <c r="K35" s="82">
        <f>+'Morning Report'!$N$93</f>
        <v>0</v>
      </c>
      <c r="L35" s="82">
        <f>+'Morning Report'!$N$93</f>
        <v>0</v>
      </c>
      <c r="M35" s="82">
        <f>+'Morning Report'!$N$93</f>
        <v>0</v>
      </c>
      <c r="N35" s="82">
        <f>+'Morning Report'!$N$93</f>
        <v>0</v>
      </c>
      <c r="O35" s="82">
        <f>+'Morning Report'!$N$93</f>
        <v>0</v>
      </c>
      <c r="P35" s="82">
        <f>+'Morning Report'!$N$93</f>
        <v>0</v>
      </c>
      <c r="Q35" s="82">
        <f>+'Morning Report'!$N$93</f>
        <v>0</v>
      </c>
      <c r="R35" s="82">
        <f>+'Morning Report'!$N$93</f>
        <v>0</v>
      </c>
      <c r="S35" s="82">
        <f>+'Morning Report'!$N$93</f>
        <v>0</v>
      </c>
      <c r="T35" s="82">
        <f>+'Morning Report'!$N$93</f>
        <v>0</v>
      </c>
      <c r="U35" s="82">
        <f>+'Morning Report'!$N$93</f>
        <v>0</v>
      </c>
      <c r="V35" s="82">
        <f>+'Morning Report'!$N$93</f>
        <v>0</v>
      </c>
      <c r="W35" s="82">
        <f>+'Morning Report'!$N$93</f>
        <v>0</v>
      </c>
      <c r="X35" s="82">
        <f>+'Morning Report'!$N$93</f>
        <v>0</v>
      </c>
      <c r="Y35" s="82">
        <f>+'Morning Report'!$N$93</f>
        <v>0</v>
      </c>
    </row>
    <row r="36" spans="1:25" x14ac:dyDescent="0.2">
      <c r="A36" s="84" t="s">
        <v>29</v>
      </c>
      <c r="B36" s="80" t="e">
        <f ca="1">+'Morning Report'!$N$94</f>
        <v>#N/A</v>
      </c>
      <c r="C36" s="80" t="e">
        <f ca="1">+'Morning Report'!$N$94</f>
        <v>#N/A</v>
      </c>
      <c r="D36" s="80" t="e">
        <f ca="1">+'Morning Report'!$N$94</f>
        <v>#N/A</v>
      </c>
      <c r="E36" s="80" t="e">
        <f ca="1">+'Morning Report'!$N$94</f>
        <v>#N/A</v>
      </c>
      <c r="F36" s="80" t="e">
        <f ca="1">+'Morning Report'!$N$94</f>
        <v>#N/A</v>
      </c>
      <c r="G36" s="80" t="e">
        <f ca="1">+'Morning Report'!$N$94</f>
        <v>#N/A</v>
      </c>
      <c r="H36" s="80" t="e">
        <f ca="1">+'Morning Report'!$N$94</f>
        <v>#N/A</v>
      </c>
      <c r="I36" s="80" t="e">
        <f ca="1">+'Morning Report'!$N$94</f>
        <v>#N/A</v>
      </c>
      <c r="J36" s="80" t="e">
        <f ca="1">+'Morning Report'!$N$94</f>
        <v>#N/A</v>
      </c>
      <c r="K36" s="80" t="e">
        <f ca="1">+'Morning Report'!$N$94</f>
        <v>#N/A</v>
      </c>
      <c r="L36" s="80" t="e">
        <f ca="1">+'Morning Report'!$N$94</f>
        <v>#N/A</v>
      </c>
      <c r="M36" s="80" t="e">
        <f ca="1">+'Morning Report'!$N$94</f>
        <v>#N/A</v>
      </c>
      <c r="N36" s="80" t="e">
        <f ca="1">+'Morning Report'!$N$94</f>
        <v>#N/A</v>
      </c>
      <c r="O36" s="80" t="e">
        <f ca="1">+'Morning Report'!$N$94</f>
        <v>#N/A</v>
      </c>
      <c r="P36" s="80" t="e">
        <f ca="1">+'Morning Report'!$N$94</f>
        <v>#N/A</v>
      </c>
      <c r="Q36" s="80" t="e">
        <f ca="1">+'Morning Report'!$N$94</f>
        <v>#N/A</v>
      </c>
      <c r="R36" s="80" t="e">
        <f ca="1">+'Morning Report'!$N$94</f>
        <v>#N/A</v>
      </c>
      <c r="S36" s="80" t="e">
        <f ca="1">+'Morning Report'!$N$94</f>
        <v>#N/A</v>
      </c>
      <c r="T36" s="80" t="e">
        <f ca="1">+'Morning Report'!$N$94</f>
        <v>#N/A</v>
      </c>
      <c r="U36" s="80" t="e">
        <f ca="1">+'Morning Report'!$N$94</f>
        <v>#N/A</v>
      </c>
      <c r="V36" s="80" t="e">
        <f ca="1">+'Morning Report'!$N$94</f>
        <v>#N/A</v>
      </c>
      <c r="W36" s="80" t="e">
        <f ca="1">+'Morning Report'!$N$94</f>
        <v>#N/A</v>
      </c>
      <c r="X36" s="80" t="e">
        <f ca="1">+'Morning Report'!$N$94</f>
        <v>#N/A</v>
      </c>
      <c r="Y36" s="85" t="e">
        <f ca="1">+'Morning Report'!$N$94</f>
        <v>#N/A</v>
      </c>
    </row>
    <row r="37" spans="1:25" x14ac:dyDescent="0.2">
      <c r="A37" s="84" t="s">
        <v>26</v>
      </c>
      <c r="B37" s="80" t="e">
        <f ca="1">+'Morning Report'!$N$95</f>
        <v>#N/A</v>
      </c>
      <c r="C37" s="80" t="e">
        <f ca="1">+'Morning Report'!$N$95</f>
        <v>#N/A</v>
      </c>
      <c r="D37" s="80" t="e">
        <f ca="1">+'Morning Report'!$N$95</f>
        <v>#N/A</v>
      </c>
      <c r="E37" s="80" t="e">
        <f ca="1">+'Morning Report'!$N$95</f>
        <v>#N/A</v>
      </c>
      <c r="F37" s="80" t="e">
        <f ca="1">+'Morning Report'!$N$95</f>
        <v>#N/A</v>
      </c>
      <c r="G37" s="80" t="e">
        <f ca="1">+'Morning Report'!$N$95</f>
        <v>#N/A</v>
      </c>
      <c r="H37" s="80" t="e">
        <f ca="1">+'Morning Report'!$N$95</f>
        <v>#N/A</v>
      </c>
      <c r="I37" s="80" t="e">
        <f ca="1">+'Morning Report'!$N$95</f>
        <v>#N/A</v>
      </c>
      <c r="J37" s="80" t="e">
        <f ca="1">+'Morning Report'!$N$95</f>
        <v>#N/A</v>
      </c>
      <c r="K37" s="80" t="e">
        <f ca="1">+'Morning Report'!$N$95</f>
        <v>#N/A</v>
      </c>
      <c r="L37" s="80" t="e">
        <f ca="1">+'Morning Report'!$N$95</f>
        <v>#N/A</v>
      </c>
      <c r="M37" s="80" t="e">
        <f ca="1">+'Morning Report'!$N$95</f>
        <v>#N/A</v>
      </c>
      <c r="N37" s="80" t="e">
        <f ca="1">+'Morning Report'!$N$95</f>
        <v>#N/A</v>
      </c>
      <c r="O37" s="80" t="e">
        <f ca="1">+'Morning Report'!$N$95</f>
        <v>#N/A</v>
      </c>
      <c r="P37" s="80" t="e">
        <f ca="1">+'Morning Report'!$N$95</f>
        <v>#N/A</v>
      </c>
      <c r="Q37" s="80" t="e">
        <f ca="1">+'Morning Report'!$N$95</f>
        <v>#N/A</v>
      </c>
      <c r="R37" s="80" t="e">
        <f ca="1">+'Morning Report'!$N$95</f>
        <v>#N/A</v>
      </c>
      <c r="S37" s="80" t="e">
        <f ca="1">+'Morning Report'!$N$95</f>
        <v>#N/A</v>
      </c>
      <c r="T37" s="80" t="e">
        <f ca="1">+'Morning Report'!$N$95</f>
        <v>#N/A</v>
      </c>
      <c r="U37" s="80" t="e">
        <f ca="1">+'Morning Report'!$N$95</f>
        <v>#N/A</v>
      </c>
      <c r="V37" s="80" t="e">
        <f ca="1">+'Morning Report'!$N$95</f>
        <v>#N/A</v>
      </c>
      <c r="W37" s="80" t="e">
        <f ca="1">+'Morning Report'!$N$95</f>
        <v>#N/A</v>
      </c>
      <c r="X37" s="80" t="e">
        <f ca="1">+'Morning Report'!$N$95</f>
        <v>#N/A</v>
      </c>
      <c r="Y37" s="85" t="e">
        <f ca="1">+'Morning Report'!$N$95</f>
        <v>#N/A</v>
      </c>
    </row>
    <row r="38" spans="1:25" x14ac:dyDescent="0.2">
      <c r="A38" s="84" t="s">
        <v>28</v>
      </c>
      <c r="B38" s="80" t="e">
        <f ca="1">+'Morning Report'!$N$96</f>
        <v>#N/A</v>
      </c>
      <c r="C38" s="80" t="e">
        <f ca="1">+'Morning Report'!$N$96</f>
        <v>#N/A</v>
      </c>
      <c r="D38" s="80" t="e">
        <f ca="1">+'Morning Report'!$N$96</f>
        <v>#N/A</v>
      </c>
      <c r="E38" s="80" t="e">
        <f ca="1">+'Morning Report'!$N$96</f>
        <v>#N/A</v>
      </c>
      <c r="F38" s="80" t="e">
        <f ca="1">+'Morning Report'!$N$96</f>
        <v>#N/A</v>
      </c>
      <c r="G38" s="80" t="e">
        <f ca="1">+'Morning Report'!$N$96</f>
        <v>#N/A</v>
      </c>
      <c r="H38" s="80" t="e">
        <f ca="1">+'Morning Report'!$N$96</f>
        <v>#N/A</v>
      </c>
      <c r="I38" s="80" t="e">
        <f ca="1">+'Morning Report'!$N$96</f>
        <v>#N/A</v>
      </c>
      <c r="J38" s="80" t="e">
        <f ca="1">+'Morning Report'!$N$96</f>
        <v>#N/A</v>
      </c>
      <c r="K38" s="80" t="e">
        <f ca="1">+'Morning Report'!$N$96</f>
        <v>#N/A</v>
      </c>
      <c r="L38" s="80" t="e">
        <f ca="1">+'Morning Report'!$N$96</f>
        <v>#N/A</v>
      </c>
      <c r="M38" s="80" t="e">
        <f ca="1">+'Morning Report'!$N$96</f>
        <v>#N/A</v>
      </c>
      <c r="N38" s="80" t="e">
        <f ca="1">+'Morning Report'!$N$96</f>
        <v>#N/A</v>
      </c>
      <c r="O38" s="80" t="e">
        <f ca="1">+'Morning Report'!$N$96</f>
        <v>#N/A</v>
      </c>
      <c r="P38" s="80" t="e">
        <f ca="1">+'Morning Report'!$N$96</f>
        <v>#N/A</v>
      </c>
      <c r="Q38" s="80" t="e">
        <f ca="1">+'Morning Report'!$N$96</f>
        <v>#N/A</v>
      </c>
      <c r="R38" s="80" t="e">
        <f ca="1">+'Morning Report'!$N$96</f>
        <v>#N/A</v>
      </c>
      <c r="S38" s="80" t="e">
        <f ca="1">+'Morning Report'!$N$96</f>
        <v>#N/A</v>
      </c>
      <c r="T38" s="80" t="e">
        <f ca="1">+'Morning Report'!$N$96</f>
        <v>#N/A</v>
      </c>
      <c r="U38" s="80" t="e">
        <f ca="1">+'Morning Report'!$N$96</f>
        <v>#N/A</v>
      </c>
      <c r="V38" s="80" t="e">
        <f ca="1">+'Morning Report'!$N$96</f>
        <v>#N/A</v>
      </c>
      <c r="W38" s="80" t="e">
        <f ca="1">+'Morning Report'!$N$96</f>
        <v>#N/A</v>
      </c>
      <c r="X38" s="80" t="e">
        <f ca="1">+'Morning Report'!$N$96</f>
        <v>#N/A</v>
      </c>
      <c r="Y38" s="85" t="e">
        <f ca="1">+'Morning Report'!$N$96</f>
        <v>#N/A</v>
      </c>
    </row>
    <row r="39" spans="1:25" x14ac:dyDescent="0.2">
      <c r="A39" s="84" t="s">
        <v>36</v>
      </c>
      <c r="B39" s="80" t="e">
        <f ca="1">+'Morning Report'!$N$97</f>
        <v>#N/A</v>
      </c>
      <c r="C39" s="80" t="e">
        <f ca="1">+'Morning Report'!$N$97</f>
        <v>#N/A</v>
      </c>
      <c r="D39" s="80" t="e">
        <f ca="1">+'Morning Report'!$N$97</f>
        <v>#N/A</v>
      </c>
      <c r="E39" s="80" t="e">
        <f ca="1">+'Morning Report'!$N$97</f>
        <v>#N/A</v>
      </c>
      <c r="F39" s="80" t="e">
        <f ca="1">+'Morning Report'!$N$97</f>
        <v>#N/A</v>
      </c>
      <c r="G39" s="80" t="e">
        <f ca="1">+'Morning Report'!$N$97</f>
        <v>#N/A</v>
      </c>
      <c r="H39" s="80" t="e">
        <f ca="1">+'Morning Report'!$N$97</f>
        <v>#N/A</v>
      </c>
      <c r="I39" s="80" t="e">
        <f ca="1">+'Morning Report'!$N$97</f>
        <v>#N/A</v>
      </c>
      <c r="J39" s="80" t="e">
        <f ca="1">+'Morning Report'!$N$97</f>
        <v>#N/A</v>
      </c>
      <c r="K39" s="80" t="e">
        <f ca="1">+'Morning Report'!$N$97</f>
        <v>#N/A</v>
      </c>
      <c r="L39" s="80" t="e">
        <f ca="1">+'Morning Report'!$N$97</f>
        <v>#N/A</v>
      </c>
      <c r="M39" s="80" t="e">
        <f ca="1">+'Morning Report'!$N$97</f>
        <v>#N/A</v>
      </c>
      <c r="N39" s="80" t="e">
        <f ca="1">+'Morning Report'!$N$97</f>
        <v>#N/A</v>
      </c>
      <c r="O39" s="80" t="e">
        <f ca="1">+'Morning Report'!$N$97</f>
        <v>#N/A</v>
      </c>
      <c r="P39" s="80" t="e">
        <f ca="1">+'Morning Report'!$N$97</f>
        <v>#N/A</v>
      </c>
      <c r="Q39" s="80" t="e">
        <f ca="1">+'Morning Report'!$N$97</f>
        <v>#N/A</v>
      </c>
      <c r="R39" s="80" t="e">
        <f ca="1">+'Morning Report'!$N$97</f>
        <v>#N/A</v>
      </c>
      <c r="S39" s="80" t="e">
        <f ca="1">+'Morning Report'!$N$97</f>
        <v>#N/A</v>
      </c>
      <c r="T39" s="80" t="e">
        <f ca="1">+'Morning Report'!$N$97</f>
        <v>#N/A</v>
      </c>
      <c r="U39" s="80" t="e">
        <f ca="1">+'Morning Report'!$N$97</f>
        <v>#N/A</v>
      </c>
      <c r="V39" s="80" t="e">
        <f ca="1">+'Morning Report'!$N$97</f>
        <v>#N/A</v>
      </c>
      <c r="W39" s="80" t="e">
        <f ca="1">+'Morning Report'!$N$97</f>
        <v>#N/A</v>
      </c>
      <c r="X39" s="80" t="e">
        <f ca="1">+'Morning Report'!$N$97</f>
        <v>#N/A</v>
      </c>
      <c r="Y39" s="85" t="e">
        <f ca="1">+'Morning Report'!$N$97</f>
        <v>#N/A</v>
      </c>
    </row>
    <row r="40" spans="1:25" x14ac:dyDescent="0.2">
      <c r="A40" s="84" t="s">
        <v>37</v>
      </c>
      <c r="B40" s="80">
        <f>+'Morning Report'!$N$98</f>
        <v>5887</v>
      </c>
      <c r="C40" s="80">
        <f>+'Morning Report'!$N$98</f>
        <v>5887</v>
      </c>
      <c r="D40" s="80">
        <f>+'Morning Report'!$N$98</f>
        <v>5887</v>
      </c>
      <c r="E40" s="80">
        <f>+'Morning Report'!$N$98</f>
        <v>5887</v>
      </c>
      <c r="F40" s="80">
        <f>+'Morning Report'!$N$98</f>
        <v>5887</v>
      </c>
      <c r="G40" s="80">
        <f>+'Morning Report'!$N$98</f>
        <v>5887</v>
      </c>
      <c r="H40" s="80">
        <f>+'Morning Report'!$N$98</f>
        <v>5887</v>
      </c>
      <c r="I40" s="80">
        <f>+'Morning Report'!$N$98</f>
        <v>5887</v>
      </c>
      <c r="J40" s="80">
        <f>+'Morning Report'!$N$98</f>
        <v>5887</v>
      </c>
      <c r="K40" s="80">
        <f>+'Morning Report'!$N$98</f>
        <v>5887</v>
      </c>
      <c r="L40" s="80">
        <f>+'Morning Report'!$N$98</f>
        <v>5887</v>
      </c>
      <c r="M40" s="80">
        <f>+'Morning Report'!$N$98</f>
        <v>5887</v>
      </c>
      <c r="N40" s="80">
        <f>+'Morning Report'!$N$98</f>
        <v>5887</v>
      </c>
      <c r="O40" s="80">
        <f>+'Morning Report'!$N$98</f>
        <v>5887</v>
      </c>
      <c r="P40" s="80">
        <f>+'Morning Report'!$N$98</f>
        <v>5887</v>
      </c>
      <c r="Q40" s="80">
        <f>+'Morning Report'!$N$98</f>
        <v>5887</v>
      </c>
      <c r="R40" s="80">
        <f>+'Morning Report'!$N$98</f>
        <v>5887</v>
      </c>
      <c r="S40" s="80">
        <f>+'Morning Report'!$N$98</f>
        <v>5887</v>
      </c>
      <c r="T40" s="80">
        <f>+'Morning Report'!$N$98</f>
        <v>5887</v>
      </c>
      <c r="U40" s="80">
        <f>+'Morning Report'!$N$98</f>
        <v>5887</v>
      </c>
      <c r="V40" s="80">
        <f>+'Morning Report'!$N$98</f>
        <v>5887</v>
      </c>
      <c r="W40" s="80">
        <f>+'Morning Report'!$N$98</f>
        <v>5887</v>
      </c>
      <c r="X40" s="80">
        <f>+'Morning Report'!$N$98</f>
        <v>5887</v>
      </c>
      <c r="Y40" s="85">
        <f>+'Morning Report'!$N$98</f>
        <v>5887</v>
      </c>
    </row>
    <row r="41" spans="1:25" x14ac:dyDescent="0.2">
      <c r="A41" s="84" t="s">
        <v>38</v>
      </c>
      <c r="B41" s="80" t="e">
        <f ca="1">+'Morning Report'!$N$99</f>
        <v>#N/A</v>
      </c>
      <c r="C41" s="80" t="e">
        <f ca="1">+'Morning Report'!$N$99</f>
        <v>#N/A</v>
      </c>
      <c r="D41" s="80" t="e">
        <f ca="1">+'Morning Report'!$N$99</f>
        <v>#N/A</v>
      </c>
      <c r="E41" s="80" t="e">
        <f ca="1">+'Morning Report'!$N$99</f>
        <v>#N/A</v>
      </c>
      <c r="F41" s="80" t="e">
        <f ca="1">+'Morning Report'!$N$99</f>
        <v>#N/A</v>
      </c>
      <c r="G41" s="80" t="e">
        <f ca="1">+'Morning Report'!$N$99</f>
        <v>#N/A</v>
      </c>
      <c r="H41" s="80" t="e">
        <f ca="1">+'Morning Report'!$N$99</f>
        <v>#N/A</v>
      </c>
      <c r="I41" s="80" t="e">
        <f ca="1">+'Morning Report'!$N$99</f>
        <v>#N/A</v>
      </c>
      <c r="J41" s="80" t="e">
        <f ca="1">+'Morning Report'!$N$99</f>
        <v>#N/A</v>
      </c>
      <c r="K41" s="80" t="e">
        <f ca="1">+'Morning Report'!$N$99</f>
        <v>#N/A</v>
      </c>
      <c r="L41" s="80" t="e">
        <f ca="1">+'Morning Report'!$N$99</f>
        <v>#N/A</v>
      </c>
      <c r="M41" s="80" t="e">
        <f ca="1">+'Morning Report'!$N$99</f>
        <v>#N/A</v>
      </c>
      <c r="N41" s="80" t="e">
        <f ca="1">+'Morning Report'!$N$99</f>
        <v>#N/A</v>
      </c>
      <c r="O41" s="80" t="e">
        <f ca="1">+'Morning Report'!$N$99</f>
        <v>#N/A</v>
      </c>
      <c r="P41" s="80" t="e">
        <f ca="1">+'Morning Report'!$N$99</f>
        <v>#N/A</v>
      </c>
      <c r="Q41" s="80" t="e">
        <f ca="1">+'Morning Report'!$N$99</f>
        <v>#N/A</v>
      </c>
      <c r="R41" s="80" t="e">
        <f ca="1">+'Morning Report'!$N$99</f>
        <v>#N/A</v>
      </c>
      <c r="S41" s="80" t="e">
        <f ca="1">+'Morning Report'!$N$99</f>
        <v>#N/A</v>
      </c>
      <c r="T41" s="80" t="e">
        <f ca="1">+'Morning Report'!$N$99</f>
        <v>#N/A</v>
      </c>
      <c r="U41" s="80" t="e">
        <f ca="1">+'Morning Report'!$N$99</f>
        <v>#N/A</v>
      </c>
      <c r="V41" s="80" t="e">
        <f ca="1">+'Morning Report'!$N$99</f>
        <v>#N/A</v>
      </c>
      <c r="W41" s="80" t="e">
        <f ca="1">+'Morning Report'!$N$99</f>
        <v>#N/A</v>
      </c>
      <c r="X41" s="80" t="e">
        <f ca="1">+'Morning Report'!$N$99</f>
        <v>#N/A</v>
      </c>
      <c r="Y41" s="85" t="e">
        <f ca="1">+'Morning Report'!$N$99</f>
        <v>#N/A</v>
      </c>
    </row>
    <row r="42" spans="1:25" x14ac:dyDescent="0.2">
      <c r="A42" s="84" t="s">
        <v>39</v>
      </c>
      <c r="B42" s="80">
        <f>+'Morning Report'!$N$100</f>
        <v>5440</v>
      </c>
      <c r="C42" s="80">
        <f>+'Morning Report'!$N$100</f>
        <v>5440</v>
      </c>
      <c r="D42" s="80">
        <f>+'Morning Report'!$N$100</f>
        <v>5440</v>
      </c>
      <c r="E42" s="80">
        <f>+'Morning Report'!$N$100</f>
        <v>5440</v>
      </c>
      <c r="F42" s="80">
        <f>+'Morning Report'!$N$100</f>
        <v>5440</v>
      </c>
      <c r="G42" s="80">
        <f>+'Morning Report'!$N$100</f>
        <v>5440</v>
      </c>
      <c r="H42" s="80">
        <f>+'Morning Report'!$N$100</f>
        <v>5440</v>
      </c>
      <c r="I42" s="80">
        <f>+'Morning Report'!$N$100</f>
        <v>5440</v>
      </c>
      <c r="J42" s="80">
        <f>+'Morning Report'!$N$100</f>
        <v>5440</v>
      </c>
      <c r="K42" s="80">
        <f>+'Morning Report'!$N$100</f>
        <v>5440</v>
      </c>
      <c r="L42" s="80">
        <f>+'Morning Report'!$N$100</f>
        <v>5440</v>
      </c>
      <c r="M42" s="80">
        <f>+'Morning Report'!$N$100</f>
        <v>5440</v>
      </c>
      <c r="N42" s="80">
        <f>+'Morning Report'!$N$100</f>
        <v>5440</v>
      </c>
      <c r="O42" s="80">
        <f>+'Morning Report'!$N$100</f>
        <v>5440</v>
      </c>
      <c r="P42" s="80">
        <f>+'Morning Report'!$N$100</f>
        <v>5440</v>
      </c>
      <c r="Q42" s="80">
        <f>+'Morning Report'!$N$100</f>
        <v>5440</v>
      </c>
      <c r="R42" s="80">
        <f>+'Morning Report'!$N$100</f>
        <v>5440</v>
      </c>
      <c r="S42" s="80">
        <f>+'Morning Report'!$N$100</f>
        <v>5440</v>
      </c>
      <c r="T42" s="80">
        <f>+'Morning Report'!$N$100</f>
        <v>5440</v>
      </c>
      <c r="U42" s="80">
        <f>+'Morning Report'!$N$100</f>
        <v>5440</v>
      </c>
      <c r="V42" s="80">
        <f>+'Morning Report'!$N$100</f>
        <v>5440</v>
      </c>
      <c r="W42" s="80">
        <f>+'Morning Report'!$N$100</f>
        <v>5440</v>
      </c>
      <c r="X42" s="80">
        <f>+'Morning Report'!$N$100</f>
        <v>5440</v>
      </c>
      <c r="Y42" s="85">
        <f>+'Morning Report'!$N$100</f>
        <v>5440</v>
      </c>
    </row>
    <row r="43" spans="1:25" ht="13.5" thickBot="1" x14ac:dyDescent="0.25">
      <c r="A43" s="86" t="s">
        <v>35</v>
      </c>
      <c r="B43" s="87">
        <f>+'Morning Report'!$N$101</f>
        <v>0</v>
      </c>
      <c r="C43" s="87">
        <f>+'Morning Report'!$N$101</f>
        <v>0</v>
      </c>
      <c r="D43" s="87">
        <f>+'Morning Report'!$N$101</f>
        <v>0</v>
      </c>
      <c r="E43" s="87">
        <f>+'Morning Report'!$N$101</f>
        <v>0</v>
      </c>
      <c r="F43" s="87">
        <f>+'Morning Report'!$N$101</f>
        <v>0</v>
      </c>
      <c r="G43" s="87">
        <f>+'Morning Report'!$N$101</f>
        <v>0</v>
      </c>
      <c r="H43" s="87">
        <f>+'Morning Report'!$N$101</f>
        <v>0</v>
      </c>
      <c r="I43" s="87">
        <f>+'Morning Report'!$N$101</f>
        <v>0</v>
      </c>
      <c r="J43" s="87">
        <f>+'Morning Report'!$N$101</f>
        <v>0</v>
      </c>
      <c r="K43" s="87">
        <f>+'Morning Report'!$N$101</f>
        <v>0</v>
      </c>
      <c r="L43" s="87">
        <f>+'Morning Report'!$N$101</f>
        <v>0</v>
      </c>
      <c r="M43" s="87">
        <f>+'Morning Report'!$N$101</f>
        <v>0</v>
      </c>
      <c r="N43" s="87">
        <f>+'Morning Report'!$N$101</f>
        <v>0</v>
      </c>
      <c r="O43" s="87">
        <f>+'Morning Report'!$N$101</f>
        <v>0</v>
      </c>
      <c r="P43" s="87">
        <f>+'Morning Report'!$N$101</f>
        <v>0</v>
      </c>
      <c r="Q43" s="87">
        <f>+'Morning Report'!$N$101</f>
        <v>0</v>
      </c>
      <c r="R43" s="87">
        <f>+'Morning Report'!$N$101</f>
        <v>0</v>
      </c>
      <c r="S43" s="87">
        <f>+'Morning Report'!$N$101</f>
        <v>0</v>
      </c>
      <c r="T43" s="87">
        <f>+'Morning Report'!$N$101</f>
        <v>0</v>
      </c>
      <c r="U43" s="87">
        <f>+'Morning Report'!$N$101</f>
        <v>0</v>
      </c>
      <c r="V43" s="87">
        <f>+'Morning Report'!$N$101</f>
        <v>0</v>
      </c>
      <c r="W43" s="87">
        <f>+'Morning Report'!$N$101</f>
        <v>0</v>
      </c>
      <c r="X43" s="87">
        <f>+'Morning Report'!$N$101</f>
        <v>0</v>
      </c>
      <c r="Y43" s="88">
        <f>+'Morning Report'!$N$101</f>
        <v>0</v>
      </c>
    </row>
    <row r="44" spans="1:25" x14ac:dyDescent="0.2">
      <c r="A44" s="94"/>
      <c r="B44" s="10"/>
      <c r="C44" s="10"/>
      <c r="D44" s="10"/>
      <c r="E44" s="10"/>
      <c r="F44" s="10"/>
      <c r="G44" s="10"/>
      <c r="H44" s="10"/>
      <c r="I44" s="11"/>
      <c r="J44" s="12"/>
      <c r="K44" s="10"/>
      <c r="L44" s="10"/>
    </row>
    <row r="45" spans="1:25" ht="13.5" thickBot="1" x14ac:dyDescent="0.25">
      <c r="A45" s="92">
        <f ca="1">+'Morning Report'!O92</f>
        <v>41889</v>
      </c>
      <c r="B45" s="10"/>
      <c r="C45" s="10"/>
      <c r="D45" s="10"/>
      <c r="E45" s="10"/>
      <c r="F45" s="10"/>
      <c r="G45" s="10"/>
      <c r="H45" s="10"/>
      <c r="I45" s="11"/>
      <c r="J45" s="12"/>
      <c r="K45" s="10"/>
      <c r="L45" s="10"/>
    </row>
    <row r="46" spans="1:25" x14ac:dyDescent="0.2">
      <c r="A46" s="89" t="s">
        <v>73</v>
      </c>
      <c r="B46" s="82">
        <f>+'Morning Report'!$O$93</f>
        <v>0</v>
      </c>
      <c r="C46" s="82">
        <f>+'Morning Report'!$O$93</f>
        <v>0</v>
      </c>
      <c r="D46" s="82">
        <f>+'Morning Report'!$O$93</f>
        <v>0</v>
      </c>
      <c r="E46" s="82">
        <f>+'Morning Report'!$O$93</f>
        <v>0</v>
      </c>
      <c r="F46" s="82">
        <f>+'Morning Report'!$O$93</f>
        <v>0</v>
      </c>
      <c r="G46" s="82">
        <f>+'Morning Report'!$O$93</f>
        <v>0</v>
      </c>
      <c r="H46" s="82">
        <f>+'Morning Report'!$O$93</f>
        <v>0</v>
      </c>
      <c r="I46" s="82">
        <f>+'Morning Report'!$O$93</f>
        <v>0</v>
      </c>
      <c r="J46" s="82">
        <f>+'Morning Report'!$O$93</f>
        <v>0</v>
      </c>
      <c r="K46" s="82">
        <f>+'Morning Report'!$O$93</f>
        <v>0</v>
      </c>
      <c r="L46" s="82">
        <f>+'Morning Report'!$O$93</f>
        <v>0</v>
      </c>
      <c r="M46" s="82">
        <f>+'Morning Report'!$O$93</f>
        <v>0</v>
      </c>
      <c r="N46" s="82">
        <f>+'Morning Report'!$O$93</f>
        <v>0</v>
      </c>
      <c r="O46" s="82">
        <f>+'Morning Report'!$O$93</f>
        <v>0</v>
      </c>
      <c r="P46" s="82">
        <f>+'Morning Report'!$O$93</f>
        <v>0</v>
      </c>
      <c r="Q46" s="82">
        <f>+'Morning Report'!$O$93</f>
        <v>0</v>
      </c>
      <c r="R46" s="82">
        <f>+'Morning Report'!$O$93</f>
        <v>0</v>
      </c>
      <c r="S46" s="82">
        <f>+'Morning Report'!$O$93</f>
        <v>0</v>
      </c>
      <c r="T46" s="82">
        <f>+'Morning Report'!$O$93</f>
        <v>0</v>
      </c>
      <c r="U46" s="82">
        <f>+'Morning Report'!$O$93</f>
        <v>0</v>
      </c>
      <c r="V46" s="82">
        <f>+'Morning Report'!$O$93</f>
        <v>0</v>
      </c>
      <c r="W46" s="82">
        <f>+'Morning Report'!$O$93</f>
        <v>0</v>
      </c>
      <c r="X46" s="82">
        <f>+'Morning Report'!$O$93</f>
        <v>0</v>
      </c>
      <c r="Y46" s="82">
        <f>+'Morning Report'!$O$93</f>
        <v>0</v>
      </c>
    </row>
    <row r="47" spans="1:25" x14ac:dyDescent="0.2">
      <c r="A47" s="84" t="s">
        <v>29</v>
      </c>
      <c r="B47" s="80" t="e">
        <f ca="1">+'Morning Report'!$O$94</f>
        <v>#N/A</v>
      </c>
      <c r="C47" s="80" t="e">
        <f ca="1">+'Morning Report'!$O$94</f>
        <v>#N/A</v>
      </c>
      <c r="D47" s="80" t="e">
        <f ca="1">+'Morning Report'!$O$94</f>
        <v>#N/A</v>
      </c>
      <c r="E47" s="80" t="e">
        <f ca="1">+'Morning Report'!$O$94</f>
        <v>#N/A</v>
      </c>
      <c r="F47" s="80" t="e">
        <f ca="1">+'Morning Report'!$O$94</f>
        <v>#N/A</v>
      </c>
      <c r="G47" s="80" t="e">
        <f ca="1">+'Morning Report'!$O$94</f>
        <v>#N/A</v>
      </c>
      <c r="H47" s="80" t="e">
        <f ca="1">+'Morning Report'!$O$94</f>
        <v>#N/A</v>
      </c>
      <c r="I47" s="80" t="e">
        <f ca="1">+'Morning Report'!$O$94</f>
        <v>#N/A</v>
      </c>
      <c r="J47" s="80" t="e">
        <f ca="1">+'Morning Report'!$O$94</f>
        <v>#N/A</v>
      </c>
      <c r="K47" s="80" t="e">
        <f ca="1">+'Morning Report'!$O$94</f>
        <v>#N/A</v>
      </c>
      <c r="L47" s="80" t="e">
        <f ca="1">+'Morning Report'!$O$94</f>
        <v>#N/A</v>
      </c>
      <c r="M47" s="80" t="e">
        <f ca="1">+'Morning Report'!$O$94</f>
        <v>#N/A</v>
      </c>
      <c r="N47" s="80" t="e">
        <f ca="1">+'Morning Report'!$O$94</f>
        <v>#N/A</v>
      </c>
      <c r="O47" s="80" t="e">
        <f ca="1">+'Morning Report'!$O$94</f>
        <v>#N/A</v>
      </c>
      <c r="P47" s="80" t="e">
        <f ca="1">+'Morning Report'!$O$94</f>
        <v>#N/A</v>
      </c>
      <c r="Q47" s="80" t="e">
        <f ca="1">+'Morning Report'!$O$94</f>
        <v>#N/A</v>
      </c>
      <c r="R47" s="80" t="e">
        <f ca="1">+'Morning Report'!$O$94</f>
        <v>#N/A</v>
      </c>
      <c r="S47" s="80" t="e">
        <f ca="1">+'Morning Report'!$O$94</f>
        <v>#N/A</v>
      </c>
      <c r="T47" s="80" t="e">
        <f ca="1">+'Morning Report'!$O$94</f>
        <v>#N/A</v>
      </c>
      <c r="U47" s="80" t="e">
        <f ca="1">+'Morning Report'!$O$94</f>
        <v>#N/A</v>
      </c>
      <c r="V47" s="80" t="e">
        <f ca="1">+'Morning Report'!$O$94</f>
        <v>#N/A</v>
      </c>
      <c r="W47" s="80" t="e">
        <f ca="1">+'Morning Report'!$O$94</f>
        <v>#N/A</v>
      </c>
      <c r="X47" s="80" t="e">
        <f ca="1">+'Morning Report'!$O$94</f>
        <v>#N/A</v>
      </c>
      <c r="Y47" s="85" t="e">
        <f ca="1">+'Morning Report'!$O$94</f>
        <v>#N/A</v>
      </c>
    </row>
    <row r="48" spans="1:25" x14ac:dyDescent="0.2">
      <c r="A48" s="84" t="s">
        <v>26</v>
      </c>
      <c r="B48" s="80" t="e">
        <f ca="1">+'Morning Report'!$O$95</f>
        <v>#N/A</v>
      </c>
      <c r="C48" s="80" t="e">
        <f ca="1">+'Morning Report'!$O$95</f>
        <v>#N/A</v>
      </c>
      <c r="D48" s="80" t="e">
        <f ca="1">+'Morning Report'!$O$95</f>
        <v>#N/A</v>
      </c>
      <c r="E48" s="80" t="e">
        <f ca="1">+'Morning Report'!$O$95</f>
        <v>#N/A</v>
      </c>
      <c r="F48" s="80" t="e">
        <f ca="1">+'Morning Report'!$O$95</f>
        <v>#N/A</v>
      </c>
      <c r="G48" s="80" t="e">
        <f ca="1">+'Morning Report'!$O$95</f>
        <v>#N/A</v>
      </c>
      <c r="H48" s="80" t="e">
        <f ca="1">+'Morning Report'!$O$95</f>
        <v>#N/A</v>
      </c>
      <c r="I48" s="80" t="e">
        <f ca="1">+'Morning Report'!$O$95</f>
        <v>#N/A</v>
      </c>
      <c r="J48" s="80" t="e">
        <f ca="1">+'Morning Report'!$O$95</f>
        <v>#N/A</v>
      </c>
      <c r="K48" s="80" t="e">
        <f ca="1">+'Morning Report'!$O$95</f>
        <v>#N/A</v>
      </c>
      <c r="L48" s="80" t="e">
        <f ca="1">+'Morning Report'!$O$95</f>
        <v>#N/A</v>
      </c>
      <c r="M48" s="80" t="e">
        <f ca="1">+'Morning Report'!$O$95</f>
        <v>#N/A</v>
      </c>
      <c r="N48" s="80" t="e">
        <f ca="1">+'Morning Report'!$O$95</f>
        <v>#N/A</v>
      </c>
      <c r="O48" s="80" t="e">
        <f ca="1">+'Morning Report'!$O$95</f>
        <v>#N/A</v>
      </c>
      <c r="P48" s="80" t="e">
        <f ca="1">+'Morning Report'!$O$95</f>
        <v>#N/A</v>
      </c>
      <c r="Q48" s="80" t="e">
        <f ca="1">+'Morning Report'!$O$95</f>
        <v>#N/A</v>
      </c>
      <c r="R48" s="80" t="e">
        <f ca="1">+'Morning Report'!$O$95</f>
        <v>#N/A</v>
      </c>
      <c r="S48" s="80" t="e">
        <f ca="1">+'Morning Report'!$O$95</f>
        <v>#N/A</v>
      </c>
      <c r="T48" s="80" t="e">
        <f ca="1">+'Morning Report'!$O$95</f>
        <v>#N/A</v>
      </c>
      <c r="U48" s="80" t="e">
        <f ca="1">+'Morning Report'!$O$95</f>
        <v>#N/A</v>
      </c>
      <c r="V48" s="80" t="e">
        <f ca="1">+'Morning Report'!$O$95</f>
        <v>#N/A</v>
      </c>
      <c r="W48" s="80" t="e">
        <f ca="1">+'Morning Report'!$O$95</f>
        <v>#N/A</v>
      </c>
      <c r="X48" s="80" t="e">
        <f ca="1">+'Morning Report'!$O$95</f>
        <v>#N/A</v>
      </c>
      <c r="Y48" s="85" t="e">
        <f ca="1">+'Morning Report'!$O$95</f>
        <v>#N/A</v>
      </c>
    </row>
    <row r="49" spans="1:25" x14ac:dyDescent="0.2">
      <c r="A49" s="84" t="s">
        <v>28</v>
      </c>
      <c r="B49" s="80" t="e">
        <f ca="1">+'Morning Report'!$O$96</f>
        <v>#N/A</v>
      </c>
      <c r="C49" s="80" t="e">
        <f ca="1">+'Morning Report'!$O$96</f>
        <v>#N/A</v>
      </c>
      <c r="D49" s="80" t="e">
        <f ca="1">+'Morning Report'!$O$96</f>
        <v>#N/A</v>
      </c>
      <c r="E49" s="80" t="e">
        <f ca="1">+'Morning Report'!$O$96</f>
        <v>#N/A</v>
      </c>
      <c r="F49" s="80" t="e">
        <f ca="1">+'Morning Report'!$O$96</f>
        <v>#N/A</v>
      </c>
      <c r="G49" s="80" t="e">
        <f ca="1">+'Morning Report'!$O$96</f>
        <v>#N/A</v>
      </c>
      <c r="H49" s="80" t="e">
        <f ca="1">+'Morning Report'!$O$96</f>
        <v>#N/A</v>
      </c>
      <c r="I49" s="80" t="e">
        <f ca="1">+'Morning Report'!$O$96</f>
        <v>#N/A</v>
      </c>
      <c r="J49" s="80" t="e">
        <f ca="1">+'Morning Report'!$O$96</f>
        <v>#N/A</v>
      </c>
      <c r="K49" s="80" t="e">
        <f ca="1">+'Morning Report'!$O$96</f>
        <v>#N/A</v>
      </c>
      <c r="L49" s="80" t="e">
        <f ca="1">+'Morning Report'!$O$96</f>
        <v>#N/A</v>
      </c>
      <c r="M49" s="80" t="e">
        <f ca="1">+'Morning Report'!$O$96</f>
        <v>#N/A</v>
      </c>
      <c r="N49" s="80" t="e">
        <f ca="1">+'Morning Report'!$O$96</f>
        <v>#N/A</v>
      </c>
      <c r="O49" s="80" t="e">
        <f ca="1">+'Morning Report'!$O$96</f>
        <v>#N/A</v>
      </c>
      <c r="P49" s="80" t="e">
        <f ca="1">+'Morning Report'!$O$96</f>
        <v>#N/A</v>
      </c>
      <c r="Q49" s="80" t="e">
        <f ca="1">+'Morning Report'!$O$96</f>
        <v>#N/A</v>
      </c>
      <c r="R49" s="80" t="e">
        <f ca="1">+'Morning Report'!$O$96</f>
        <v>#N/A</v>
      </c>
      <c r="S49" s="80" t="e">
        <f ca="1">+'Morning Report'!$O$96</f>
        <v>#N/A</v>
      </c>
      <c r="T49" s="80" t="e">
        <f ca="1">+'Morning Report'!$O$96</f>
        <v>#N/A</v>
      </c>
      <c r="U49" s="80" t="e">
        <f ca="1">+'Morning Report'!$O$96</f>
        <v>#N/A</v>
      </c>
      <c r="V49" s="80" t="e">
        <f ca="1">+'Morning Report'!$O$96</f>
        <v>#N/A</v>
      </c>
      <c r="W49" s="80" t="e">
        <f ca="1">+'Morning Report'!$O$96</f>
        <v>#N/A</v>
      </c>
      <c r="X49" s="80" t="e">
        <f ca="1">+'Morning Report'!$O$96</f>
        <v>#N/A</v>
      </c>
      <c r="Y49" s="85" t="e">
        <f ca="1">+'Morning Report'!$O$96</f>
        <v>#N/A</v>
      </c>
    </row>
    <row r="50" spans="1:25" x14ac:dyDescent="0.2">
      <c r="A50" s="84" t="s">
        <v>36</v>
      </c>
      <c r="B50" s="80" t="e">
        <f ca="1">+'Morning Report'!$O$97</f>
        <v>#N/A</v>
      </c>
      <c r="C50" s="80" t="e">
        <f ca="1">+'Morning Report'!$O$97</f>
        <v>#N/A</v>
      </c>
      <c r="D50" s="80" t="e">
        <f ca="1">+'Morning Report'!$O$97</f>
        <v>#N/A</v>
      </c>
      <c r="E50" s="80" t="e">
        <f ca="1">+'Morning Report'!$O$97</f>
        <v>#N/A</v>
      </c>
      <c r="F50" s="80" t="e">
        <f ca="1">+'Morning Report'!$O$97</f>
        <v>#N/A</v>
      </c>
      <c r="G50" s="80" t="e">
        <f ca="1">+'Morning Report'!$O$97</f>
        <v>#N/A</v>
      </c>
      <c r="H50" s="80" t="e">
        <f ca="1">+'Morning Report'!$O$97</f>
        <v>#N/A</v>
      </c>
      <c r="I50" s="80" t="e">
        <f ca="1">+'Morning Report'!$O$97</f>
        <v>#N/A</v>
      </c>
      <c r="J50" s="80" t="e">
        <f ca="1">+'Morning Report'!$O$97</f>
        <v>#N/A</v>
      </c>
      <c r="K50" s="80" t="e">
        <f ca="1">+'Morning Report'!$O$97</f>
        <v>#N/A</v>
      </c>
      <c r="L50" s="80" t="e">
        <f ca="1">+'Morning Report'!$O$97</f>
        <v>#N/A</v>
      </c>
      <c r="M50" s="80" t="e">
        <f ca="1">+'Morning Report'!$O$97</f>
        <v>#N/A</v>
      </c>
      <c r="N50" s="80" t="e">
        <f ca="1">+'Morning Report'!$O$97</f>
        <v>#N/A</v>
      </c>
      <c r="O50" s="80" t="e">
        <f ca="1">+'Morning Report'!$O$97</f>
        <v>#N/A</v>
      </c>
      <c r="P50" s="80" t="e">
        <f ca="1">+'Morning Report'!$O$97</f>
        <v>#N/A</v>
      </c>
      <c r="Q50" s="80" t="e">
        <f ca="1">+'Morning Report'!$O$97</f>
        <v>#N/A</v>
      </c>
      <c r="R50" s="80" t="e">
        <f ca="1">+'Morning Report'!$O$97</f>
        <v>#N/A</v>
      </c>
      <c r="S50" s="80" t="e">
        <f ca="1">+'Morning Report'!$O$97</f>
        <v>#N/A</v>
      </c>
      <c r="T50" s="80" t="e">
        <f ca="1">+'Morning Report'!$O$97</f>
        <v>#N/A</v>
      </c>
      <c r="U50" s="80" t="e">
        <f ca="1">+'Morning Report'!$O$97</f>
        <v>#N/A</v>
      </c>
      <c r="V50" s="80" t="e">
        <f ca="1">+'Morning Report'!$O$97</f>
        <v>#N/A</v>
      </c>
      <c r="W50" s="80" t="e">
        <f ca="1">+'Morning Report'!$O$97</f>
        <v>#N/A</v>
      </c>
      <c r="X50" s="80" t="e">
        <f ca="1">+'Morning Report'!$O$97</f>
        <v>#N/A</v>
      </c>
      <c r="Y50" s="85" t="e">
        <f ca="1">+'Morning Report'!$O$97</f>
        <v>#N/A</v>
      </c>
    </row>
    <row r="51" spans="1:25" x14ac:dyDescent="0.2">
      <c r="A51" s="84" t="s">
        <v>37</v>
      </c>
      <c r="B51" s="80">
        <f>+'Morning Report'!$O$98</f>
        <v>5887</v>
      </c>
      <c r="C51" s="80">
        <f>+'Morning Report'!$O$98</f>
        <v>5887</v>
      </c>
      <c r="D51" s="80">
        <f>+'Morning Report'!$O$98</f>
        <v>5887</v>
      </c>
      <c r="E51" s="80">
        <f>+'Morning Report'!$O$98</f>
        <v>5887</v>
      </c>
      <c r="F51" s="80">
        <f>+'Morning Report'!$O$98</f>
        <v>5887</v>
      </c>
      <c r="G51" s="80">
        <f>+'Morning Report'!$O$98</f>
        <v>5887</v>
      </c>
      <c r="H51" s="80">
        <f>+'Morning Report'!$O$98</f>
        <v>5887</v>
      </c>
      <c r="I51" s="80">
        <f>+'Morning Report'!$O$98</f>
        <v>5887</v>
      </c>
      <c r="J51" s="80">
        <f>+'Morning Report'!$O$98</f>
        <v>5887</v>
      </c>
      <c r="K51" s="80">
        <f>+'Morning Report'!$O$98</f>
        <v>5887</v>
      </c>
      <c r="L51" s="80">
        <f>+'Morning Report'!$O$98</f>
        <v>5887</v>
      </c>
      <c r="M51" s="80">
        <f>+'Morning Report'!$O$98</f>
        <v>5887</v>
      </c>
      <c r="N51" s="80">
        <f>+'Morning Report'!$O$98</f>
        <v>5887</v>
      </c>
      <c r="O51" s="80">
        <f>+'Morning Report'!$O$98</f>
        <v>5887</v>
      </c>
      <c r="P51" s="80">
        <f>+'Morning Report'!$O$98</f>
        <v>5887</v>
      </c>
      <c r="Q51" s="80">
        <f>+'Morning Report'!$O$98</f>
        <v>5887</v>
      </c>
      <c r="R51" s="80">
        <f>+'Morning Report'!$O$98</f>
        <v>5887</v>
      </c>
      <c r="S51" s="80">
        <f>+'Morning Report'!$O$98</f>
        <v>5887</v>
      </c>
      <c r="T51" s="80">
        <f>+'Morning Report'!$O$98</f>
        <v>5887</v>
      </c>
      <c r="U51" s="80">
        <f>+'Morning Report'!$O$98</f>
        <v>5887</v>
      </c>
      <c r="V51" s="80">
        <f>+'Morning Report'!$O$98</f>
        <v>5887</v>
      </c>
      <c r="W51" s="80">
        <f>+'Morning Report'!$O$98</f>
        <v>5887</v>
      </c>
      <c r="X51" s="80">
        <f>+'Morning Report'!$O$98</f>
        <v>5887</v>
      </c>
      <c r="Y51" s="85">
        <f>+'Morning Report'!$O$98</f>
        <v>5887</v>
      </c>
    </row>
    <row r="52" spans="1:25" x14ac:dyDescent="0.2">
      <c r="A52" s="84" t="s">
        <v>38</v>
      </c>
      <c r="B52" s="80" t="e">
        <f ca="1">+'Morning Report'!$O$99</f>
        <v>#N/A</v>
      </c>
      <c r="C52" s="80" t="e">
        <f ca="1">+'Morning Report'!$O$99</f>
        <v>#N/A</v>
      </c>
      <c r="D52" s="80" t="e">
        <f ca="1">+'Morning Report'!$O$99</f>
        <v>#N/A</v>
      </c>
      <c r="E52" s="80" t="e">
        <f ca="1">+'Morning Report'!$O$99</f>
        <v>#N/A</v>
      </c>
      <c r="F52" s="80" t="e">
        <f ca="1">+'Morning Report'!$O$99</f>
        <v>#N/A</v>
      </c>
      <c r="G52" s="80" t="e">
        <f ca="1">+'Morning Report'!$O$99</f>
        <v>#N/A</v>
      </c>
      <c r="H52" s="80" t="e">
        <f ca="1">+'Morning Report'!$O$99</f>
        <v>#N/A</v>
      </c>
      <c r="I52" s="80" t="e">
        <f ca="1">+'Morning Report'!$O$99</f>
        <v>#N/A</v>
      </c>
      <c r="J52" s="80" t="e">
        <f ca="1">+'Morning Report'!$O$99</f>
        <v>#N/A</v>
      </c>
      <c r="K52" s="80" t="e">
        <f ca="1">+'Morning Report'!$O$99</f>
        <v>#N/A</v>
      </c>
      <c r="L52" s="80" t="e">
        <f ca="1">+'Morning Report'!$O$99</f>
        <v>#N/A</v>
      </c>
      <c r="M52" s="80" t="e">
        <f ca="1">+'Morning Report'!$O$99</f>
        <v>#N/A</v>
      </c>
      <c r="N52" s="80" t="e">
        <f ca="1">+'Morning Report'!$O$99</f>
        <v>#N/A</v>
      </c>
      <c r="O52" s="80" t="e">
        <f ca="1">+'Morning Report'!$O$99</f>
        <v>#N/A</v>
      </c>
      <c r="P52" s="80" t="e">
        <f ca="1">+'Morning Report'!$O$99</f>
        <v>#N/A</v>
      </c>
      <c r="Q52" s="80" t="e">
        <f ca="1">+'Morning Report'!$O$99</f>
        <v>#N/A</v>
      </c>
      <c r="R52" s="80" t="e">
        <f ca="1">+'Morning Report'!$O$99</f>
        <v>#N/A</v>
      </c>
      <c r="S52" s="80" t="e">
        <f ca="1">+'Morning Report'!$O$99</f>
        <v>#N/A</v>
      </c>
      <c r="T52" s="80" t="e">
        <f ca="1">+'Morning Report'!$O$99</f>
        <v>#N/A</v>
      </c>
      <c r="U52" s="80" t="e">
        <f ca="1">+'Morning Report'!$O$99</f>
        <v>#N/A</v>
      </c>
      <c r="V52" s="80" t="e">
        <f ca="1">+'Morning Report'!$O$99</f>
        <v>#N/A</v>
      </c>
      <c r="W52" s="80" t="e">
        <f ca="1">+'Morning Report'!$O$99</f>
        <v>#N/A</v>
      </c>
      <c r="X52" s="80" t="e">
        <f ca="1">+'Morning Report'!$O$99</f>
        <v>#N/A</v>
      </c>
      <c r="Y52" s="85" t="e">
        <f ca="1">+'Morning Report'!$O$99</f>
        <v>#N/A</v>
      </c>
    </row>
    <row r="53" spans="1:25" x14ac:dyDescent="0.2">
      <c r="A53" s="84" t="s">
        <v>39</v>
      </c>
      <c r="B53" s="80">
        <f>+'Morning Report'!$O$100</f>
        <v>5440</v>
      </c>
      <c r="C53" s="80">
        <f>+'Morning Report'!$O$100</f>
        <v>5440</v>
      </c>
      <c r="D53" s="80">
        <f>+'Morning Report'!$O$100</f>
        <v>5440</v>
      </c>
      <c r="E53" s="80">
        <f>+'Morning Report'!$O$100</f>
        <v>5440</v>
      </c>
      <c r="F53" s="80">
        <f>+'Morning Report'!$O$100</f>
        <v>5440</v>
      </c>
      <c r="G53" s="80">
        <f>+'Morning Report'!$O$100</f>
        <v>5440</v>
      </c>
      <c r="H53" s="80">
        <f>+'Morning Report'!$O$100</f>
        <v>5440</v>
      </c>
      <c r="I53" s="80">
        <f>+'Morning Report'!$O$100</f>
        <v>5440</v>
      </c>
      <c r="J53" s="80">
        <f>+'Morning Report'!$O$100</f>
        <v>5440</v>
      </c>
      <c r="K53" s="80">
        <f>+'Morning Report'!$O$100</f>
        <v>5440</v>
      </c>
      <c r="L53" s="80">
        <f>+'Morning Report'!$O$100</f>
        <v>5440</v>
      </c>
      <c r="M53" s="80">
        <f>+'Morning Report'!$O$100</f>
        <v>5440</v>
      </c>
      <c r="N53" s="80">
        <f>+'Morning Report'!$O$100</f>
        <v>5440</v>
      </c>
      <c r="O53" s="80">
        <f>+'Morning Report'!$O$100</f>
        <v>5440</v>
      </c>
      <c r="P53" s="80">
        <f>+'Morning Report'!$O$100</f>
        <v>5440</v>
      </c>
      <c r="Q53" s="80">
        <f>+'Morning Report'!$O$100</f>
        <v>5440</v>
      </c>
      <c r="R53" s="80">
        <f>+'Morning Report'!$O$100</f>
        <v>5440</v>
      </c>
      <c r="S53" s="80">
        <f>+'Morning Report'!$O$100</f>
        <v>5440</v>
      </c>
      <c r="T53" s="80">
        <f>+'Morning Report'!$O$100</f>
        <v>5440</v>
      </c>
      <c r="U53" s="80">
        <f>+'Morning Report'!$O$100</f>
        <v>5440</v>
      </c>
      <c r="V53" s="80">
        <f>+'Morning Report'!$O$100</f>
        <v>5440</v>
      </c>
      <c r="W53" s="80">
        <f>+'Morning Report'!$O$100</f>
        <v>5440</v>
      </c>
      <c r="X53" s="80">
        <f>+'Morning Report'!$O$100</f>
        <v>5440</v>
      </c>
      <c r="Y53" s="85">
        <f>+'Morning Report'!$O$100</f>
        <v>5440</v>
      </c>
    </row>
    <row r="54" spans="1:25" ht="13.5" thickBot="1" x14ac:dyDescent="0.25">
      <c r="A54" s="86" t="s">
        <v>35</v>
      </c>
      <c r="B54" s="87">
        <f>+'Morning Report'!$O$101</f>
        <v>0</v>
      </c>
      <c r="C54" s="87">
        <f>+'Morning Report'!$O$101</f>
        <v>0</v>
      </c>
      <c r="D54" s="87">
        <f>+'Morning Report'!$O$101</f>
        <v>0</v>
      </c>
      <c r="E54" s="87">
        <f>+'Morning Report'!$O$101</f>
        <v>0</v>
      </c>
      <c r="F54" s="87">
        <f>+'Morning Report'!$O$101</f>
        <v>0</v>
      </c>
      <c r="G54" s="87">
        <f>+'Morning Report'!$O$101</f>
        <v>0</v>
      </c>
      <c r="H54" s="87">
        <f>+'Morning Report'!$O$101</f>
        <v>0</v>
      </c>
      <c r="I54" s="87">
        <f>+'Morning Report'!$O$101</f>
        <v>0</v>
      </c>
      <c r="J54" s="87">
        <f>+'Morning Report'!$O$101</f>
        <v>0</v>
      </c>
      <c r="K54" s="87">
        <f>+'Morning Report'!$O$101</f>
        <v>0</v>
      </c>
      <c r="L54" s="87">
        <f>+'Morning Report'!$O$101</f>
        <v>0</v>
      </c>
      <c r="M54" s="87">
        <f>+'Morning Report'!$O$101</f>
        <v>0</v>
      </c>
      <c r="N54" s="87">
        <f>+'Morning Report'!$O$101</f>
        <v>0</v>
      </c>
      <c r="O54" s="87">
        <f>+'Morning Report'!$O$101</f>
        <v>0</v>
      </c>
      <c r="P54" s="87">
        <f>+'Morning Report'!$O$101</f>
        <v>0</v>
      </c>
      <c r="Q54" s="87">
        <f>+'Morning Report'!$O$101</f>
        <v>0</v>
      </c>
      <c r="R54" s="87">
        <f>+'Morning Report'!$O$101</f>
        <v>0</v>
      </c>
      <c r="S54" s="87">
        <f>+'Morning Report'!$O$101</f>
        <v>0</v>
      </c>
      <c r="T54" s="87">
        <f>+'Morning Report'!$O$101</f>
        <v>0</v>
      </c>
      <c r="U54" s="87">
        <f>+'Morning Report'!$O$101</f>
        <v>0</v>
      </c>
      <c r="V54" s="87">
        <f>+'Morning Report'!$O$101</f>
        <v>0</v>
      </c>
      <c r="W54" s="87">
        <f>+'Morning Report'!$O$101</f>
        <v>0</v>
      </c>
      <c r="X54" s="87">
        <f>+'Morning Report'!$O$101</f>
        <v>0</v>
      </c>
      <c r="Y54" s="88">
        <f>+'Morning Report'!$O$101</f>
        <v>0</v>
      </c>
    </row>
    <row r="56" spans="1:25" ht="13.5" thickBot="1" x14ac:dyDescent="0.25">
      <c r="A56" s="92">
        <f ca="1">+'Morning Report'!P6</f>
        <v>41890</v>
      </c>
    </row>
    <row r="57" spans="1:25" x14ac:dyDescent="0.2">
      <c r="A57" s="89" t="s">
        <v>73</v>
      </c>
      <c r="B57" s="82">
        <f>+'Morning Report'!$P$93</f>
        <v>0</v>
      </c>
      <c r="C57" s="82">
        <f>+'Morning Report'!$P$93</f>
        <v>0</v>
      </c>
      <c r="D57" s="82">
        <f>+'Morning Report'!$P$93</f>
        <v>0</v>
      </c>
      <c r="E57" s="82">
        <f>+'Morning Report'!$P$93</f>
        <v>0</v>
      </c>
      <c r="F57" s="82">
        <f>+'Morning Report'!$P$93</f>
        <v>0</v>
      </c>
      <c r="G57" s="82">
        <f>+'Morning Report'!$P$93</f>
        <v>0</v>
      </c>
      <c r="H57" s="82">
        <f>+'Morning Report'!$P$93</f>
        <v>0</v>
      </c>
      <c r="I57" s="82">
        <f>+'Morning Report'!$P$93</f>
        <v>0</v>
      </c>
      <c r="J57" s="82">
        <f>+'Morning Report'!$P$93</f>
        <v>0</v>
      </c>
      <c r="K57" s="82">
        <f>+'Morning Report'!$P$93</f>
        <v>0</v>
      </c>
      <c r="L57" s="82">
        <f>+'Morning Report'!$P$93</f>
        <v>0</v>
      </c>
      <c r="M57" s="82">
        <f>+'Morning Report'!$P$93</f>
        <v>0</v>
      </c>
      <c r="N57" s="82">
        <f>+'Morning Report'!$P$93</f>
        <v>0</v>
      </c>
      <c r="O57" s="82">
        <f>+'Morning Report'!$P$93</f>
        <v>0</v>
      </c>
      <c r="P57" s="82">
        <f>+'Morning Report'!$P$93</f>
        <v>0</v>
      </c>
      <c r="Q57" s="82">
        <f>+'Morning Report'!$P$93</f>
        <v>0</v>
      </c>
      <c r="R57" s="82">
        <f>+'Morning Report'!$P$93</f>
        <v>0</v>
      </c>
      <c r="S57" s="82">
        <f>+'Morning Report'!$P$93</f>
        <v>0</v>
      </c>
      <c r="T57" s="82">
        <f>+'Morning Report'!$P$93</f>
        <v>0</v>
      </c>
      <c r="U57" s="82">
        <f>+'Morning Report'!$P$93</f>
        <v>0</v>
      </c>
      <c r="V57" s="82">
        <f>+'Morning Report'!$P$93</f>
        <v>0</v>
      </c>
      <c r="W57" s="82">
        <f>+'Morning Report'!$P$93</f>
        <v>0</v>
      </c>
      <c r="X57" s="82">
        <f>+'Morning Report'!$P$93</f>
        <v>0</v>
      </c>
      <c r="Y57" s="82">
        <f>+'Morning Report'!$P$93</f>
        <v>0</v>
      </c>
    </row>
    <row r="58" spans="1:25" x14ac:dyDescent="0.2">
      <c r="A58" s="84" t="s">
        <v>29</v>
      </c>
      <c r="B58" s="80" t="e">
        <f ca="1">+'Morning Report'!$P$94</f>
        <v>#N/A</v>
      </c>
      <c r="C58" s="80" t="e">
        <f ca="1">+'Morning Report'!$P$94</f>
        <v>#N/A</v>
      </c>
      <c r="D58" s="80" t="e">
        <f ca="1">+'Morning Report'!$P$94</f>
        <v>#N/A</v>
      </c>
      <c r="E58" s="80" t="e">
        <f ca="1">+'Morning Report'!$P$94</f>
        <v>#N/A</v>
      </c>
      <c r="F58" s="80" t="e">
        <f ca="1">+'Morning Report'!$P$94</f>
        <v>#N/A</v>
      </c>
      <c r="G58" s="80" t="e">
        <f ca="1">+'Morning Report'!$P$94</f>
        <v>#N/A</v>
      </c>
      <c r="H58" s="80" t="e">
        <f ca="1">+'Morning Report'!$P$94</f>
        <v>#N/A</v>
      </c>
      <c r="I58" s="80" t="e">
        <f ca="1">+'Morning Report'!$P$94</f>
        <v>#N/A</v>
      </c>
      <c r="J58" s="80" t="e">
        <f ca="1">+'Morning Report'!$P$94</f>
        <v>#N/A</v>
      </c>
      <c r="K58" s="80" t="e">
        <f ca="1">+'Morning Report'!$P$94</f>
        <v>#N/A</v>
      </c>
      <c r="L58" s="80" t="e">
        <f ca="1">+'Morning Report'!$P$94</f>
        <v>#N/A</v>
      </c>
      <c r="M58" s="80" t="e">
        <f ca="1">+'Morning Report'!$P$94</f>
        <v>#N/A</v>
      </c>
      <c r="N58" s="80" t="e">
        <f ca="1">+'Morning Report'!$P$94</f>
        <v>#N/A</v>
      </c>
      <c r="O58" s="80" t="e">
        <f ca="1">+'Morning Report'!$P$94</f>
        <v>#N/A</v>
      </c>
      <c r="P58" s="80" t="e">
        <f ca="1">+'Morning Report'!$P$94</f>
        <v>#N/A</v>
      </c>
      <c r="Q58" s="80" t="e">
        <f ca="1">+'Morning Report'!$P$94</f>
        <v>#N/A</v>
      </c>
      <c r="R58" s="80" t="e">
        <f ca="1">+'Morning Report'!$P$94</f>
        <v>#N/A</v>
      </c>
      <c r="S58" s="80" t="e">
        <f ca="1">+'Morning Report'!$P$94</f>
        <v>#N/A</v>
      </c>
      <c r="T58" s="80" t="e">
        <f ca="1">+'Morning Report'!$P$94</f>
        <v>#N/A</v>
      </c>
      <c r="U58" s="80" t="e">
        <f ca="1">+'Morning Report'!$P$94</f>
        <v>#N/A</v>
      </c>
      <c r="V58" s="80" t="e">
        <f ca="1">+'Morning Report'!$P$94</f>
        <v>#N/A</v>
      </c>
      <c r="W58" s="80" t="e">
        <f ca="1">+'Morning Report'!$P$94</f>
        <v>#N/A</v>
      </c>
      <c r="X58" s="80" t="e">
        <f ca="1">+'Morning Report'!$P$94</f>
        <v>#N/A</v>
      </c>
      <c r="Y58" s="80" t="e">
        <f ca="1">+'Morning Report'!$P$94</f>
        <v>#N/A</v>
      </c>
    </row>
    <row r="59" spans="1:25" x14ac:dyDescent="0.2">
      <c r="A59" s="84" t="s">
        <v>26</v>
      </c>
      <c r="B59" s="80" t="e">
        <f ca="1">+'Morning Report'!$P$95</f>
        <v>#N/A</v>
      </c>
      <c r="C59" s="80" t="e">
        <f ca="1">+'Morning Report'!$P$95</f>
        <v>#N/A</v>
      </c>
      <c r="D59" s="80" t="e">
        <f ca="1">+'Morning Report'!$P$95</f>
        <v>#N/A</v>
      </c>
      <c r="E59" s="80" t="e">
        <f ca="1">+'Morning Report'!$P$95</f>
        <v>#N/A</v>
      </c>
      <c r="F59" s="80" t="e">
        <f ca="1">+'Morning Report'!$P$95</f>
        <v>#N/A</v>
      </c>
      <c r="G59" s="80" t="e">
        <f ca="1">+'Morning Report'!$P$95</f>
        <v>#N/A</v>
      </c>
      <c r="H59" s="80" t="e">
        <f ca="1">+'Morning Report'!$P$95</f>
        <v>#N/A</v>
      </c>
      <c r="I59" s="80" t="e">
        <f ca="1">+'Morning Report'!$P$95</f>
        <v>#N/A</v>
      </c>
      <c r="J59" s="80" t="e">
        <f ca="1">+'Morning Report'!$P$95</f>
        <v>#N/A</v>
      </c>
      <c r="K59" s="80" t="e">
        <f ca="1">+'Morning Report'!$P$95</f>
        <v>#N/A</v>
      </c>
      <c r="L59" s="80" t="e">
        <f ca="1">+'Morning Report'!$P$95</f>
        <v>#N/A</v>
      </c>
      <c r="M59" s="80" t="e">
        <f ca="1">+'Morning Report'!$P$95</f>
        <v>#N/A</v>
      </c>
      <c r="N59" s="80" t="e">
        <f ca="1">+'Morning Report'!$P$95</f>
        <v>#N/A</v>
      </c>
      <c r="O59" s="80" t="e">
        <f ca="1">+'Morning Report'!$P$95</f>
        <v>#N/A</v>
      </c>
      <c r="P59" s="80" t="e">
        <f ca="1">+'Morning Report'!$P$95</f>
        <v>#N/A</v>
      </c>
      <c r="Q59" s="80" t="e">
        <f ca="1">+'Morning Report'!$P$95</f>
        <v>#N/A</v>
      </c>
      <c r="R59" s="80" t="e">
        <f ca="1">+'Morning Report'!$P$95</f>
        <v>#N/A</v>
      </c>
      <c r="S59" s="80" t="e">
        <f ca="1">+'Morning Report'!$P$95</f>
        <v>#N/A</v>
      </c>
      <c r="T59" s="80" t="e">
        <f ca="1">+'Morning Report'!$P$95</f>
        <v>#N/A</v>
      </c>
      <c r="U59" s="80" t="e">
        <f ca="1">+'Morning Report'!$P$95</f>
        <v>#N/A</v>
      </c>
      <c r="V59" s="80" t="e">
        <f ca="1">+'Morning Report'!$P$95</f>
        <v>#N/A</v>
      </c>
      <c r="W59" s="80" t="e">
        <f ca="1">+'Morning Report'!$P$95</f>
        <v>#N/A</v>
      </c>
      <c r="X59" s="80" t="e">
        <f ca="1">+'Morning Report'!$P$95</f>
        <v>#N/A</v>
      </c>
      <c r="Y59" s="80" t="e">
        <f ca="1">+'Morning Report'!$P$95</f>
        <v>#N/A</v>
      </c>
    </row>
    <row r="60" spans="1:25" x14ac:dyDescent="0.2">
      <c r="A60" s="84" t="s">
        <v>28</v>
      </c>
      <c r="B60" s="80" t="e">
        <f ca="1">+'Morning Report'!$P$96</f>
        <v>#N/A</v>
      </c>
      <c r="C60" s="80" t="e">
        <f ca="1">+'Morning Report'!$P$96</f>
        <v>#N/A</v>
      </c>
      <c r="D60" s="80" t="e">
        <f ca="1">+'Morning Report'!$P$96</f>
        <v>#N/A</v>
      </c>
      <c r="E60" s="80" t="e">
        <f ca="1">+'Morning Report'!$P$96</f>
        <v>#N/A</v>
      </c>
      <c r="F60" s="80" t="e">
        <f ca="1">+'Morning Report'!$P$96</f>
        <v>#N/A</v>
      </c>
      <c r="G60" s="80" t="e">
        <f ca="1">+'Morning Report'!$P$96</f>
        <v>#N/A</v>
      </c>
      <c r="H60" s="80" t="e">
        <f ca="1">+'Morning Report'!$P$96</f>
        <v>#N/A</v>
      </c>
      <c r="I60" s="80" t="e">
        <f ca="1">+'Morning Report'!$P$96</f>
        <v>#N/A</v>
      </c>
      <c r="J60" s="80" t="e">
        <f ca="1">+'Morning Report'!$P$96</f>
        <v>#N/A</v>
      </c>
      <c r="K60" s="80" t="e">
        <f ca="1">+'Morning Report'!$P$96</f>
        <v>#N/A</v>
      </c>
      <c r="L60" s="80" t="e">
        <f ca="1">+'Morning Report'!$P$96</f>
        <v>#N/A</v>
      </c>
      <c r="M60" s="80" t="e">
        <f ca="1">+'Morning Report'!$P$96</f>
        <v>#N/A</v>
      </c>
      <c r="N60" s="80" t="e">
        <f ca="1">+'Morning Report'!$P$96</f>
        <v>#N/A</v>
      </c>
      <c r="O60" s="80" t="e">
        <f ca="1">+'Morning Report'!$P$96</f>
        <v>#N/A</v>
      </c>
      <c r="P60" s="80" t="e">
        <f ca="1">+'Morning Report'!$P$96</f>
        <v>#N/A</v>
      </c>
      <c r="Q60" s="80" t="e">
        <f ca="1">+'Morning Report'!$P$96</f>
        <v>#N/A</v>
      </c>
      <c r="R60" s="80" t="e">
        <f ca="1">+'Morning Report'!$P$96</f>
        <v>#N/A</v>
      </c>
      <c r="S60" s="80" t="e">
        <f ca="1">+'Morning Report'!$P$96</f>
        <v>#N/A</v>
      </c>
      <c r="T60" s="80" t="e">
        <f ca="1">+'Morning Report'!$P$96</f>
        <v>#N/A</v>
      </c>
      <c r="U60" s="80" t="e">
        <f ca="1">+'Morning Report'!$P$96</f>
        <v>#N/A</v>
      </c>
      <c r="V60" s="80" t="e">
        <f ca="1">+'Morning Report'!$P$96</f>
        <v>#N/A</v>
      </c>
      <c r="W60" s="80" t="e">
        <f ca="1">+'Morning Report'!$P$96</f>
        <v>#N/A</v>
      </c>
      <c r="X60" s="80" t="e">
        <f ca="1">+'Morning Report'!$P$96</f>
        <v>#N/A</v>
      </c>
      <c r="Y60" s="80" t="e">
        <f ca="1">+'Morning Report'!$P$96</f>
        <v>#N/A</v>
      </c>
    </row>
    <row r="61" spans="1:25" x14ac:dyDescent="0.2">
      <c r="A61" s="84" t="s">
        <v>36</v>
      </c>
      <c r="B61" s="80" t="e">
        <f ca="1">+'Morning Report'!$P$97</f>
        <v>#N/A</v>
      </c>
      <c r="C61" s="80" t="e">
        <f ca="1">+'Morning Report'!$P$97</f>
        <v>#N/A</v>
      </c>
      <c r="D61" s="80" t="e">
        <f ca="1">+'Morning Report'!$P$97</f>
        <v>#N/A</v>
      </c>
      <c r="E61" s="80" t="e">
        <f ca="1">+'Morning Report'!$P$97</f>
        <v>#N/A</v>
      </c>
      <c r="F61" s="80" t="e">
        <f ca="1">+'Morning Report'!$P$97</f>
        <v>#N/A</v>
      </c>
      <c r="G61" s="80" t="e">
        <f ca="1">+'Morning Report'!$P$97</f>
        <v>#N/A</v>
      </c>
      <c r="H61" s="80" t="e">
        <f ca="1">+'Morning Report'!$P$97</f>
        <v>#N/A</v>
      </c>
      <c r="I61" s="80" t="e">
        <f ca="1">+'Morning Report'!$P$97</f>
        <v>#N/A</v>
      </c>
      <c r="J61" s="80" t="e">
        <f ca="1">+'Morning Report'!$P$97</f>
        <v>#N/A</v>
      </c>
      <c r="K61" s="80" t="e">
        <f ca="1">+'Morning Report'!$P$97</f>
        <v>#N/A</v>
      </c>
      <c r="L61" s="80" t="e">
        <f ca="1">+'Morning Report'!$P$97</f>
        <v>#N/A</v>
      </c>
      <c r="M61" s="80" t="e">
        <f ca="1">+'Morning Report'!$P$97</f>
        <v>#N/A</v>
      </c>
      <c r="N61" s="80" t="e">
        <f ca="1">+'Morning Report'!$P$97</f>
        <v>#N/A</v>
      </c>
      <c r="O61" s="80" t="e">
        <f ca="1">+'Morning Report'!$P$97</f>
        <v>#N/A</v>
      </c>
      <c r="P61" s="80" t="e">
        <f ca="1">+'Morning Report'!$P$97</f>
        <v>#N/A</v>
      </c>
      <c r="Q61" s="80" t="e">
        <f ca="1">+'Morning Report'!$P$97</f>
        <v>#N/A</v>
      </c>
      <c r="R61" s="80" t="e">
        <f ca="1">+'Morning Report'!$P$97</f>
        <v>#N/A</v>
      </c>
      <c r="S61" s="80" t="e">
        <f ca="1">+'Morning Report'!$P$97</f>
        <v>#N/A</v>
      </c>
      <c r="T61" s="80" t="e">
        <f ca="1">+'Morning Report'!$P$97</f>
        <v>#N/A</v>
      </c>
      <c r="U61" s="80" t="e">
        <f ca="1">+'Morning Report'!$P$97</f>
        <v>#N/A</v>
      </c>
      <c r="V61" s="80" t="e">
        <f ca="1">+'Morning Report'!$P$97</f>
        <v>#N/A</v>
      </c>
      <c r="W61" s="80" t="e">
        <f ca="1">+'Morning Report'!$P$97</f>
        <v>#N/A</v>
      </c>
      <c r="X61" s="80" t="e">
        <f ca="1">+'Morning Report'!$P$97</f>
        <v>#N/A</v>
      </c>
      <c r="Y61" s="80" t="e">
        <f ca="1">+'Morning Report'!$P$97</f>
        <v>#N/A</v>
      </c>
    </row>
    <row r="62" spans="1:25" x14ac:dyDescent="0.2">
      <c r="A62" s="84" t="s">
        <v>37</v>
      </c>
      <c r="B62" s="80">
        <f>+'Morning Report'!$P$98</f>
        <v>5887</v>
      </c>
      <c r="C62" s="80">
        <f>+'Morning Report'!$P$98</f>
        <v>5887</v>
      </c>
      <c r="D62" s="80">
        <f>+'Morning Report'!$P$98</f>
        <v>5887</v>
      </c>
      <c r="E62" s="80">
        <f>+'Morning Report'!$P$98</f>
        <v>5887</v>
      </c>
      <c r="F62" s="80">
        <f>+'Morning Report'!$P$98</f>
        <v>5887</v>
      </c>
      <c r="G62" s="80">
        <f>+'Morning Report'!$P$98</f>
        <v>5887</v>
      </c>
      <c r="H62" s="80">
        <f>+'Morning Report'!$P$98</f>
        <v>5887</v>
      </c>
      <c r="I62" s="80">
        <f>+'Morning Report'!$P$98</f>
        <v>5887</v>
      </c>
      <c r="J62" s="80">
        <f>+'Morning Report'!$P$98</f>
        <v>5887</v>
      </c>
      <c r="K62" s="80">
        <f>+'Morning Report'!$P$98</f>
        <v>5887</v>
      </c>
      <c r="L62" s="80">
        <f>+'Morning Report'!$P$98</f>
        <v>5887</v>
      </c>
      <c r="M62" s="80">
        <f>+'Morning Report'!$P$98</f>
        <v>5887</v>
      </c>
      <c r="N62" s="80">
        <f>+'Morning Report'!$P$98</f>
        <v>5887</v>
      </c>
      <c r="O62" s="80">
        <f>+'Morning Report'!$P$98</f>
        <v>5887</v>
      </c>
      <c r="P62" s="80">
        <f>+'Morning Report'!$P$98</f>
        <v>5887</v>
      </c>
      <c r="Q62" s="80">
        <f>+'Morning Report'!$P$98</f>
        <v>5887</v>
      </c>
      <c r="R62" s="80">
        <f>+'Morning Report'!$P$98</f>
        <v>5887</v>
      </c>
      <c r="S62" s="80">
        <f>+'Morning Report'!$P$98</f>
        <v>5887</v>
      </c>
      <c r="T62" s="80">
        <f>+'Morning Report'!$P$98</f>
        <v>5887</v>
      </c>
      <c r="U62" s="80">
        <f>+'Morning Report'!$P$98</f>
        <v>5887</v>
      </c>
      <c r="V62" s="80">
        <f>+'Morning Report'!$P$98</f>
        <v>5887</v>
      </c>
      <c r="W62" s="80">
        <f>+'Morning Report'!$P$98</f>
        <v>5887</v>
      </c>
      <c r="X62" s="80">
        <f>+'Morning Report'!$P$98</f>
        <v>5887</v>
      </c>
      <c r="Y62" s="80">
        <f>+'Morning Report'!$P$98</f>
        <v>5887</v>
      </c>
    </row>
    <row r="63" spans="1:25" x14ac:dyDescent="0.2">
      <c r="A63" s="84" t="s">
        <v>38</v>
      </c>
      <c r="B63" s="80" t="e">
        <f ca="1">+'Morning Report'!$P$99</f>
        <v>#N/A</v>
      </c>
      <c r="C63" s="80" t="e">
        <f ca="1">+'Morning Report'!$P$99</f>
        <v>#N/A</v>
      </c>
      <c r="D63" s="80" t="e">
        <f ca="1">+'Morning Report'!$P$99</f>
        <v>#N/A</v>
      </c>
      <c r="E63" s="80" t="e">
        <f ca="1">+'Morning Report'!$P$99</f>
        <v>#N/A</v>
      </c>
      <c r="F63" s="80" t="e">
        <f ca="1">+'Morning Report'!$P$99</f>
        <v>#N/A</v>
      </c>
      <c r="G63" s="80" t="e">
        <f ca="1">+'Morning Report'!$P$99</f>
        <v>#N/A</v>
      </c>
      <c r="H63" s="80" t="e">
        <f ca="1">+'Morning Report'!$P$99</f>
        <v>#N/A</v>
      </c>
      <c r="I63" s="80" t="e">
        <f ca="1">+'Morning Report'!$P$99</f>
        <v>#N/A</v>
      </c>
      <c r="J63" s="80" t="e">
        <f ca="1">+'Morning Report'!$P$99</f>
        <v>#N/A</v>
      </c>
      <c r="K63" s="80" t="e">
        <f ca="1">+'Morning Report'!$P$99</f>
        <v>#N/A</v>
      </c>
      <c r="L63" s="80" t="e">
        <f ca="1">+'Morning Report'!$P$99</f>
        <v>#N/A</v>
      </c>
      <c r="M63" s="80" t="e">
        <f ca="1">+'Morning Report'!$P$99</f>
        <v>#N/A</v>
      </c>
      <c r="N63" s="80" t="e">
        <f ca="1">+'Morning Report'!$P$99</f>
        <v>#N/A</v>
      </c>
      <c r="O63" s="80" t="e">
        <f ca="1">+'Morning Report'!$P$99</f>
        <v>#N/A</v>
      </c>
      <c r="P63" s="80" t="e">
        <f ca="1">+'Morning Report'!$P$99</f>
        <v>#N/A</v>
      </c>
      <c r="Q63" s="80" t="e">
        <f ca="1">+'Morning Report'!$P$99</f>
        <v>#N/A</v>
      </c>
      <c r="R63" s="80" t="e">
        <f ca="1">+'Morning Report'!$P$99</f>
        <v>#N/A</v>
      </c>
      <c r="S63" s="80" t="e">
        <f ca="1">+'Morning Report'!$P$99</f>
        <v>#N/A</v>
      </c>
      <c r="T63" s="80" t="e">
        <f ca="1">+'Morning Report'!$P$99</f>
        <v>#N/A</v>
      </c>
      <c r="U63" s="80" t="e">
        <f ca="1">+'Morning Report'!$P$99</f>
        <v>#N/A</v>
      </c>
      <c r="V63" s="80" t="e">
        <f ca="1">+'Morning Report'!$P$99</f>
        <v>#N/A</v>
      </c>
      <c r="W63" s="80" t="e">
        <f ca="1">+'Morning Report'!$P$99</f>
        <v>#N/A</v>
      </c>
      <c r="X63" s="80" t="e">
        <f ca="1">+'Morning Report'!$P$99</f>
        <v>#N/A</v>
      </c>
      <c r="Y63" s="80" t="e">
        <f ca="1">+'Morning Report'!$P$99</f>
        <v>#N/A</v>
      </c>
    </row>
    <row r="64" spans="1:25" x14ac:dyDescent="0.2">
      <c r="A64" s="84" t="s">
        <v>39</v>
      </c>
      <c r="B64" s="80">
        <f>+'Morning Report'!$P$100</f>
        <v>5440</v>
      </c>
      <c r="C64" s="80">
        <f>+'Morning Report'!$P$100</f>
        <v>5440</v>
      </c>
      <c r="D64" s="80">
        <f>+'Morning Report'!$P$100</f>
        <v>5440</v>
      </c>
      <c r="E64" s="80">
        <f>+'Morning Report'!$P$100</f>
        <v>5440</v>
      </c>
      <c r="F64" s="80">
        <f>+'Morning Report'!$P$100</f>
        <v>5440</v>
      </c>
      <c r="G64" s="80">
        <f>+'Morning Report'!$P$100</f>
        <v>5440</v>
      </c>
      <c r="H64" s="80">
        <f>+'Morning Report'!$P$100</f>
        <v>5440</v>
      </c>
      <c r="I64" s="80">
        <f>+'Morning Report'!$P$100</f>
        <v>5440</v>
      </c>
      <c r="J64" s="80">
        <f>+'Morning Report'!$P$100</f>
        <v>5440</v>
      </c>
      <c r="K64" s="80">
        <f>+'Morning Report'!$P$100</f>
        <v>5440</v>
      </c>
      <c r="L64" s="80">
        <f>+'Morning Report'!$P$100</f>
        <v>5440</v>
      </c>
      <c r="M64" s="80">
        <f>+'Morning Report'!$P$100</f>
        <v>5440</v>
      </c>
      <c r="N64" s="80">
        <f>+'Morning Report'!$P$100</f>
        <v>5440</v>
      </c>
      <c r="O64" s="80">
        <f>+'Morning Report'!$P$100</f>
        <v>5440</v>
      </c>
      <c r="P64" s="80">
        <f>+'Morning Report'!$P$100</f>
        <v>5440</v>
      </c>
      <c r="Q64" s="80">
        <f>+'Morning Report'!$P$100</f>
        <v>5440</v>
      </c>
      <c r="R64" s="80">
        <f>+'Morning Report'!$P$100</f>
        <v>5440</v>
      </c>
      <c r="S64" s="80">
        <f>+'Morning Report'!$P$100</f>
        <v>5440</v>
      </c>
      <c r="T64" s="80">
        <f>+'Morning Report'!$P$100</f>
        <v>5440</v>
      </c>
      <c r="U64" s="80">
        <f>+'Morning Report'!$P$100</f>
        <v>5440</v>
      </c>
      <c r="V64" s="80">
        <f>+'Morning Report'!$P$100</f>
        <v>5440</v>
      </c>
      <c r="W64" s="80">
        <f>+'Morning Report'!$P$100</f>
        <v>5440</v>
      </c>
      <c r="X64" s="80">
        <f>+'Morning Report'!$P$100</f>
        <v>5440</v>
      </c>
      <c r="Y64" s="80">
        <f>+'Morning Report'!$P$100</f>
        <v>5440</v>
      </c>
    </row>
    <row r="65" spans="1:25" ht="13.5" thickBot="1" x14ac:dyDescent="0.25">
      <c r="A65" s="86" t="s">
        <v>35</v>
      </c>
      <c r="B65" s="87">
        <f>+'Morning Report'!$P$101</f>
        <v>0</v>
      </c>
      <c r="C65" s="87">
        <f>+'Morning Report'!$P$101</f>
        <v>0</v>
      </c>
      <c r="D65" s="87">
        <f>+'Morning Report'!$P$101</f>
        <v>0</v>
      </c>
      <c r="E65" s="87">
        <f>+'Morning Report'!$P$101</f>
        <v>0</v>
      </c>
      <c r="F65" s="87">
        <f>+'Morning Report'!$P$101</f>
        <v>0</v>
      </c>
      <c r="G65" s="87">
        <f>+'Morning Report'!$P$101</f>
        <v>0</v>
      </c>
      <c r="H65" s="87">
        <f>+'Morning Report'!$P$101</f>
        <v>0</v>
      </c>
      <c r="I65" s="87">
        <f>+'Morning Report'!$P$101</f>
        <v>0</v>
      </c>
      <c r="J65" s="87">
        <f>+'Morning Report'!$P$101</f>
        <v>0</v>
      </c>
      <c r="K65" s="87">
        <f>+'Morning Report'!$P$101</f>
        <v>0</v>
      </c>
      <c r="L65" s="87">
        <f>+'Morning Report'!$P$101</f>
        <v>0</v>
      </c>
      <c r="M65" s="87">
        <f>+'Morning Report'!$P$101</f>
        <v>0</v>
      </c>
      <c r="N65" s="87">
        <f>+'Morning Report'!$P$101</f>
        <v>0</v>
      </c>
      <c r="O65" s="87">
        <f>+'Morning Report'!$P$101</f>
        <v>0</v>
      </c>
      <c r="P65" s="87">
        <f>+'Morning Report'!$P$101</f>
        <v>0</v>
      </c>
      <c r="Q65" s="87">
        <f>+'Morning Report'!$P$101</f>
        <v>0</v>
      </c>
      <c r="R65" s="87">
        <f>+'Morning Report'!$P$101</f>
        <v>0</v>
      </c>
      <c r="S65" s="87">
        <f>+'Morning Report'!$P$101</f>
        <v>0</v>
      </c>
      <c r="T65" s="87">
        <f>+'Morning Report'!$P$101</f>
        <v>0</v>
      </c>
      <c r="U65" s="87">
        <f>+'Morning Report'!$P$101</f>
        <v>0</v>
      </c>
      <c r="V65" s="87">
        <f>+'Morning Report'!$P$101</f>
        <v>0</v>
      </c>
      <c r="W65" s="87">
        <f>+'Morning Report'!$P$101</f>
        <v>0</v>
      </c>
      <c r="X65" s="87">
        <f>+'Morning Report'!$P$101</f>
        <v>0</v>
      </c>
      <c r="Y65" s="87">
        <f>+'Morning Report'!$P$101</f>
        <v>0</v>
      </c>
    </row>
    <row r="67" spans="1:25" ht="13.5" thickBot="1" x14ac:dyDescent="0.25">
      <c r="A67" s="92">
        <f ca="1">+'Morning Report'!Q6</f>
        <v>41891</v>
      </c>
    </row>
    <row r="68" spans="1:25" x14ac:dyDescent="0.2">
      <c r="A68" s="89" t="s">
        <v>73</v>
      </c>
      <c r="B68" s="82">
        <f>+'Morning Report'!$Q$93</f>
        <v>0</v>
      </c>
      <c r="C68" s="82">
        <f>+'Morning Report'!$Q$93</f>
        <v>0</v>
      </c>
      <c r="D68" s="82">
        <f>+'Morning Report'!$Q$93</f>
        <v>0</v>
      </c>
      <c r="E68" s="82">
        <f>+'Morning Report'!$Q$93</f>
        <v>0</v>
      </c>
      <c r="F68" s="82">
        <f>+'Morning Report'!$Q$93</f>
        <v>0</v>
      </c>
      <c r="G68" s="82">
        <f>+'Morning Report'!$Q$93</f>
        <v>0</v>
      </c>
      <c r="H68" s="82">
        <f>+'Morning Report'!$Q$93</f>
        <v>0</v>
      </c>
      <c r="I68" s="82">
        <f>+'Morning Report'!$Q$93</f>
        <v>0</v>
      </c>
      <c r="J68" s="82">
        <f>+'Morning Report'!$Q$93</f>
        <v>0</v>
      </c>
      <c r="K68" s="82">
        <f>+'Morning Report'!$Q$93</f>
        <v>0</v>
      </c>
      <c r="L68" s="82">
        <f>+'Morning Report'!$Q$93</f>
        <v>0</v>
      </c>
      <c r="M68" s="82">
        <f>+'Morning Report'!$Q$93</f>
        <v>0</v>
      </c>
      <c r="N68" s="82">
        <f>+'Morning Report'!$Q$93</f>
        <v>0</v>
      </c>
      <c r="O68" s="82">
        <f>+'Morning Report'!$Q$93</f>
        <v>0</v>
      </c>
      <c r="P68" s="82">
        <f>+'Morning Report'!$Q$93</f>
        <v>0</v>
      </c>
      <c r="Q68" s="82">
        <f>+'Morning Report'!$Q$93</f>
        <v>0</v>
      </c>
      <c r="R68" s="82">
        <f>+'Morning Report'!$Q$93</f>
        <v>0</v>
      </c>
      <c r="S68" s="82">
        <f>+'Morning Report'!$Q$93</f>
        <v>0</v>
      </c>
      <c r="T68" s="82">
        <f>+'Morning Report'!$Q$93</f>
        <v>0</v>
      </c>
      <c r="U68" s="82">
        <f>+'Morning Report'!$Q$93</f>
        <v>0</v>
      </c>
      <c r="V68" s="82">
        <f>+'Morning Report'!$Q$93</f>
        <v>0</v>
      </c>
      <c r="W68" s="82">
        <f>+'Morning Report'!$Q$93</f>
        <v>0</v>
      </c>
      <c r="X68" s="82">
        <f>+'Morning Report'!$Q$93</f>
        <v>0</v>
      </c>
      <c r="Y68" s="82">
        <f>+'Morning Report'!$Q$93</f>
        <v>0</v>
      </c>
    </row>
    <row r="69" spans="1:25" x14ac:dyDescent="0.2">
      <c r="A69" s="84" t="s">
        <v>29</v>
      </c>
      <c r="B69" s="80" t="e">
        <f ca="1">+'Morning Report'!$Q$94</f>
        <v>#N/A</v>
      </c>
      <c r="C69" s="80" t="e">
        <f ca="1">+'Morning Report'!$Q$94</f>
        <v>#N/A</v>
      </c>
      <c r="D69" s="80" t="e">
        <f ca="1">+'Morning Report'!$Q$94</f>
        <v>#N/A</v>
      </c>
      <c r="E69" s="80" t="e">
        <f ca="1">+'Morning Report'!$Q$94</f>
        <v>#N/A</v>
      </c>
      <c r="F69" s="80" t="e">
        <f ca="1">+'Morning Report'!$Q$94</f>
        <v>#N/A</v>
      </c>
      <c r="G69" s="80" t="e">
        <f ca="1">+'Morning Report'!$Q$94</f>
        <v>#N/A</v>
      </c>
      <c r="H69" s="80" t="e">
        <f ca="1">+'Morning Report'!$Q$94</f>
        <v>#N/A</v>
      </c>
      <c r="I69" s="80" t="e">
        <f ca="1">+'Morning Report'!$Q$94</f>
        <v>#N/A</v>
      </c>
      <c r="J69" s="80" t="e">
        <f ca="1">+'Morning Report'!$Q$94</f>
        <v>#N/A</v>
      </c>
      <c r="K69" s="80" t="e">
        <f ca="1">+'Morning Report'!$Q$94</f>
        <v>#N/A</v>
      </c>
      <c r="L69" s="80" t="e">
        <f ca="1">+'Morning Report'!$Q$94</f>
        <v>#N/A</v>
      </c>
      <c r="M69" s="80" t="e">
        <f ca="1">+'Morning Report'!$Q$94</f>
        <v>#N/A</v>
      </c>
      <c r="N69" s="80" t="e">
        <f ca="1">+'Morning Report'!$Q$94</f>
        <v>#N/A</v>
      </c>
      <c r="O69" s="80" t="e">
        <f ca="1">+'Morning Report'!$Q$94</f>
        <v>#N/A</v>
      </c>
      <c r="P69" s="80" t="e">
        <f ca="1">+'Morning Report'!$Q$94</f>
        <v>#N/A</v>
      </c>
      <c r="Q69" s="80" t="e">
        <f ca="1">+'Morning Report'!$Q$94</f>
        <v>#N/A</v>
      </c>
      <c r="R69" s="80" t="e">
        <f ca="1">+'Morning Report'!$Q$94</f>
        <v>#N/A</v>
      </c>
      <c r="S69" s="80" t="e">
        <f ca="1">+'Morning Report'!$Q$94</f>
        <v>#N/A</v>
      </c>
      <c r="T69" s="80" t="e">
        <f ca="1">+'Morning Report'!$Q$94</f>
        <v>#N/A</v>
      </c>
      <c r="U69" s="80" t="e">
        <f ca="1">+'Morning Report'!$Q$94</f>
        <v>#N/A</v>
      </c>
      <c r="V69" s="80" t="e">
        <f ca="1">+'Morning Report'!$Q$94</f>
        <v>#N/A</v>
      </c>
      <c r="W69" s="80" t="e">
        <f ca="1">+'Morning Report'!$Q$94</f>
        <v>#N/A</v>
      </c>
      <c r="X69" s="80" t="e">
        <f ca="1">+'Morning Report'!$Q$94</f>
        <v>#N/A</v>
      </c>
      <c r="Y69" s="80" t="e">
        <f ca="1">+'Morning Report'!$Q$94</f>
        <v>#N/A</v>
      </c>
    </row>
    <row r="70" spans="1:25" x14ac:dyDescent="0.2">
      <c r="A70" s="84" t="s">
        <v>26</v>
      </c>
      <c r="B70" s="80" t="e">
        <f ca="1">+'Morning Report'!$Q$95</f>
        <v>#N/A</v>
      </c>
      <c r="C70" s="80" t="e">
        <f ca="1">+'Morning Report'!$Q$95</f>
        <v>#N/A</v>
      </c>
      <c r="D70" s="80" t="e">
        <f ca="1">+'Morning Report'!$Q$95</f>
        <v>#N/A</v>
      </c>
      <c r="E70" s="80" t="e">
        <f ca="1">+'Morning Report'!$Q$95</f>
        <v>#N/A</v>
      </c>
      <c r="F70" s="80" t="e">
        <f ca="1">+'Morning Report'!$Q$95</f>
        <v>#N/A</v>
      </c>
      <c r="G70" s="80" t="e">
        <f ca="1">+'Morning Report'!$Q$95</f>
        <v>#N/A</v>
      </c>
      <c r="H70" s="80" t="e">
        <f ca="1">+'Morning Report'!$Q$95</f>
        <v>#N/A</v>
      </c>
      <c r="I70" s="80" t="e">
        <f ca="1">+'Morning Report'!$Q$95</f>
        <v>#N/A</v>
      </c>
      <c r="J70" s="80" t="e">
        <f ca="1">+'Morning Report'!$Q$95</f>
        <v>#N/A</v>
      </c>
      <c r="K70" s="80" t="e">
        <f ca="1">+'Morning Report'!$Q$95</f>
        <v>#N/A</v>
      </c>
      <c r="L70" s="80" t="e">
        <f ca="1">+'Morning Report'!$Q$95</f>
        <v>#N/A</v>
      </c>
      <c r="M70" s="80" t="e">
        <f ca="1">+'Morning Report'!$Q$95</f>
        <v>#N/A</v>
      </c>
      <c r="N70" s="80" t="e">
        <f ca="1">+'Morning Report'!$Q$95</f>
        <v>#N/A</v>
      </c>
      <c r="O70" s="80" t="e">
        <f ca="1">+'Morning Report'!$Q$95</f>
        <v>#N/A</v>
      </c>
      <c r="P70" s="80" t="e">
        <f ca="1">+'Morning Report'!$Q$95</f>
        <v>#N/A</v>
      </c>
      <c r="Q70" s="80" t="e">
        <f ca="1">+'Morning Report'!$Q$95</f>
        <v>#N/A</v>
      </c>
      <c r="R70" s="80" t="e">
        <f ca="1">+'Morning Report'!$Q$95</f>
        <v>#N/A</v>
      </c>
      <c r="S70" s="80" t="e">
        <f ca="1">+'Morning Report'!$Q$95</f>
        <v>#N/A</v>
      </c>
      <c r="T70" s="80" t="e">
        <f ca="1">+'Morning Report'!$Q$95</f>
        <v>#N/A</v>
      </c>
      <c r="U70" s="80" t="e">
        <f ca="1">+'Morning Report'!$Q$95</f>
        <v>#N/A</v>
      </c>
      <c r="V70" s="80" t="e">
        <f ca="1">+'Morning Report'!$Q$95</f>
        <v>#N/A</v>
      </c>
      <c r="W70" s="80" t="e">
        <f ca="1">+'Morning Report'!$Q$95</f>
        <v>#N/A</v>
      </c>
      <c r="X70" s="80" t="e">
        <f ca="1">+'Morning Report'!$Q$95</f>
        <v>#N/A</v>
      </c>
      <c r="Y70" s="80" t="e">
        <f ca="1">+'Morning Report'!$Q$95</f>
        <v>#N/A</v>
      </c>
    </row>
    <row r="71" spans="1:25" x14ac:dyDescent="0.2">
      <c r="A71" s="84" t="s">
        <v>28</v>
      </c>
      <c r="B71" s="80" t="e">
        <f ca="1">+'Morning Report'!$Q$96</f>
        <v>#N/A</v>
      </c>
      <c r="C71" s="80" t="e">
        <f ca="1">+'Morning Report'!$Q$96</f>
        <v>#N/A</v>
      </c>
      <c r="D71" s="80" t="e">
        <f ca="1">+'Morning Report'!$Q$96</f>
        <v>#N/A</v>
      </c>
      <c r="E71" s="80" t="e">
        <f ca="1">+'Morning Report'!$Q$96</f>
        <v>#N/A</v>
      </c>
      <c r="F71" s="80" t="e">
        <f ca="1">+'Morning Report'!$Q$96</f>
        <v>#N/A</v>
      </c>
      <c r="G71" s="80" t="e">
        <f ca="1">+'Morning Report'!$Q$96</f>
        <v>#N/A</v>
      </c>
      <c r="H71" s="80" t="e">
        <f ca="1">+'Morning Report'!$Q$96</f>
        <v>#N/A</v>
      </c>
      <c r="I71" s="80" t="e">
        <f ca="1">+'Morning Report'!$Q$96</f>
        <v>#N/A</v>
      </c>
      <c r="J71" s="80" t="e">
        <f ca="1">+'Morning Report'!$Q$96</f>
        <v>#N/A</v>
      </c>
      <c r="K71" s="80" t="e">
        <f ca="1">+'Morning Report'!$Q$96</f>
        <v>#N/A</v>
      </c>
      <c r="L71" s="80" t="e">
        <f ca="1">+'Morning Report'!$Q$96</f>
        <v>#N/A</v>
      </c>
      <c r="M71" s="80" t="e">
        <f ca="1">+'Morning Report'!$Q$96</f>
        <v>#N/A</v>
      </c>
      <c r="N71" s="80" t="e">
        <f ca="1">+'Morning Report'!$Q$96</f>
        <v>#N/A</v>
      </c>
      <c r="O71" s="80" t="e">
        <f ca="1">+'Morning Report'!$Q$96</f>
        <v>#N/A</v>
      </c>
      <c r="P71" s="80" t="e">
        <f ca="1">+'Morning Report'!$Q$96</f>
        <v>#N/A</v>
      </c>
      <c r="Q71" s="80" t="e">
        <f ca="1">+'Morning Report'!$Q$96</f>
        <v>#N/A</v>
      </c>
      <c r="R71" s="80" t="e">
        <f ca="1">+'Morning Report'!$Q$96</f>
        <v>#N/A</v>
      </c>
      <c r="S71" s="80" t="e">
        <f ca="1">+'Morning Report'!$Q$96</f>
        <v>#N/A</v>
      </c>
      <c r="T71" s="80" t="e">
        <f ca="1">+'Morning Report'!$Q$96</f>
        <v>#N/A</v>
      </c>
      <c r="U71" s="80" t="e">
        <f ca="1">+'Morning Report'!$Q$96</f>
        <v>#N/A</v>
      </c>
      <c r="V71" s="80" t="e">
        <f ca="1">+'Morning Report'!$Q$96</f>
        <v>#N/A</v>
      </c>
      <c r="W71" s="80" t="e">
        <f ca="1">+'Morning Report'!$Q$96</f>
        <v>#N/A</v>
      </c>
      <c r="X71" s="80" t="e">
        <f ca="1">+'Morning Report'!$Q$96</f>
        <v>#N/A</v>
      </c>
      <c r="Y71" s="80" t="e">
        <f ca="1">+'Morning Report'!$Q$96</f>
        <v>#N/A</v>
      </c>
    </row>
    <row r="72" spans="1:25" x14ac:dyDescent="0.2">
      <c r="A72" s="84" t="s">
        <v>36</v>
      </c>
      <c r="B72" s="80" t="e">
        <f ca="1">+'Morning Report'!$Q$97</f>
        <v>#N/A</v>
      </c>
      <c r="C72" s="80" t="e">
        <f ca="1">+'Morning Report'!$Q$97</f>
        <v>#N/A</v>
      </c>
      <c r="D72" s="80" t="e">
        <f ca="1">+'Morning Report'!$Q$97</f>
        <v>#N/A</v>
      </c>
      <c r="E72" s="80" t="e">
        <f ca="1">+'Morning Report'!$Q$97</f>
        <v>#N/A</v>
      </c>
      <c r="F72" s="80" t="e">
        <f ca="1">+'Morning Report'!$Q$97</f>
        <v>#N/A</v>
      </c>
      <c r="G72" s="80" t="e">
        <f ca="1">+'Morning Report'!$Q$97</f>
        <v>#N/A</v>
      </c>
      <c r="H72" s="80" t="e">
        <f ca="1">+'Morning Report'!$Q$97</f>
        <v>#N/A</v>
      </c>
      <c r="I72" s="80" t="e">
        <f ca="1">+'Morning Report'!$Q$97</f>
        <v>#N/A</v>
      </c>
      <c r="J72" s="80" t="e">
        <f ca="1">+'Morning Report'!$Q$97</f>
        <v>#N/A</v>
      </c>
      <c r="K72" s="80" t="e">
        <f ca="1">+'Morning Report'!$Q$97</f>
        <v>#N/A</v>
      </c>
      <c r="L72" s="80" t="e">
        <f ca="1">+'Morning Report'!$Q$97</f>
        <v>#N/A</v>
      </c>
      <c r="M72" s="80" t="e">
        <f ca="1">+'Morning Report'!$Q$97</f>
        <v>#N/A</v>
      </c>
      <c r="N72" s="80" t="e">
        <f ca="1">+'Morning Report'!$Q$97</f>
        <v>#N/A</v>
      </c>
      <c r="O72" s="80" t="e">
        <f ca="1">+'Morning Report'!$Q$97</f>
        <v>#N/A</v>
      </c>
      <c r="P72" s="80" t="e">
        <f ca="1">+'Morning Report'!$Q$97</f>
        <v>#N/A</v>
      </c>
      <c r="Q72" s="80" t="e">
        <f ca="1">+'Morning Report'!$Q$97</f>
        <v>#N/A</v>
      </c>
      <c r="R72" s="80" t="e">
        <f ca="1">+'Morning Report'!$Q$97</f>
        <v>#N/A</v>
      </c>
      <c r="S72" s="80" t="e">
        <f ca="1">+'Morning Report'!$Q$97</f>
        <v>#N/A</v>
      </c>
      <c r="T72" s="80" t="e">
        <f ca="1">+'Morning Report'!$Q$97</f>
        <v>#N/A</v>
      </c>
      <c r="U72" s="80" t="e">
        <f ca="1">+'Morning Report'!$Q$97</f>
        <v>#N/A</v>
      </c>
      <c r="V72" s="80" t="e">
        <f ca="1">+'Morning Report'!$Q$97</f>
        <v>#N/A</v>
      </c>
      <c r="W72" s="80" t="e">
        <f ca="1">+'Morning Report'!$Q$97</f>
        <v>#N/A</v>
      </c>
      <c r="X72" s="80" t="e">
        <f ca="1">+'Morning Report'!$Q$97</f>
        <v>#N/A</v>
      </c>
      <c r="Y72" s="80" t="e">
        <f ca="1">+'Morning Report'!$Q$97</f>
        <v>#N/A</v>
      </c>
    </row>
    <row r="73" spans="1:25" x14ac:dyDescent="0.2">
      <c r="A73" s="84" t="s">
        <v>37</v>
      </c>
      <c r="B73" s="80">
        <f>+'Morning Report'!$Q$98</f>
        <v>5887</v>
      </c>
      <c r="C73" s="80">
        <f>+'Morning Report'!$Q$98</f>
        <v>5887</v>
      </c>
      <c r="D73" s="80">
        <f>+'Morning Report'!$Q$98</f>
        <v>5887</v>
      </c>
      <c r="E73" s="80">
        <f>+'Morning Report'!$Q$98</f>
        <v>5887</v>
      </c>
      <c r="F73" s="80">
        <f>+'Morning Report'!$Q$98</f>
        <v>5887</v>
      </c>
      <c r="G73" s="80">
        <f>+'Morning Report'!$Q$98</f>
        <v>5887</v>
      </c>
      <c r="H73" s="80">
        <f>+'Morning Report'!$Q$98</f>
        <v>5887</v>
      </c>
      <c r="I73" s="80">
        <f>+'Morning Report'!$Q$98</f>
        <v>5887</v>
      </c>
      <c r="J73" s="80">
        <f>+'Morning Report'!$Q$98</f>
        <v>5887</v>
      </c>
      <c r="K73" s="80">
        <f>+'Morning Report'!$Q$98</f>
        <v>5887</v>
      </c>
      <c r="L73" s="80">
        <f>+'Morning Report'!$Q$98</f>
        <v>5887</v>
      </c>
      <c r="M73" s="80">
        <f>+'Morning Report'!$Q$98</f>
        <v>5887</v>
      </c>
      <c r="N73" s="80">
        <f>+'Morning Report'!$Q$98</f>
        <v>5887</v>
      </c>
      <c r="O73" s="80">
        <f>+'Morning Report'!$Q$98</f>
        <v>5887</v>
      </c>
      <c r="P73" s="80">
        <f>+'Morning Report'!$Q$98</f>
        <v>5887</v>
      </c>
      <c r="Q73" s="80">
        <f>+'Morning Report'!$Q$98</f>
        <v>5887</v>
      </c>
      <c r="R73" s="80">
        <f>+'Morning Report'!$Q$98</f>
        <v>5887</v>
      </c>
      <c r="S73" s="80">
        <f>+'Morning Report'!$Q$98</f>
        <v>5887</v>
      </c>
      <c r="T73" s="80">
        <f>+'Morning Report'!$Q$98</f>
        <v>5887</v>
      </c>
      <c r="U73" s="80">
        <f>+'Morning Report'!$Q$98</f>
        <v>5887</v>
      </c>
      <c r="V73" s="80">
        <f>+'Morning Report'!$Q$98</f>
        <v>5887</v>
      </c>
      <c r="W73" s="80">
        <f>+'Morning Report'!$Q$98</f>
        <v>5887</v>
      </c>
      <c r="X73" s="80">
        <f>+'Morning Report'!$Q$98</f>
        <v>5887</v>
      </c>
      <c r="Y73" s="80">
        <f>+'Morning Report'!$Q$98</f>
        <v>5887</v>
      </c>
    </row>
    <row r="74" spans="1:25" x14ac:dyDescent="0.2">
      <c r="A74" s="84" t="s">
        <v>38</v>
      </c>
      <c r="B74" s="80" t="e">
        <f ca="1">+'Morning Report'!$Q$99</f>
        <v>#N/A</v>
      </c>
      <c r="C74" s="80" t="e">
        <f ca="1">+'Morning Report'!$Q$99</f>
        <v>#N/A</v>
      </c>
      <c r="D74" s="80" t="e">
        <f ca="1">+'Morning Report'!$Q$99</f>
        <v>#N/A</v>
      </c>
      <c r="E74" s="80" t="e">
        <f ca="1">+'Morning Report'!$Q$99</f>
        <v>#N/A</v>
      </c>
      <c r="F74" s="80" t="e">
        <f ca="1">+'Morning Report'!$Q$99</f>
        <v>#N/A</v>
      </c>
      <c r="G74" s="80" t="e">
        <f ca="1">+'Morning Report'!$Q$99</f>
        <v>#N/A</v>
      </c>
      <c r="H74" s="80" t="e">
        <f ca="1">+'Morning Report'!$Q$99</f>
        <v>#N/A</v>
      </c>
      <c r="I74" s="80" t="e">
        <f ca="1">+'Morning Report'!$Q$99</f>
        <v>#N/A</v>
      </c>
      <c r="J74" s="80" t="e">
        <f ca="1">+'Morning Report'!$Q$99</f>
        <v>#N/A</v>
      </c>
      <c r="K74" s="80" t="e">
        <f ca="1">+'Morning Report'!$Q$99</f>
        <v>#N/A</v>
      </c>
      <c r="L74" s="80" t="e">
        <f ca="1">+'Morning Report'!$Q$99</f>
        <v>#N/A</v>
      </c>
      <c r="M74" s="80" t="e">
        <f ca="1">+'Morning Report'!$Q$99</f>
        <v>#N/A</v>
      </c>
      <c r="N74" s="80" t="e">
        <f ca="1">+'Morning Report'!$Q$99</f>
        <v>#N/A</v>
      </c>
      <c r="O74" s="80" t="e">
        <f ca="1">+'Morning Report'!$Q$99</f>
        <v>#N/A</v>
      </c>
      <c r="P74" s="80" t="e">
        <f ca="1">+'Morning Report'!$Q$99</f>
        <v>#N/A</v>
      </c>
      <c r="Q74" s="80" t="e">
        <f ca="1">+'Morning Report'!$Q$99</f>
        <v>#N/A</v>
      </c>
      <c r="R74" s="80" t="e">
        <f ca="1">+'Morning Report'!$Q$99</f>
        <v>#N/A</v>
      </c>
      <c r="S74" s="80" t="e">
        <f ca="1">+'Morning Report'!$Q$99</f>
        <v>#N/A</v>
      </c>
      <c r="T74" s="80" t="e">
        <f ca="1">+'Morning Report'!$Q$99</f>
        <v>#N/A</v>
      </c>
      <c r="U74" s="80" t="e">
        <f ca="1">+'Morning Report'!$Q$99</f>
        <v>#N/A</v>
      </c>
      <c r="V74" s="80" t="e">
        <f ca="1">+'Morning Report'!$Q$99</f>
        <v>#N/A</v>
      </c>
      <c r="W74" s="80" t="e">
        <f ca="1">+'Morning Report'!$Q$99</f>
        <v>#N/A</v>
      </c>
      <c r="X74" s="80" t="e">
        <f ca="1">+'Morning Report'!$Q$99</f>
        <v>#N/A</v>
      </c>
      <c r="Y74" s="80" t="e">
        <f ca="1">+'Morning Report'!$Q$99</f>
        <v>#N/A</v>
      </c>
    </row>
    <row r="75" spans="1:25" x14ac:dyDescent="0.2">
      <c r="A75" s="84" t="s">
        <v>39</v>
      </c>
      <c r="B75" s="80">
        <f>+'Morning Report'!$Q$100</f>
        <v>5440</v>
      </c>
      <c r="C75" s="80">
        <f>+'Morning Report'!$Q$100</f>
        <v>5440</v>
      </c>
      <c r="D75" s="80">
        <f>+'Morning Report'!$Q$100</f>
        <v>5440</v>
      </c>
      <c r="E75" s="80">
        <f>+'Morning Report'!$Q$100</f>
        <v>5440</v>
      </c>
      <c r="F75" s="80">
        <f>+'Morning Report'!$Q$100</f>
        <v>5440</v>
      </c>
      <c r="G75" s="80">
        <f>+'Morning Report'!$Q$100</f>
        <v>5440</v>
      </c>
      <c r="H75" s="80">
        <f>+'Morning Report'!$Q$100</f>
        <v>5440</v>
      </c>
      <c r="I75" s="80">
        <f>+'Morning Report'!$Q$100</f>
        <v>5440</v>
      </c>
      <c r="J75" s="80">
        <f>+'Morning Report'!$Q$100</f>
        <v>5440</v>
      </c>
      <c r="K75" s="80">
        <f>+'Morning Report'!$Q$100</f>
        <v>5440</v>
      </c>
      <c r="L75" s="80">
        <f>+'Morning Report'!$Q$100</f>
        <v>5440</v>
      </c>
      <c r="M75" s="80">
        <f>+'Morning Report'!$Q$100</f>
        <v>5440</v>
      </c>
      <c r="N75" s="80">
        <f>+'Morning Report'!$Q$100</f>
        <v>5440</v>
      </c>
      <c r="O75" s="80">
        <f>+'Morning Report'!$Q$100</f>
        <v>5440</v>
      </c>
      <c r="P75" s="80">
        <f>+'Morning Report'!$Q$100</f>
        <v>5440</v>
      </c>
      <c r="Q75" s="80">
        <f>+'Morning Report'!$Q$100</f>
        <v>5440</v>
      </c>
      <c r="R75" s="80">
        <f>+'Morning Report'!$Q$100</f>
        <v>5440</v>
      </c>
      <c r="S75" s="80">
        <f>+'Morning Report'!$Q$100</f>
        <v>5440</v>
      </c>
      <c r="T75" s="80">
        <f>+'Morning Report'!$Q$100</f>
        <v>5440</v>
      </c>
      <c r="U75" s="80">
        <f>+'Morning Report'!$Q$100</f>
        <v>5440</v>
      </c>
      <c r="V75" s="80">
        <f>+'Morning Report'!$Q$100</f>
        <v>5440</v>
      </c>
      <c r="W75" s="80">
        <f>+'Morning Report'!$Q$100</f>
        <v>5440</v>
      </c>
      <c r="X75" s="80">
        <f>+'Morning Report'!$Q$100</f>
        <v>5440</v>
      </c>
      <c r="Y75" s="80">
        <f>+'Morning Report'!$Q$100</f>
        <v>5440</v>
      </c>
    </row>
    <row r="76" spans="1:25" ht="13.5" thickBot="1" x14ac:dyDescent="0.25">
      <c r="A76" s="86" t="s">
        <v>35</v>
      </c>
      <c r="B76" s="87">
        <f>+'Morning Report'!$Q$101</f>
        <v>0</v>
      </c>
      <c r="C76" s="87">
        <f>+'Morning Report'!$Q$101</f>
        <v>0</v>
      </c>
      <c r="D76" s="87">
        <f>+'Morning Report'!$Q$101</f>
        <v>0</v>
      </c>
      <c r="E76" s="87">
        <f>+'Morning Report'!$Q$101</f>
        <v>0</v>
      </c>
      <c r="F76" s="87">
        <f>+'Morning Report'!$Q$101</f>
        <v>0</v>
      </c>
      <c r="G76" s="87">
        <f>+'Morning Report'!$Q$101</f>
        <v>0</v>
      </c>
      <c r="H76" s="87">
        <f>+'Morning Report'!$Q$101</f>
        <v>0</v>
      </c>
      <c r="I76" s="87">
        <f>+'Morning Report'!$Q$101</f>
        <v>0</v>
      </c>
      <c r="J76" s="87">
        <f>+'Morning Report'!$Q$101</f>
        <v>0</v>
      </c>
      <c r="K76" s="87">
        <f>+'Morning Report'!$Q$101</f>
        <v>0</v>
      </c>
      <c r="L76" s="87">
        <f>+'Morning Report'!$Q$101</f>
        <v>0</v>
      </c>
      <c r="M76" s="87">
        <f>+'Morning Report'!$Q$101</f>
        <v>0</v>
      </c>
      <c r="N76" s="87">
        <f>+'Morning Report'!$Q$101</f>
        <v>0</v>
      </c>
      <c r="O76" s="87">
        <f>+'Morning Report'!$Q$101</f>
        <v>0</v>
      </c>
      <c r="P76" s="87">
        <f>+'Morning Report'!$Q$101</f>
        <v>0</v>
      </c>
      <c r="Q76" s="87">
        <f>+'Morning Report'!$Q$101</f>
        <v>0</v>
      </c>
      <c r="R76" s="87">
        <f>+'Morning Report'!$Q$101</f>
        <v>0</v>
      </c>
      <c r="S76" s="87">
        <f>+'Morning Report'!$Q$101</f>
        <v>0</v>
      </c>
      <c r="T76" s="87">
        <f>+'Morning Report'!$Q$101</f>
        <v>0</v>
      </c>
      <c r="U76" s="87">
        <f>+'Morning Report'!$Q$101</f>
        <v>0</v>
      </c>
      <c r="V76" s="87">
        <f>+'Morning Report'!$Q$101</f>
        <v>0</v>
      </c>
      <c r="W76" s="87">
        <f>+'Morning Report'!$Q$101</f>
        <v>0</v>
      </c>
      <c r="X76" s="87">
        <f>+'Morning Report'!$Q$101</f>
        <v>0</v>
      </c>
      <c r="Y76" s="87">
        <f>+'Morning Report'!$Q$101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R46"/>
  <sheetViews>
    <sheetView zoomScale="75" workbookViewId="0">
      <selection activeCell="O32" activeCellId="3" sqref="F32 I32 L32 O32"/>
    </sheetView>
  </sheetViews>
  <sheetFormatPr defaultRowHeight="12.75" x14ac:dyDescent="0.2"/>
  <cols>
    <col min="1" max="1" width="8.7109375" style="14" customWidth="1"/>
    <col min="2" max="3" width="10.7109375" style="14" customWidth="1"/>
    <col min="4" max="18" width="10.7109375" customWidth="1"/>
  </cols>
  <sheetData>
    <row r="1" spans="1:18" ht="89.25" customHeight="1" x14ac:dyDescent="0.2">
      <c r="A1" s="22" t="s">
        <v>88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8" ht="18" x14ac:dyDescent="0.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ht="18" x14ac:dyDescent="0.2">
      <c r="A3" s="25" t="s">
        <v>89</v>
      </c>
      <c r="B3" s="26">
        <v>36931</v>
      </c>
      <c r="C3" s="26"/>
      <c r="D3" s="27"/>
      <c r="E3" s="28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8" ht="19.5" customHeight="1" x14ac:dyDescent="0.2">
      <c r="A4" s="29" t="s">
        <v>90</v>
      </c>
      <c r="B4" s="30" t="s">
        <v>69</v>
      </c>
      <c r="C4" s="31"/>
      <c r="D4" s="31"/>
      <c r="E4" s="31"/>
      <c r="F4" s="32"/>
      <c r="G4" s="33" t="s">
        <v>91</v>
      </c>
      <c r="H4" s="34"/>
      <c r="I4" s="35"/>
      <c r="J4" s="36" t="s">
        <v>72</v>
      </c>
      <c r="K4" s="37"/>
      <c r="L4" s="37"/>
      <c r="M4" s="361" t="s">
        <v>92</v>
      </c>
      <c r="N4" s="362"/>
      <c r="O4" s="363"/>
      <c r="P4" s="367" t="s">
        <v>93</v>
      </c>
      <c r="Q4" s="362"/>
      <c r="R4" s="363"/>
    </row>
    <row r="5" spans="1:18" ht="12.75" customHeight="1" x14ac:dyDescent="0.2">
      <c r="A5" s="38"/>
      <c r="B5" s="39" t="s">
        <v>94</v>
      </c>
      <c r="C5" s="40"/>
      <c r="D5" s="39" t="s">
        <v>95</v>
      </c>
      <c r="E5" s="40"/>
      <c r="F5" s="41"/>
      <c r="G5" s="42"/>
      <c r="H5" s="43"/>
      <c r="I5" s="44"/>
      <c r="J5" s="45"/>
      <c r="K5" s="46"/>
      <c r="L5" s="46"/>
      <c r="M5" s="364"/>
      <c r="N5" s="365"/>
      <c r="O5" s="366"/>
      <c r="P5" s="368"/>
      <c r="Q5" s="365"/>
      <c r="R5" s="366"/>
    </row>
    <row r="6" spans="1:18" s="55" customFormat="1" ht="12.75" customHeight="1" x14ac:dyDescent="0.2">
      <c r="A6" s="47" t="s">
        <v>96</v>
      </c>
      <c r="B6" s="48" t="s">
        <v>97</v>
      </c>
      <c r="C6" s="48" t="s">
        <v>98</v>
      </c>
      <c r="D6" s="48" t="s">
        <v>97</v>
      </c>
      <c r="E6" s="48" t="s">
        <v>98</v>
      </c>
      <c r="F6" s="48" t="s">
        <v>99</v>
      </c>
      <c r="G6" s="49" t="s">
        <v>97</v>
      </c>
      <c r="H6" s="49" t="s">
        <v>98</v>
      </c>
      <c r="I6" s="49" t="s">
        <v>99</v>
      </c>
      <c r="J6" s="50" t="s">
        <v>97</v>
      </c>
      <c r="K6" s="50" t="s">
        <v>98</v>
      </c>
      <c r="L6" s="51" t="s">
        <v>99</v>
      </c>
      <c r="M6" s="52" t="s">
        <v>97</v>
      </c>
      <c r="N6" s="53" t="s">
        <v>98</v>
      </c>
      <c r="O6" s="53" t="s">
        <v>99</v>
      </c>
      <c r="P6" s="54" t="s">
        <v>97</v>
      </c>
      <c r="Q6" s="54" t="s">
        <v>98</v>
      </c>
      <c r="R6" s="54" t="s">
        <v>99</v>
      </c>
    </row>
    <row r="7" spans="1:18" x14ac:dyDescent="0.2">
      <c r="A7" s="56">
        <v>1</v>
      </c>
      <c r="B7" s="57">
        <v>-1232</v>
      </c>
      <c r="C7" s="58">
        <v>238</v>
      </c>
      <c r="D7" s="58"/>
      <c r="E7" s="59" t="s">
        <v>100</v>
      </c>
      <c r="F7" s="60">
        <f>SUM(B7:E7)</f>
        <v>-994</v>
      </c>
      <c r="G7" s="61">
        <v>-299</v>
      </c>
      <c r="H7" s="62"/>
      <c r="I7" s="49">
        <f t="shared" ref="I7:I30" si="0">SUM(G7+H7)</f>
        <v>-299</v>
      </c>
      <c r="J7" s="63">
        <v>-201</v>
      </c>
      <c r="K7" s="63"/>
      <c r="L7" s="51">
        <f>SUM(J7+K7)</f>
        <v>-201</v>
      </c>
      <c r="M7" s="64">
        <v>-787</v>
      </c>
      <c r="N7" s="65"/>
      <c r="O7" s="53">
        <f>SUM(M7+N7)</f>
        <v>-787</v>
      </c>
      <c r="P7" s="66"/>
      <c r="Q7" s="66"/>
      <c r="R7" s="54">
        <f>SUM(P7+Q7)</f>
        <v>0</v>
      </c>
    </row>
    <row r="8" spans="1:18" x14ac:dyDescent="0.2">
      <c r="A8" s="56">
        <v>2</v>
      </c>
      <c r="B8" s="57">
        <v>-1232</v>
      </c>
      <c r="C8" s="58">
        <v>238</v>
      </c>
      <c r="D8" s="58"/>
      <c r="E8" s="59" t="s">
        <v>100</v>
      </c>
      <c r="F8" s="60">
        <f>SUM(B8:E8)</f>
        <v>-994</v>
      </c>
      <c r="G8" s="61">
        <v>-299</v>
      </c>
      <c r="H8" s="62"/>
      <c r="I8" s="49">
        <f t="shared" si="0"/>
        <v>-299</v>
      </c>
      <c r="J8" s="63">
        <v>-201</v>
      </c>
      <c r="K8" s="63"/>
      <c r="L8" s="51">
        <f>SUM(J8+K8)</f>
        <v>-201</v>
      </c>
      <c r="M8" s="64">
        <v>-787</v>
      </c>
      <c r="N8" s="65"/>
      <c r="O8" s="53">
        <f>SUM(M8+N8)</f>
        <v>-787</v>
      </c>
      <c r="P8" s="66"/>
      <c r="Q8" s="66"/>
      <c r="R8" s="54">
        <f>SUM(P8+Q8)</f>
        <v>0</v>
      </c>
    </row>
    <row r="9" spans="1:18" x14ac:dyDescent="0.2">
      <c r="A9" s="56">
        <v>3</v>
      </c>
      <c r="B9" s="57">
        <v>-1232</v>
      </c>
      <c r="C9" s="58">
        <v>238</v>
      </c>
      <c r="D9" s="58"/>
      <c r="E9" s="59" t="s">
        <v>100</v>
      </c>
      <c r="F9" s="60">
        <f t="shared" ref="F9:F29" si="1">SUM(B9:E9)</f>
        <v>-994</v>
      </c>
      <c r="G9" s="61">
        <v>-299</v>
      </c>
      <c r="H9" s="62"/>
      <c r="I9" s="49">
        <f t="shared" si="0"/>
        <v>-299</v>
      </c>
      <c r="J9" s="63">
        <v>-201</v>
      </c>
      <c r="K9" s="63"/>
      <c r="L9" s="51">
        <f t="shared" ref="L9:L30" si="2">SUM(J9+K9)</f>
        <v>-201</v>
      </c>
      <c r="M9" s="64">
        <v>-787</v>
      </c>
      <c r="N9" s="65"/>
      <c r="O9" s="53">
        <f t="shared" ref="O9:O30" si="3">SUM(M9+N9)</f>
        <v>-787</v>
      </c>
      <c r="P9" s="66"/>
      <c r="Q9" s="66"/>
      <c r="R9" s="54">
        <f t="shared" ref="R9:R30" si="4">SUM(P9+Q9)</f>
        <v>0</v>
      </c>
    </row>
    <row r="10" spans="1:18" x14ac:dyDescent="0.2">
      <c r="A10" s="56">
        <v>4</v>
      </c>
      <c r="B10" s="57">
        <v>-1232</v>
      </c>
      <c r="C10" s="58">
        <v>238</v>
      </c>
      <c r="D10" s="58"/>
      <c r="E10" s="59" t="s">
        <v>100</v>
      </c>
      <c r="F10" s="60">
        <f t="shared" si="1"/>
        <v>-994</v>
      </c>
      <c r="G10" s="61">
        <v>-299</v>
      </c>
      <c r="H10" s="62"/>
      <c r="I10" s="49">
        <f t="shared" si="0"/>
        <v>-299</v>
      </c>
      <c r="J10" s="63">
        <v>-201</v>
      </c>
      <c r="K10" s="63"/>
      <c r="L10" s="51">
        <f t="shared" si="2"/>
        <v>-201</v>
      </c>
      <c r="M10" s="64">
        <v>-787</v>
      </c>
      <c r="N10" s="65"/>
      <c r="O10" s="53">
        <f t="shared" si="3"/>
        <v>-787</v>
      </c>
      <c r="P10" s="66"/>
      <c r="Q10" s="66"/>
      <c r="R10" s="54">
        <f t="shared" si="4"/>
        <v>0</v>
      </c>
    </row>
    <row r="11" spans="1:18" x14ac:dyDescent="0.2">
      <c r="A11" s="56">
        <v>5</v>
      </c>
      <c r="B11" s="57">
        <v>-1232</v>
      </c>
      <c r="C11" s="58">
        <v>88</v>
      </c>
      <c r="D11" s="58"/>
      <c r="E11" s="59" t="s">
        <v>100</v>
      </c>
      <c r="F11" s="60">
        <f t="shared" si="1"/>
        <v>-1144</v>
      </c>
      <c r="G11" s="61">
        <v>-299</v>
      </c>
      <c r="H11" s="62"/>
      <c r="I11" s="49">
        <f t="shared" si="0"/>
        <v>-299</v>
      </c>
      <c r="J11" s="63">
        <v>-201</v>
      </c>
      <c r="K11" s="63"/>
      <c r="L11" s="51">
        <f t="shared" si="2"/>
        <v>-201</v>
      </c>
      <c r="M11" s="64">
        <v>-747</v>
      </c>
      <c r="N11" s="65"/>
      <c r="O11" s="53">
        <f t="shared" si="3"/>
        <v>-747</v>
      </c>
      <c r="P11" s="66"/>
      <c r="Q11" s="66"/>
      <c r="R11" s="54">
        <f t="shared" si="4"/>
        <v>0</v>
      </c>
    </row>
    <row r="12" spans="1:18" x14ac:dyDescent="0.2">
      <c r="A12" s="56">
        <v>6</v>
      </c>
      <c r="B12" s="57">
        <v>-1282</v>
      </c>
      <c r="C12" s="58" t="s">
        <v>100</v>
      </c>
      <c r="D12" s="58"/>
      <c r="E12" s="59" t="s">
        <v>100</v>
      </c>
      <c r="F12" s="60">
        <f t="shared" si="1"/>
        <v>-1282</v>
      </c>
      <c r="G12" s="61">
        <v>-299</v>
      </c>
      <c r="H12" s="62"/>
      <c r="I12" s="49">
        <f t="shared" si="0"/>
        <v>-299</v>
      </c>
      <c r="J12" s="63">
        <v>-217</v>
      </c>
      <c r="K12" s="63"/>
      <c r="L12" s="51">
        <f t="shared" si="2"/>
        <v>-217</v>
      </c>
      <c r="M12" s="64">
        <v>-803</v>
      </c>
      <c r="N12" s="65"/>
      <c r="O12" s="67">
        <f t="shared" si="3"/>
        <v>-803</v>
      </c>
      <c r="P12" s="66"/>
      <c r="Q12" s="66"/>
      <c r="R12" s="54">
        <f t="shared" si="4"/>
        <v>0</v>
      </c>
    </row>
    <row r="13" spans="1:18" x14ac:dyDescent="0.2">
      <c r="A13" s="56">
        <v>7</v>
      </c>
      <c r="B13" s="57">
        <v>-1311</v>
      </c>
      <c r="C13" s="58"/>
      <c r="D13" s="58"/>
      <c r="E13" s="59" t="s">
        <v>100</v>
      </c>
      <c r="F13" s="60">
        <f t="shared" si="1"/>
        <v>-1311</v>
      </c>
      <c r="G13" s="61">
        <v>-682</v>
      </c>
      <c r="H13" s="62"/>
      <c r="I13" s="49">
        <f t="shared" si="0"/>
        <v>-682</v>
      </c>
      <c r="J13" s="63">
        <v>-217</v>
      </c>
      <c r="K13" s="63"/>
      <c r="L13" s="51">
        <f t="shared" si="2"/>
        <v>-217</v>
      </c>
      <c r="M13" s="64">
        <v>-955</v>
      </c>
      <c r="N13" s="65"/>
      <c r="O13" s="53">
        <f t="shared" si="3"/>
        <v>-955</v>
      </c>
      <c r="P13" s="66"/>
      <c r="Q13" s="66"/>
      <c r="R13" s="54">
        <f t="shared" si="4"/>
        <v>0</v>
      </c>
    </row>
    <row r="14" spans="1:18" x14ac:dyDescent="0.2">
      <c r="A14" s="56">
        <v>8</v>
      </c>
      <c r="B14" s="57">
        <v>-1028</v>
      </c>
      <c r="C14" s="58"/>
      <c r="D14" s="58"/>
      <c r="E14" s="59"/>
      <c r="F14" s="60">
        <f t="shared" si="1"/>
        <v>-1028</v>
      </c>
      <c r="G14" s="61">
        <v>-575</v>
      </c>
      <c r="H14" s="62"/>
      <c r="I14" s="49">
        <f>SUM(G14+H14)</f>
        <v>-575</v>
      </c>
      <c r="J14" s="63">
        <v>-217</v>
      </c>
      <c r="K14" s="63"/>
      <c r="L14" s="51">
        <f t="shared" si="2"/>
        <v>-217</v>
      </c>
      <c r="M14" s="64">
        <v>-1250</v>
      </c>
      <c r="N14" s="65"/>
      <c r="O14" s="53">
        <f t="shared" si="3"/>
        <v>-1250</v>
      </c>
      <c r="P14" s="66"/>
      <c r="Q14" s="66"/>
      <c r="R14" s="54">
        <f t="shared" si="4"/>
        <v>0</v>
      </c>
    </row>
    <row r="15" spans="1:18" x14ac:dyDescent="0.2">
      <c r="A15" s="56">
        <v>9</v>
      </c>
      <c r="B15" s="57">
        <v>-992</v>
      </c>
      <c r="C15" s="58"/>
      <c r="D15" s="58"/>
      <c r="E15" s="59" t="s">
        <v>100</v>
      </c>
      <c r="F15" s="60">
        <f t="shared" si="1"/>
        <v>-992</v>
      </c>
      <c r="G15" s="61">
        <v>-575</v>
      </c>
      <c r="H15" s="62"/>
      <c r="I15" s="49">
        <f>SUM(G15+H15)</f>
        <v>-575</v>
      </c>
      <c r="J15" s="63">
        <v>-217</v>
      </c>
      <c r="K15" s="63"/>
      <c r="L15" s="51">
        <f t="shared" si="2"/>
        <v>-217</v>
      </c>
      <c r="M15" s="64">
        <v>-1289</v>
      </c>
      <c r="N15" s="65"/>
      <c r="O15" s="53">
        <f t="shared" si="3"/>
        <v>-1289</v>
      </c>
      <c r="P15" s="66"/>
      <c r="Q15" s="66"/>
      <c r="R15" s="54">
        <f t="shared" si="4"/>
        <v>0</v>
      </c>
    </row>
    <row r="16" spans="1:18" x14ac:dyDescent="0.2">
      <c r="A16" s="56">
        <v>10</v>
      </c>
      <c r="B16" s="57">
        <v>-988</v>
      </c>
      <c r="C16" s="58"/>
      <c r="D16" s="58"/>
      <c r="E16" s="59" t="s">
        <v>100</v>
      </c>
      <c r="F16" s="60">
        <f t="shared" si="1"/>
        <v>-988</v>
      </c>
      <c r="G16" s="61">
        <v>-575</v>
      </c>
      <c r="H16" s="62"/>
      <c r="I16" s="49">
        <f>SUM(G16+H16)</f>
        <v>-575</v>
      </c>
      <c r="J16" s="63">
        <v>-210</v>
      </c>
      <c r="K16" s="63"/>
      <c r="L16" s="51">
        <f t="shared" si="2"/>
        <v>-210</v>
      </c>
      <c r="M16" s="64">
        <v>-1279</v>
      </c>
      <c r="N16" s="65"/>
      <c r="O16" s="53">
        <f t="shared" si="3"/>
        <v>-1279</v>
      </c>
      <c r="P16" s="66"/>
      <c r="Q16" s="66"/>
      <c r="R16" s="54">
        <f t="shared" si="4"/>
        <v>0</v>
      </c>
    </row>
    <row r="17" spans="1:18" x14ac:dyDescent="0.2">
      <c r="A17" s="56">
        <v>11</v>
      </c>
      <c r="B17" s="57">
        <v>-982</v>
      </c>
      <c r="C17" s="58"/>
      <c r="D17" s="58"/>
      <c r="E17" s="59" t="s">
        <v>100</v>
      </c>
      <c r="F17" s="60">
        <f>SUM(B17:E17)</f>
        <v>-982</v>
      </c>
      <c r="G17" s="61">
        <v>-575</v>
      </c>
      <c r="H17" s="62"/>
      <c r="I17" s="49">
        <f>SUM(G17+H17)</f>
        <v>-575</v>
      </c>
      <c r="J17" s="63">
        <v>-217</v>
      </c>
      <c r="K17" s="63"/>
      <c r="L17" s="51">
        <f t="shared" si="2"/>
        <v>-217</v>
      </c>
      <c r="M17" s="64">
        <v>-1279</v>
      </c>
      <c r="N17" s="65"/>
      <c r="O17" s="53">
        <f>SUM(M17+N17)</f>
        <v>-1279</v>
      </c>
      <c r="P17" s="66"/>
      <c r="Q17" s="66"/>
      <c r="R17" s="54">
        <f t="shared" si="4"/>
        <v>0</v>
      </c>
    </row>
    <row r="18" spans="1:18" x14ac:dyDescent="0.2">
      <c r="A18" s="56">
        <v>12</v>
      </c>
      <c r="B18" s="57">
        <v>-978</v>
      </c>
      <c r="C18" s="58" t="s">
        <v>100</v>
      </c>
      <c r="D18" s="58"/>
      <c r="E18" s="59" t="s">
        <v>100</v>
      </c>
      <c r="F18" s="60">
        <f t="shared" si="1"/>
        <v>-978</v>
      </c>
      <c r="G18" s="61">
        <v>-575</v>
      </c>
      <c r="H18" s="62"/>
      <c r="I18" s="49">
        <f>SUM(G18+H18)</f>
        <v>-575</v>
      </c>
      <c r="J18" s="63">
        <v>-217</v>
      </c>
      <c r="K18" s="63" t="s">
        <v>100</v>
      </c>
      <c r="L18" s="51">
        <f>SUM(J18)</f>
        <v>-217</v>
      </c>
      <c r="M18" s="64">
        <v>-1264</v>
      </c>
      <c r="N18" s="65"/>
      <c r="O18" s="53">
        <f t="shared" si="3"/>
        <v>-1264</v>
      </c>
      <c r="P18" s="66"/>
      <c r="Q18" s="66"/>
      <c r="R18" s="54">
        <f t="shared" si="4"/>
        <v>0</v>
      </c>
    </row>
    <row r="19" spans="1:18" x14ac:dyDescent="0.2">
      <c r="A19" s="56">
        <v>13</v>
      </c>
      <c r="B19" s="57">
        <v>-975</v>
      </c>
      <c r="C19" s="58" t="s">
        <v>100</v>
      </c>
      <c r="D19" s="58"/>
      <c r="E19" s="59" t="s">
        <v>100</v>
      </c>
      <c r="F19" s="60">
        <f t="shared" si="1"/>
        <v>-975</v>
      </c>
      <c r="G19" s="61">
        <v>-575</v>
      </c>
      <c r="H19" s="62"/>
      <c r="I19" s="49">
        <f t="shared" si="0"/>
        <v>-575</v>
      </c>
      <c r="J19" s="63">
        <v>-217</v>
      </c>
      <c r="K19" s="63"/>
      <c r="L19" s="51">
        <f t="shared" si="2"/>
        <v>-217</v>
      </c>
      <c r="M19" s="64">
        <v>-1299</v>
      </c>
      <c r="N19" s="65"/>
      <c r="O19" s="53">
        <f>SUM(M19+N19)</f>
        <v>-1299</v>
      </c>
      <c r="P19" s="66"/>
      <c r="Q19" s="66"/>
      <c r="R19" s="54">
        <f t="shared" si="4"/>
        <v>0</v>
      </c>
    </row>
    <row r="20" spans="1:18" x14ac:dyDescent="0.2">
      <c r="A20" s="56">
        <v>14</v>
      </c>
      <c r="B20" s="57">
        <v>-972</v>
      </c>
      <c r="C20" s="58" t="s">
        <v>100</v>
      </c>
      <c r="D20" s="58"/>
      <c r="E20" s="59" t="s">
        <v>100</v>
      </c>
      <c r="F20" s="60">
        <f t="shared" si="1"/>
        <v>-972</v>
      </c>
      <c r="G20" s="61">
        <v>-575</v>
      </c>
      <c r="H20" s="62"/>
      <c r="I20" s="49">
        <f t="shared" si="0"/>
        <v>-575</v>
      </c>
      <c r="J20" s="63">
        <v>-217</v>
      </c>
      <c r="K20" s="63"/>
      <c r="L20" s="51">
        <f t="shared" si="2"/>
        <v>-217</v>
      </c>
      <c r="M20" s="64">
        <v>-1309</v>
      </c>
      <c r="N20" s="65"/>
      <c r="O20" s="53">
        <f t="shared" si="3"/>
        <v>-1309</v>
      </c>
      <c r="P20" s="66"/>
      <c r="Q20" s="66"/>
      <c r="R20" s="54">
        <f t="shared" si="4"/>
        <v>0</v>
      </c>
    </row>
    <row r="21" spans="1:18" x14ac:dyDescent="0.2">
      <c r="A21" s="56">
        <v>15</v>
      </c>
      <c r="B21" s="57">
        <v>-968</v>
      </c>
      <c r="C21" s="58" t="s">
        <v>100</v>
      </c>
      <c r="D21" s="58"/>
      <c r="E21" s="59" t="s">
        <v>100</v>
      </c>
      <c r="F21" s="60">
        <f t="shared" si="1"/>
        <v>-968</v>
      </c>
      <c r="G21" s="61">
        <v>-575</v>
      </c>
      <c r="H21" s="62"/>
      <c r="I21" s="49">
        <f t="shared" si="0"/>
        <v>-575</v>
      </c>
      <c r="J21" s="63">
        <v>-217</v>
      </c>
      <c r="K21" s="63"/>
      <c r="L21" s="51">
        <f t="shared" si="2"/>
        <v>-217</v>
      </c>
      <c r="M21" s="64">
        <v>-1317</v>
      </c>
      <c r="N21" s="65"/>
      <c r="O21" s="53">
        <f t="shared" si="3"/>
        <v>-1317</v>
      </c>
      <c r="P21" s="66"/>
      <c r="Q21" s="66"/>
      <c r="R21" s="54">
        <f t="shared" si="4"/>
        <v>0</v>
      </c>
    </row>
    <row r="22" spans="1:18" x14ac:dyDescent="0.2">
      <c r="A22" s="56">
        <v>16</v>
      </c>
      <c r="B22" s="57">
        <v>-967</v>
      </c>
      <c r="C22" s="58" t="s">
        <v>100</v>
      </c>
      <c r="D22" s="58"/>
      <c r="E22" s="59" t="s">
        <v>100</v>
      </c>
      <c r="F22" s="60">
        <f t="shared" si="1"/>
        <v>-967</v>
      </c>
      <c r="G22" s="61">
        <v>-575</v>
      </c>
      <c r="H22" s="62"/>
      <c r="I22" s="49">
        <f t="shared" si="0"/>
        <v>-575</v>
      </c>
      <c r="J22" s="63">
        <v>-210</v>
      </c>
      <c r="K22" s="63"/>
      <c r="L22" s="51">
        <f t="shared" si="2"/>
        <v>-210</v>
      </c>
      <c r="M22" s="64">
        <v>-1319</v>
      </c>
      <c r="N22" s="65"/>
      <c r="O22" s="53">
        <f t="shared" si="3"/>
        <v>-1319</v>
      </c>
      <c r="P22" s="66"/>
      <c r="Q22" s="66"/>
      <c r="R22" s="54">
        <f t="shared" si="4"/>
        <v>0</v>
      </c>
    </row>
    <row r="23" spans="1:18" x14ac:dyDescent="0.2">
      <c r="A23" s="56">
        <v>17</v>
      </c>
      <c r="B23" s="57">
        <v>-971</v>
      </c>
      <c r="C23" s="58" t="s">
        <v>100</v>
      </c>
      <c r="D23" s="58"/>
      <c r="E23" s="59" t="s">
        <v>100</v>
      </c>
      <c r="F23" s="60">
        <f t="shared" si="1"/>
        <v>-971</v>
      </c>
      <c r="G23" s="61">
        <v>-575</v>
      </c>
      <c r="H23" s="62"/>
      <c r="I23" s="49">
        <f t="shared" si="0"/>
        <v>-575</v>
      </c>
      <c r="J23" s="63">
        <v>-210</v>
      </c>
      <c r="K23" s="63"/>
      <c r="L23" s="51">
        <f t="shared" si="2"/>
        <v>-210</v>
      </c>
      <c r="M23" s="64">
        <v>-1450</v>
      </c>
      <c r="N23" s="65"/>
      <c r="O23" s="53">
        <f t="shared" si="3"/>
        <v>-1450</v>
      </c>
      <c r="P23" s="66"/>
      <c r="Q23" s="66"/>
      <c r="R23" s="54">
        <f t="shared" si="4"/>
        <v>0</v>
      </c>
    </row>
    <row r="24" spans="1:18" x14ac:dyDescent="0.2">
      <c r="A24" s="56">
        <v>18</v>
      </c>
      <c r="B24" s="57">
        <v>-1047</v>
      </c>
      <c r="C24" s="58">
        <v>49</v>
      </c>
      <c r="D24" s="58"/>
      <c r="E24" s="59" t="s">
        <v>100</v>
      </c>
      <c r="F24" s="60">
        <f t="shared" si="1"/>
        <v>-998</v>
      </c>
      <c r="G24" s="61">
        <v>-575</v>
      </c>
      <c r="H24" s="62"/>
      <c r="I24" s="49">
        <f t="shared" si="0"/>
        <v>-575</v>
      </c>
      <c r="J24" s="63">
        <v>-210</v>
      </c>
      <c r="K24" s="63"/>
      <c r="L24" s="51">
        <f t="shared" si="2"/>
        <v>-210</v>
      </c>
      <c r="M24" s="64">
        <v>-1587</v>
      </c>
      <c r="N24" s="65"/>
      <c r="O24" s="53">
        <f t="shared" si="3"/>
        <v>-1587</v>
      </c>
      <c r="P24" s="66"/>
      <c r="Q24" s="66"/>
      <c r="R24" s="54">
        <f t="shared" si="4"/>
        <v>0</v>
      </c>
    </row>
    <row r="25" spans="1:18" x14ac:dyDescent="0.2">
      <c r="A25" s="56">
        <v>19</v>
      </c>
      <c r="B25" s="57">
        <v>-1047</v>
      </c>
      <c r="C25" s="58">
        <v>49</v>
      </c>
      <c r="D25" s="58"/>
      <c r="E25" s="59" t="s">
        <v>100</v>
      </c>
      <c r="F25" s="60">
        <f t="shared" si="1"/>
        <v>-998</v>
      </c>
      <c r="G25" s="61">
        <v>-575</v>
      </c>
      <c r="H25" s="62"/>
      <c r="I25" s="49">
        <f t="shared" si="0"/>
        <v>-575</v>
      </c>
      <c r="J25" s="63">
        <v>-210</v>
      </c>
      <c r="K25" s="63"/>
      <c r="L25" s="51">
        <f t="shared" si="2"/>
        <v>-210</v>
      </c>
      <c r="M25" s="64">
        <v>-1561</v>
      </c>
      <c r="N25" s="65"/>
      <c r="O25" s="53">
        <f t="shared" si="3"/>
        <v>-1561</v>
      </c>
      <c r="P25" s="66"/>
      <c r="Q25" s="66"/>
      <c r="R25" s="54">
        <f t="shared" si="4"/>
        <v>0</v>
      </c>
    </row>
    <row r="26" spans="1:18" x14ac:dyDescent="0.2">
      <c r="A26" s="56">
        <v>20</v>
      </c>
      <c r="B26" s="57">
        <v>-997</v>
      </c>
      <c r="C26" s="58"/>
      <c r="D26" s="58"/>
      <c r="E26" s="59" t="s">
        <v>100</v>
      </c>
      <c r="F26" s="60">
        <f t="shared" si="1"/>
        <v>-997</v>
      </c>
      <c r="G26" s="61">
        <v>-575</v>
      </c>
      <c r="H26" s="62"/>
      <c r="I26" s="49">
        <f t="shared" si="0"/>
        <v>-575</v>
      </c>
      <c r="J26" s="63">
        <v>-210</v>
      </c>
      <c r="K26" s="63"/>
      <c r="L26" s="51">
        <f t="shared" si="2"/>
        <v>-210</v>
      </c>
      <c r="M26" s="64">
        <v>-1342</v>
      </c>
      <c r="N26" s="65"/>
      <c r="O26" s="53">
        <f t="shared" si="3"/>
        <v>-1342</v>
      </c>
      <c r="P26" s="66"/>
      <c r="Q26" s="66"/>
      <c r="R26" s="54">
        <f t="shared" si="4"/>
        <v>0</v>
      </c>
    </row>
    <row r="27" spans="1:18" x14ac:dyDescent="0.2">
      <c r="A27" s="56">
        <v>21</v>
      </c>
      <c r="B27" s="57">
        <v>-977</v>
      </c>
      <c r="C27" s="58"/>
      <c r="D27" s="58"/>
      <c r="E27" s="59" t="s">
        <v>100</v>
      </c>
      <c r="F27" s="60">
        <f t="shared" si="1"/>
        <v>-977</v>
      </c>
      <c r="G27" s="61">
        <v>-575</v>
      </c>
      <c r="H27" s="62"/>
      <c r="I27" s="49">
        <f t="shared" si="0"/>
        <v>-575</v>
      </c>
      <c r="J27" s="63">
        <v>-210</v>
      </c>
      <c r="K27" s="63"/>
      <c r="L27" s="51">
        <f t="shared" si="2"/>
        <v>-210</v>
      </c>
      <c r="M27" s="64">
        <v>-1292</v>
      </c>
      <c r="N27" s="65"/>
      <c r="O27" s="53">
        <f t="shared" si="3"/>
        <v>-1292</v>
      </c>
      <c r="P27" s="66"/>
      <c r="Q27" s="66"/>
      <c r="R27" s="54">
        <f t="shared" si="4"/>
        <v>0</v>
      </c>
    </row>
    <row r="28" spans="1:18" x14ac:dyDescent="0.2">
      <c r="A28" s="56">
        <v>22</v>
      </c>
      <c r="B28" s="57">
        <v>-959</v>
      </c>
      <c r="C28" s="58">
        <v>1</v>
      </c>
      <c r="D28" s="58"/>
      <c r="E28" s="59" t="s">
        <v>100</v>
      </c>
      <c r="F28" s="60">
        <f t="shared" si="1"/>
        <v>-958</v>
      </c>
      <c r="G28" s="61">
        <v>-575</v>
      </c>
      <c r="H28" s="62"/>
      <c r="I28" s="49">
        <f t="shared" si="0"/>
        <v>-575</v>
      </c>
      <c r="J28" s="63">
        <v>-210</v>
      </c>
      <c r="K28" s="63"/>
      <c r="L28" s="51">
        <f t="shared" si="2"/>
        <v>-210</v>
      </c>
      <c r="M28" s="64">
        <v>-1213</v>
      </c>
      <c r="N28" s="65"/>
      <c r="O28" s="53">
        <f t="shared" si="3"/>
        <v>-1213</v>
      </c>
      <c r="P28" s="66"/>
      <c r="Q28" s="66"/>
      <c r="R28" s="54">
        <f t="shared" si="4"/>
        <v>0</v>
      </c>
    </row>
    <row r="29" spans="1:18" x14ac:dyDescent="0.2">
      <c r="A29" s="56">
        <v>23</v>
      </c>
      <c r="B29" s="57">
        <v>-939</v>
      </c>
      <c r="C29" s="58">
        <v>49</v>
      </c>
      <c r="D29" s="58"/>
      <c r="E29" s="59" t="s">
        <v>100</v>
      </c>
      <c r="F29" s="60">
        <f t="shared" si="1"/>
        <v>-890</v>
      </c>
      <c r="G29" s="61">
        <v>-525</v>
      </c>
      <c r="H29" s="62"/>
      <c r="I29" s="49">
        <f t="shared" si="0"/>
        <v>-525</v>
      </c>
      <c r="J29" s="63">
        <v>-210</v>
      </c>
      <c r="K29" s="63"/>
      <c r="L29" s="51">
        <f t="shared" si="2"/>
        <v>-210</v>
      </c>
      <c r="M29" s="64">
        <v>-1191</v>
      </c>
      <c r="N29" s="65"/>
      <c r="O29" s="53">
        <f t="shared" si="3"/>
        <v>-1191</v>
      </c>
      <c r="P29" s="66"/>
      <c r="Q29" s="66"/>
      <c r="R29" s="54">
        <f t="shared" si="4"/>
        <v>0</v>
      </c>
    </row>
    <row r="30" spans="1:18" x14ac:dyDescent="0.2">
      <c r="A30" s="56">
        <v>24</v>
      </c>
      <c r="B30" s="57">
        <v>-1233</v>
      </c>
      <c r="C30" s="58">
        <v>49</v>
      </c>
      <c r="D30" s="58"/>
      <c r="E30" s="59" t="s">
        <v>100</v>
      </c>
      <c r="F30" s="60">
        <f>SUM(B30:E30)</f>
        <v>-1184</v>
      </c>
      <c r="G30" s="61">
        <v>-299</v>
      </c>
      <c r="H30" s="62"/>
      <c r="I30" s="49">
        <f t="shared" si="0"/>
        <v>-299</v>
      </c>
      <c r="J30" s="63">
        <v>-217</v>
      </c>
      <c r="K30" s="63"/>
      <c r="L30" s="51">
        <f t="shared" si="2"/>
        <v>-217</v>
      </c>
      <c r="M30" s="64">
        <v>-763</v>
      </c>
      <c r="N30" s="65"/>
      <c r="O30" s="53">
        <f t="shared" si="3"/>
        <v>-763</v>
      </c>
      <c r="P30" s="66"/>
      <c r="Q30" s="66"/>
      <c r="R30" s="54">
        <f t="shared" si="4"/>
        <v>0</v>
      </c>
    </row>
    <row r="31" spans="1:18" x14ac:dyDescent="0.2">
      <c r="A31" s="369"/>
      <c r="B31" s="370"/>
      <c r="C31" s="370"/>
      <c r="D31" s="370"/>
      <c r="E31" s="370"/>
      <c r="F31" s="371"/>
      <c r="G31" s="68"/>
      <c r="H31" s="68"/>
      <c r="M31" s="13"/>
    </row>
    <row r="32" spans="1:18" ht="29.25" customHeight="1" x14ac:dyDescent="0.2">
      <c r="B32" s="69" t="s">
        <v>101</v>
      </c>
      <c r="F32" s="216">
        <f>+AVERAGE(F14:F29)</f>
        <v>-977.4375</v>
      </c>
      <c r="G32" s="216">
        <f t="shared" ref="G32:O32" si="5">+AVERAGE(G14:G29)</f>
        <v>-571.875</v>
      </c>
      <c r="H32" s="216" t="e">
        <f t="shared" si="5"/>
        <v>#DIV/0!</v>
      </c>
      <c r="I32" s="216">
        <f t="shared" si="5"/>
        <v>-571.875</v>
      </c>
      <c r="J32" s="216">
        <f t="shared" si="5"/>
        <v>-213.0625</v>
      </c>
      <c r="K32" s="216" t="e">
        <f t="shared" si="5"/>
        <v>#DIV/0!</v>
      </c>
      <c r="L32" s="216">
        <f t="shared" si="5"/>
        <v>-213.0625</v>
      </c>
      <c r="M32" s="216">
        <f t="shared" si="5"/>
        <v>-1327.5625</v>
      </c>
      <c r="N32" s="216" t="e">
        <f t="shared" si="5"/>
        <v>#DIV/0!</v>
      </c>
      <c r="O32" s="216">
        <f t="shared" si="5"/>
        <v>-1327.5625</v>
      </c>
      <c r="P32" s="70"/>
      <c r="Q32" s="70"/>
      <c r="R32" s="70"/>
    </row>
    <row r="33" spans="1:18" x14ac:dyDescent="0.2">
      <c r="B33" s="71" t="s">
        <v>102</v>
      </c>
      <c r="M33" s="13"/>
    </row>
    <row r="34" spans="1:18" x14ac:dyDescent="0.2">
      <c r="B34" s="71" t="s">
        <v>103</v>
      </c>
      <c r="M34" s="13"/>
    </row>
    <row r="35" spans="1:18" ht="15" x14ac:dyDescent="0.2">
      <c r="B35" s="71" t="s">
        <v>104</v>
      </c>
      <c r="I35" s="77"/>
      <c r="J35" s="15"/>
      <c r="K35" s="15"/>
    </row>
    <row r="36" spans="1:18" x14ac:dyDescent="0.2">
      <c r="B36" s="71" t="s">
        <v>105</v>
      </c>
    </row>
    <row r="37" spans="1:18" x14ac:dyDescent="0.2">
      <c r="B37" s="71" t="s">
        <v>106</v>
      </c>
    </row>
    <row r="38" spans="1:18" x14ac:dyDescent="0.2">
      <c r="B38" s="71" t="s">
        <v>107</v>
      </c>
    </row>
    <row r="39" spans="1:18" x14ac:dyDescent="0.2">
      <c r="B39" s="71" t="s">
        <v>108</v>
      </c>
    </row>
    <row r="40" spans="1:18" x14ac:dyDescent="0.2">
      <c r="A40" s="69"/>
    </row>
    <row r="41" spans="1:18" x14ac:dyDescent="0.2">
      <c r="A41" s="372" t="s">
        <v>109</v>
      </c>
      <c r="B41" s="372"/>
      <c r="C41" s="372"/>
      <c r="D41" s="372"/>
      <c r="E41" s="372"/>
      <c r="F41" s="372"/>
      <c r="G41" s="372"/>
      <c r="H41" s="372"/>
      <c r="I41" s="372"/>
    </row>
    <row r="46" spans="1:18" x14ac:dyDescent="0.2">
      <c r="A46" s="14" t="s">
        <v>110</v>
      </c>
      <c r="B46" s="14">
        <f>SUM(B7:B30)</f>
        <v>-25773</v>
      </c>
      <c r="C46" s="14">
        <f t="shared" ref="C46:R46" si="6">SUM(C7:C30)</f>
        <v>1237</v>
      </c>
      <c r="D46" s="14">
        <f t="shared" si="6"/>
        <v>0</v>
      </c>
      <c r="E46" s="14">
        <f t="shared" si="6"/>
        <v>0</v>
      </c>
      <c r="F46" s="72">
        <f t="shared" si="6"/>
        <v>-24536</v>
      </c>
      <c r="G46" s="14">
        <f t="shared" si="6"/>
        <v>-11925</v>
      </c>
      <c r="H46" s="14">
        <f t="shared" si="6"/>
        <v>0</v>
      </c>
      <c r="I46" s="73">
        <f t="shared" si="6"/>
        <v>-11925</v>
      </c>
      <c r="J46" s="14">
        <f t="shared" si="6"/>
        <v>-5065</v>
      </c>
      <c r="K46" s="14">
        <f t="shared" si="6"/>
        <v>0</v>
      </c>
      <c r="L46" s="74">
        <f t="shared" si="6"/>
        <v>-5065</v>
      </c>
      <c r="M46" s="14">
        <f t="shared" si="6"/>
        <v>-27657</v>
      </c>
      <c r="N46" s="14">
        <f t="shared" si="6"/>
        <v>0</v>
      </c>
      <c r="O46" s="73">
        <f t="shared" si="6"/>
        <v>-27657</v>
      </c>
      <c r="P46" s="14">
        <f t="shared" si="6"/>
        <v>0</v>
      </c>
      <c r="Q46" s="14">
        <f t="shared" si="6"/>
        <v>0</v>
      </c>
      <c r="R46" s="75">
        <f t="shared" si="6"/>
        <v>0</v>
      </c>
    </row>
  </sheetData>
  <mergeCells count="4">
    <mergeCell ref="M4:O5"/>
    <mergeCell ref="P4:R5"/>
    <mergeCell ref="A31:F31"/>
    <mergeCell ref="A41:I41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Morning Report</vt:lpstr>
      <vt:lpstr>Px</vt:lpstr>
      <vt:lpstr>Outages</vt:lpstr>
      <vt:lpstr>Weather</vt:lpstr>
      <vt:lpstr>Forecast_Load</vt:lpstr>
      <vt:lpstr>Hist_load</vt:lpstr>
      <vt:lpstr>Hourly_Demand</vt:lpstr>
      <vt:lpstr>Stacks</vt:lpstr>
      <vt:lpstr>'Morning Report'!Print_Area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Saibi</dc:creator>
  <cp:lastModifiedBy>Felienne</cp:lastModifiedBy>
  <cp:lastPrinted>2001-04-23T12:42:33Z</cp:lastPrinted>
  <dcterms:created xsi:type="dcterms:W3CDTF">2000-10-06T16:03:49Z</dcterms:created>
  <dcterms:modified xsi:type="dcterms:W3CDTF">2014-09-03T15:02:37Z</dcterms:modified>
</cp:coreProperties>
</file>