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90" windowWidth="15180" windowHeight="8835"/>
  </bookViews>
  <sheets>
    <sheet name="New Fx" sheetId="1" r:id="rId1"/>
    <sheet name="Positions Input" sheetId="2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AB_Fin_Rom">#REF!</definedName>
    <definedName name="AECO" localSheetId="0">#REF!</definedName>
    <definedName name="AECO">#REF!</definedName>
    <definedName name="BCFin_rom_stn2">[5]Nymex_Hub!$K$160:$AO$161</definedName>
    <definedName name="BCFIn_rom_sum">[5]Sumas_Financial!$K$179:$AO$180</definedName>
    <definedName name="ChangeDeals">#REF!</definedName>
    <definedName name="CLEAR">[1]!CLEAR</definedName>
    <definedName name="CURVES">[1]!CURVES</definedName>
    <definedName name="Daily">[5]Dls_Aeco!$J$4:$AO$12</definedName>
    <definedName name="DAILY_BC">[5]Station2_Phys!$J$5:$AO$12</definedName>
    <definedName name="Dates">#REF!</definedName>
    <definedName name="Emp_ROM_Curve">#REF!</definedName>
    <definedName name="EMPRESS">#REF!</definedName>
    <definedName name="Index" localSheetId="0">#REF!</definedName>
    <definedName name="Index">#REF!</definedName>
    <definedName name="KING_DAILY">#REF!</definedName>
    <definedName name="LastDeal">'[2]Cash Download'!$A$3:$X$992</definedName>
    <definedName name="NEXTEMPRESS">#REF!</definedName>
    <definedName name="PL">#REF!</definedName>
    <definedName name="PRICE">#REF!</definedName>
    <definedName name="Rockies_Gas_Daily">#REF!</definedName>
    <definedName name="ROM_Stn2">#REF!</definedName>
    <definedName name="ROM_Storage_Curve">#REF!</definedName>
    <definedName name="ROM_Sumas">#REF!</definedName>
    <definedName name="_ROM2">#REF!</definedName>
  </definedNames>
  <calcPr calcId="152511" calcMode="manual"/>
</workbook>
</file>

<file path=xl/calcChain.xml><?xml version="1.0" encoding="utf-8"?>
<calcChain xmlns="http://schemas.openxmlformats.org/spreadsheetml/2006/main">
  <c r="A4" i="1" l="1"/>
  <c r="D4" i="1"/>
  <c r="E4" i="1"/>
  <c r="G4" i="1"/>
  <c r="H4" i="1"/>
  <c r="C17" i="1" s="1"/>
  <c r="A5" i="1"/>
  <c r="D5" i="1"/>
  <c r="E5" i="1"/>
  <c r="G5" i="1"/>
  <c r="H5" i="1" s="1"/>
  <c r="C18" i="1" s="1"/>
  <c r="A6" i="1"/>
  <c r="D6" i="1"/>
  <c r="E6" i="1"/>
  <c r="G6" i="1"/>
  <c r="H6" i="1"/>
  <c r="C19" i="1" s="1"/>
  <c r="A7" i="1"/>
  <c r="D7" i="1"/>
  <c r="E7" i="1"/>
  <c r="G7" i="1"/>
  <c r="L20" i="1" s="1"/>
  <c r="N20" i="1" s="1"/>
  <c r="A8" i="1"/>
  <c r="D8" i="1"/>
  <c r="E8" i="1"/>
  <c r="G8" i="1"/>
  <c r="A9" i="1"/>
  <c r="D9" i="1"/>
  <c r="E9" i="1"/>
  <c r="G9" i="1"/>
  <c r="I22" i="1" s="1"/>
  <c r="A10" i="1"/>
  <c r="D10" i="1"/>
  <c r="E10" i="1"/>
  <c r="G10" i="1"/>
  <c r="H10" i="1"/>
  <c r="A11" i="1"/>
  <c r="D11" i="1"/>
  <c r="E11" i="1"/>
  <c r="G11" i="1"/>
  <c r="I24" i="1" s="1"/>
  <c r="H11" i="1"/>
  <c r="C24" i="1" s="1"/>
  <c r="A12" i="1"/>
  <c r="D12" i="1"/>
  <c r="E12" i="1"/>
  <c r="G12" i="1"/>
  <c r="H12" i="1"/>
  <c r="C25" i="1" s="1"/>
  <c r="B14" i="1"/>
  <c r="F14" i="1"/>
  <c r="H17" i="1"/>
  <c r="I17" i="1"/>
  <c r="J17" i="1"/>
  <c r="L17" i="1"/>
  <c r="N17" i="1"/>
  <c r="A18" i="1"/>
  <c r="H18" i="1"/>
  <c r="I18" i="1"/>
  <c r="J18" i="1"/>
  <c r="L18" i="1"/>
  <c r="N18" i="1" s="1"/>
  <c r="A19" i="1"/>
  <c r="H19" i="1"/>
  <c r="I19" i="1"/>
  <c r="J19" i="1"/>
  <c r="N19" i="1" s="1"/>
  <c r="L19" i="1"/>
  <c r="A20" i="1"/>
  <c r="A21" i="1" s="1"/>
  <c r="T32" i="1" s="1"/>
  <c r="H20" i="1"/>
  <c r="I20" i="1"/>
  <c r="J20" i="1"/>
  <c r="H21" i="1"/>
  <c r="J21" i="1"/>
  <c r="H22" i="1"/>
  <c r="J22" i="1"/>
  <c r="C23" i="1"/>
  <c r="H23" i="1"/>
  <c r="I23" i="1"/>
  <c r="J23" i="1"/>
  <c r="L23" i="1"/>
  <c r="N23" i="1" s="1"/>
  <c r="H24" i="1"/>
  <c r="J24" i="1"/>
  <c r="H25" i="1"/>
  <c r="I25" i="1"/>
  <c r="J25" i="1"/>
  <c r="L25" i="1"/>
  <c r="N25" i="1"/>
  <c r="K27" i="1"/>
  <c r="G31" i="1"/>
  <c r="H31" i="1"/>
  <c r="R31" i="1"/>
  <c r="S31" i="1"/>
  <c r="T31" i="1"/>
  <c r="U31" i="1" s="1"/>
  <c r="AD31" i="1"/>
  <c r="F33" i="1"/>
  <c r="F34" i="1" s="1"/>
  <c r="F35" i="1" s="1"/>
  <c r="F36" i="1" s="1"/>
  <c r="AB33" i="1"/>
  <c r="AD33" i="1"/>
  <c r="AB34" i="1"/>
  <c r="AD34" i="1"/>
  <c r="AB35" i="1"/>
  <c r="AD35" i="1" s="1"/>
  <c r="AB36" i="1"/>
  <c r="AD36" i="1" s="1"/>
  <c r="F37" i="1"/>
  <c r="F38" i="1" s="1"/>
  <c r="F39" i="1" s="1"/>
  <c r="F40" i="1" s="1"/>
  <c r="AB37" i="1"/>
  <c r="AD37" i="1"/>
  <c r="AB38" i="1"/>
  <c r="AD38" i="1"/>
  <c r="AB39" i="1"/>
  <c r="AD39" i="1" s="1"/>
  <c r="AB40" i="1"/>
  <c r="AD40" i="1"/>
  <c r="F41" i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AB41" i="1"/>
  <c r="AD41" i="1"/>
  <c r="AB42" i="1"/>
  <c r="AD42" i="1"/>
  <c r="AB43" i="1"/>
  <c r="AD43" i="1" s="1"/>
  <c r="AB44" i="1"/>
  <c r="AD44" i="1" s="1"/>
  <c r="AB45" i="1"/>
  <c r="AD45" i="1"/>
  <c r="AB46" i="1"/>
  <c r="AD46" i="1"/>
  <c r="AB47" i="1"/>
  <c r="AD47" i="1" s="1"/>
  <c r="AB48" i="1"/>
  <c r="AD48" i="1" s="1"/>
  <c r="AB49" i="1"/>
  <c r="AD49" i="1"/>
  <c r="T34" i="1" l="1"/>
  <c r="T38" i="1"/>
  <c r="T42" i="1"/>
  <c r="T46" i="1"/>
  <c r="T50" i="1"/>
  <c r="T33" i="1"/>
  <c r="T37" i="1"/>
  <c r="T41" i="1"/>
  <c r="T45" i="1"/>
  <c r="T49" i="1"/>
  <c r="T36" i="1"/>
  <c r="T40" i="1"/>
  <c r="T44" i="1"/>
  <c r="T48" i="1"/>
  <c r="T39" i="1"/>
  <c r="T47" i="1"/>
  <c r="T35" i="1"/>
  <c r="T43" i="1"/>
  <c r="AD51" i="1"/>
  <c r="U32" i="1"/>
  <c r="V31" i="1"/>
  <c r="I31" i="1"/>
  <c r="H32" i="1"/>
  <c r="H8" i="1"/>
  <c r="C21" i="1" s="1"/>
  <c r="I21" i="1"/>
  <c r="L21" i="1"/>
  <c r="N21" i="1" s="1"/>
  <c r="N27" i="1" s="1"/>
  <c r="G32" i="1"/>
  <c r="A22" i="1"/>
  <c r="A23" i="1" s="1"/>
  <c r="A24" i="1" s="1"/>
  <c r="A25" i="1" s="1"/>
  <c r="A26" i="1" s="1"/>
  <c r="R32" i="1"/>
  <c r="S32" i="1"/>
  <c r="L24" i="1"/>
  <c r="N24" i="1" s="1"/>
  <c r="H9" i="1"/>
  <c r="C22" i="1" s="1"/>
  <c r="L22" i="1"/>
  <c r="N22" i="1" s="1"/>
  <c r="H7" i="1"/>
  <c r="G33" i="1" l="1"/>
  <c r="G37" i="1"/>
  <c r="G41" i="1"/>
  <c r="G45" i="1"/>
  <c r="G49" i="1"/>
  <c r="G36" i="1"/>
  <c r="G40" i="1"/>
  <c r="G44" i="1"/>
  <c r="G35" i="1"/>
  <c r="G34" i="1"/>
  <c r="G43" i="1"/>
  <c r="G48" i="1"/>
  <c r="G46" i="1"/>
  <c r="G50" i="1"/>
  <c r="G42" i="1"/>
  <c r="G38" i="1"/>
  <c r="G39" i="1"/>
  <c r="G47" i="1"/>
  <c r="V32" i="1"/>
  <c r="W31" i="1"/>
  <c r="U35" i="1"/>
  <c r="U39" i="1"/>
  <c r="U43" i="1"/>
  <c r="U47" i="1"/>
  <c r="U34" i="1"/>
  <c r="U38" i="1"/>
  <c r="U42" i="1"/>
  <c r="U46" i="1"/>
  <c r="U33" i="1"/>
  <c r="U36" i="1"/>
  <c r="U49" i="1"/>
  <c r="U40" i="1"/>
  <c r="U41" i="1"/>
  <c r="U50" i="1"/>
  <c r="U44" i="1"/>
  <c r="U37" i="1"/>
  <c r="U45" i="1"/>
  <c r="U48" i="1"/>
  <c r="T51" i="1"/>
  <c r="S34" i="1"/>
  <c r="S38" i="1"/>
  <c r="S42" i="1"/>
  <c r="S46" i="1"/>
  <c r="S50" i="1"/>
  <c r="S37" i="1"/>
  <c r="S41" i="1"/>
  <c r="S45" i="1"/>
  <c r="S33" i="1"/>
  <c r="S36" i="1"/>
  <c r="S35" i="1"/>
  <c r="S39" i="1"/>
  <c r="S40" i="1"/>
  <c r="S49" i="1"/>
  <c r="S47" i="1"/>
  <c r="S44" i="1"/>
  <c r="S43" i="1"/>
  <c r="S48" i="1"/>
  <c r="R33" i="1"/>
  <c r="R37" i="1"/>
  <c r="R41" i="1"/>
  <c r="R45" i="1"/>
  <c r="R49" i="1"/>
  <c r="R36" i="1"/>
  <c r="R40" i="1"/>
  <c r="R44" i="1"/>
  <c r="R48" i="1"/>
  <c r="R35" i="1"/>
  <c r="R39" i="1"/>
  <c r="R43" i="1"/>
  <c r="R47" i="1"/>
  <c r="R34" i="1"/>
  <c r="R42" i="1"/>
  <c r="R38" i="1"/>
  <c r="R46" i="1"/>
  <c r="R50" i="1"/>
  <c r="H33" i="1"/>
  <c r="H37" i="1"/>
  <c r="H41" i="1"/>
  <c r="H45" i="1"/>
  <c r="H49" i="1"/>
  <c r="H36" i="1"/>
  <c r="H40" i="1"/>
  <c r="H44" i="1"/>
  <c r="H48" i="1"/>
  <c r="H35" i="1"/>
  <c r="H39" i="1"/>
  <c r="H43" i="1"/>
  <c r="H47" i="1"/>
  <c r="H34" i="1"/>
  <c r="H42" i="1"/>
  <c r="H46" i="1"/>
  <c r="H50" i="1"/>
  <c r="H38" i="1"/>
  <c r="C20" i="1"/>
  <c r="H14" i="1"/>
  <c r="J31" i="1"/>
  <c r="I32" i="1"/>
  <c r="U51" i="1" l="1"/>
  <c r="K31" i="1"/>
  <c r="J32" i="1"/>
  <c r="H51" i="1"/>
  <c r="D18" i="1" s="1"/>
  <c r="E18" i="1" s="1"/>
  <c r="I34" i="1"/>
  <c r="I38" i="1"/>
  <c r="I42" i="1"/>
  <c r="I46" i="1"/>
  <c r="I50" i="1"/>
  <c r="I37" i="1"/>
  <c r="I33" i="1"/>
  <c r="I41" i="1"/>
  <c r="I45" i="1"/>
  <c r="I36" i="1"/>
  <c r="I35" i="1"/>
  <c r="I48" i="1"/>
  <c r="I43" i="1"/>
  <c r="I44" i="1"/>
  <c r="I49" i="1"/>
  <c r="I39" i="1"/>
  <c r="I40" i="1"/>
  <c r="I47" i="1"/>
  <c r="R51" i="1"/>
  <c r="W32" i="1"/>
  <c r="X31" i="1"/>
  <c r="V35" i="1"/>
  <c r="V39" i="1"/>
  <c r="V43" i="1"/>
  <c r="V47" i="1"/>
  <c r="V34" i="1"/>
  <c r="V38" i="1"/>
  <c r="V42" i="1"/>
  <c r="V46" i="1"/>
  <c r="V50" i="1"/>
  <c r="V33" i="1"/>
  <c r="V37" i="1"/>
  <c r="V41" i="1"/>
  <c r="V45" i="1"/>
  <c r="V49" i="1"/>
  <c r="V36" i="1"/>
  <c r="V40" i="1"/>
  <c r="V44" i="1"/>
  <c r="V48" i="1"/>
  <c r="S51" i="1"/>
  <c r="G51" i="1"/>
  <c r="D17" i="1" s="1"/>
  <c r="C27" i="1"/>
  <c r="E17" i="1" l="1"/>
  <c r="X32" i="1"/>
  <c r="Y31" i="1"/>
  <c r="L31" i="1"/>
  <c r="K32" i="1"/>
  <c r="I51" i="1"/>
  <c r="D19" i="1" s="1"/>
  <c r="E19" i="1" s="1"/>
  <c r="V51" i="1"/>
  <c r="W36" i="1"/>
  <c r="W40" i="1"/>
  <c r="W44" i="1"/>
  <c r="W48" i="1"/>
  <c r="W35" i="1"/>
  <c r="W39" i="1"/>
  <c r="W43" i="1"/>
  <c r="W34" i="1"/>
  <c r="W33" i="1"/>
  <c r="W37" i="1"/>
  <c r="W38" i="1"/>
  <c r="W46" i="1"/>
  <c r="W49" i="1"/>
  <c r="W41" i="1"/>
  <c r="W42" i="1"/>
  <c r="W47" i="1"/>
  <c r="W45" i="1"/>
  <c r="W50" i="1"/>
  <c r="J34" i="1"/>
  <c r="J38" i="1"/>
  <c r="J42" i="1"/>
  <c r="J46" i="1"/>
  <c r="J50" i="1"/>
  <c r="J33" i="1"/>
  <c r="J37" i="1"/>
  <c r="J41" i="1"/>
  <c r="J45" i="1"/>
  <c r="J49" i="1"/>
  <c r="J36" i="1"/>
  <c r="J40" i="1"/>
  <c r="J44" i="1"/>
  <c r="J48" i="1"/>
  <c r="J39" i="1"/>
  <c r="J47" i="1"/>
  <c r="J43" i="1"/>
  <c r="J35" i="1"/>
  <c r="X36" i="1" l="1"/>
  <c r="X40" i="1"/>
  <c r="X44" i="1"/>
  <c r="X48" i="1"/>
  <c r="X35" i="1"/>
  <c r="X39" i="1"/>
  <c r="X43" i="1"/>
  <c r="X47" i="1"/>
  <c r="X34" i="1"/>
  <c r="X38" i="1"/>
  <c r="X42" i="1"/>
  <c r="X46" i="1"/>
  <c r="X50" i="1"/>
  <c r="X37" i="1"/>
  <c r="X49" i="1"/>
  <c r="X41" i="1"/>
  <c r="X45" i="1"/>
  <c r="X33" i="1"/>
  <c r="W51" i="1"/>
  <c r="J51" i="1"/>
  <c r="D20" i="1" s="1"/>
  <c r="K35" i="1"/>
  <c r="K39" i="1"/>
  <c r="K43" i="1"/>
  <c r="K47" i="1"/>
  <c r="K38" i="1"/>
  <c r="K42" i="1"/>
  <c r="K46" i="1"/>
  <c r="K34" i="1"/>
  <c r="K33" i="1"/>
  <c r="K36" i="1"/>
  <c r="K50" i="1"/>
  <c r="K48" i="1"/>
  <c r="K44" i="1"/>
  <c r="K45" i="1"/>
  <c r="K49" i="1"/>
  <c r="K40" i="1"/>
  <c r="K41" i="1"/>
  <c r="K37" i="1"/>
  <c r="Z31" i="1"/>
  <c r="Y32" i="1"/>
  <c r="L32" i="1"/>
  <c r="M31" i="1"/>
  <c r="E20" i="1" l="1"/>
  <c r="L35" i="1"/>
  <c r="L39" i="1"/>
  <c r="L43" i="1"/>
  <c r="L47" i="1"/>
  <c r="L34" i="1"/>
  <c r="L38" i="1"/>
  <c r="L42" i="1"/>
  <c r="L46" i="1"/>
  <c r="L50" i="1"/>
  <c r="L33" i="1"/>
  <c r="L51" i="1" s="1"/>
  <c r="D22" i="1" s="1"/>
  <c r="E22" i="1" s="1"/>
  <c r="L37" i="1"/>
  <c r="L41" i="1"/>
  <c r="L45" i="1"/>
  <c r="L49" i="1"/>
  <c r="L40" i="1"/>
  <c r="L36" i="1"/>
  <c r="L48" i="1"/>
  <c r="L44" i="1"/>
  <c r="Y33" i="1"/>
  <c r="Y37" i="1"/>
  <c r="Y41" i="1"/>
  <c r="Y45" i="1"/>
  <c r="Y49" i="1"/>
  <c r="Y36" i="1"/>
  <c r="Y40" i="1"/>
  <c r="Y44" i="1"/>
  <c r="Y35" i="1"/>
  <c r="Y34" i="1"/>
  <c r="Y48" i="1"/>
  <c r="Y38" i="1"/>
  <c r="Y46" i="1"/>
  <c r="Y39" i="1"/>
  <c r="Y42" i="1"/>
  <c r="Y47" i="1"/>
  <c r="Y50" i="1"/>
  <c r="Y43" i="1"/>
  <c r="K51" i="1"/>
  <c r="D21" i="1" s="1"/>
  <c r="E21" i="1" s="1"/>
  <c r="X51" i="1"/>
  <c r="AA31" i="1"/>
  <c r="AA32" i="1" s="1"/>
  <c r="Z32" i="1"/>
  <c r="M32" i="1"/>
  <c r="N31" i="1"/>
  <c r="Z33" i="1" l="1"/>
  <c r="Z37" i="1"/>
  <c r="AC37" i="1" s="1"/>
  <c r="Z41" i="1"/>
  <c r="AC41" i="1" s="1"/>
  <c r="Z45" i="1"/>
  <c r="AC45" i="1" s="1"/>
  <c r="Z49" i="1"/>
  <c r="AC49" i="1" s="1"/>
  <c r="Z36" i="1"/>
  <c r="AC36" i="1" s="1"/>
  <c r="Z40" i="1"/>
  <c r="AC40" i="1" s="1"/>
  <c r="Z44" i="1"/>
  <c r="AC44" i="1" s="1"/>
  <c r="Z48" i="1"/>
  <c r="AC48" i="1" s="1"/>
  <c r="Z35" i="1"/>
  <c r="Z39" i="1"/>
  <c r="AC39" i="1" s="1"/>
  <c r="Z43" i="1"/>
  <c r="AC43" i="1" s="1"/>
  <c r="Z47" i="1"/>
  <c r="AC47" i="1" s="1"/>
  <c r="Z34" i="1"/>
  <c r="AC34" i="1" s="1"/>
  <c r="Z38" i="1"/>
  <c r="AC38" i="1" s="1"/>
  <c r="Z46" i="1"/>
  <c r="AC46" i="1" s="1"/>
  <c r="Z50" i="1"/>
  <c r="Z42" i="1"/>
  <c r="AC42" i="1" s="1"/>
  <c r="N32" i="1"/>
  <c r="O31" i="1"/>
  <c r="M36" i="1"/>
  <c r="M40" i="1"/>
  <c r="M44" i="1"/>
  <c r="M48" i="1"/>
  <c r="M35" i="1"/>
  <c r="M39" i="1"/>
  <c r="M43" i="1"/>
  <c r="M34" i="1"/>
  <c r="M33" i="1"/>
  <c r="M37" i="1"/>
  <c r="M41" i="1"/>
  <c r="M42" i="1"/>
  <c r="M50" i="1"/>
  <c r="M47" i="1"/>
  <c r="M45" i="1"/>
  <c r="M38" i="1"/>
  <c r="M46" i="1"/>
  <c r="M49" i="1"/>
  <c r="AC35" i="1"/>
  <c r="Y51" i="1"/>
  <c r="O32" i="1" l="1"/>
  <c r="P31" i="1"/>
  <c r="P32" i="1" s="1"/>
  <c r="M51" i="1"/>
  <c r="D23" i="1" s="1"/>
  <c r="Z51" i="1"/>
  <c r="N36" i="1"/>
  <c r="N40" i="1"/>
  <c r="N44" i="1"/>
  <c r="N48" i="1"/>
  <c r="N35" i="1"/>
  <c r="N39" i="1"/>
  <c r="N43" i="1"/>
  <c r="N47" i="1"/>
  <c r="N34" i="1"/>
  <c r="N38" i="1"/>
  <c r="N42" i="1"/>
  <c r="N46" i="1"/>
  <c r="N50" i="1"/>
  <c r="N41" i="1"/>
  <c r="N37" i="1"/>
  <c r="N49" i="1"/>
  <c r="N33" i="1"/>
  <c r="N51" i="1" s="1"/>
  <c r="N45" i="1"/>
  <c r="AC33" i="1"/>
  <c r="O33" i="1" l="1"/>
  <c r="O37" i="1"/>
  <c r="O41" i="1"/>
  <c r="O45" i="1"/>
  <c r="O49" i="1"/>
  <c r="O36" i="1"/>
  <c r="O44" i="1"/>
  <c r="O40" i="1"/>
  <c r="O35" i="1"/>
  <c r="O34" i="1"/>
  <c r="O39" i="1"/>
  <c r="O47" i="1"/>
  <c r="O42" i="1"/>
  <c r="O50" i="1"/>
  <c r="O43" i="1"/>
  <c r="O46" i="1"/>
  <c r="O48" i="1"/>
  <c r="O38" i="1"/>
  <c r="E23" i="1"/>
  <c r="O51" i="1" l="1"/>
  <c r="D24" i="1" l="1"/>
  <c r="D25" i="1"/>
  <c r="E25" i="1" s="1"/>
  <c r="E24" i="1" l="1"/>
  <c r="E27" i="1" s="1"/>
  <c r="D27" i="1"/>
</calcChain>
</file>

<file path=xl/comments1.xml><?xml version="1.0" encoding="utf-8"?>
<comments xmlns="http://schemas.openxmlformats.org/spreadsheetml/2006/main">
  <authors>
    <author>cdorlan</author>
  </authors>
  <commentList>
    <comment ref="A4" authorId="0" shapeId="0">
      <text>
        <r>
          <rPr>
            <b/>
            <sz val="8"/>
            <color indexed="81"/>
            <rFont val="Tahoma"/>
          </rPr>
          <t>cdorlan:</t>
        </r>
        <r>
          <rPr>
            <sz val="8"/>
            <color indexed="81"/>
            <rFont val="Tahoma"/>
          </rPr>
          <t xml:space="preserve">
Includes FX exposure on:
ROM Physical and Fixed vs. Daily deals
Prompt financial deals</t>
        </r>
      </text>
    </comment>
    <comment ref="A5" authorId="0" shapeId="0">
      <text>
        <r>
          <rPr>
            <b/>
            <sz val="8"/>
            <color indexed="81"/>
            <rFont val="Tahoma"/>
          </rPr>
          <t>cdorlan:</t>
        </r>
        <r>
          <rPr>
            <sz val="8"/>
            <color indexed="81"/>
            <rFont val="Tahoma"/>
          </rPr>
          <t xml:space="preserve">
FX Exposure on:
Prompt month physical and 
fixed vs. daily
and paper on the month following the
prompt</t>
        </r>
      </text>
    </comment>
  </commentList>
</comments>
</file>

<file path=xl/sharedStrings.xml><?xml version="1.0" encoding="utf-8"?>
<sst xmlns="http://schemas.openxmlformats.org/spreadsheetml/2006/main" count="132" uniqueCount="48">
  <si>
    <t>$USD FIXED PRICE RISK</t>
  </si>
  <si>
    <t xml:space="preserve">Settlement </t>
  </si>
  <si>
    <t>Aeco Phys
fixed vs DI US</t>
  </si>
  <si>
    <t>Aeco Paper
and Basis US</t>
  </si>
  <si>
    <t>AECO-F
US/MM</t>
  </si>
  <si>
    <t>Volume 
(GJ's)</t>
  </si>
  <si>
    <t>$USD Position</t>
  </si>
  <si>
    <t>$CND / $US 
FX Curve</t>
  </si>
  <si>
    <t>$USD 
FX Position</t>
  </si>
  <si>
    <t>HEDGES</t>
  </si>
  <si>
    <t>FX Risk
$USD</t>
  </si>
  <si>
    <t>$C/$US</t>
  </si>
  <si>
    <t>CND DCF</t>
  </si>
  <si>
    <t>Opening
Position</t>
  </si>
  <si>
    <t>Today</t>
  </si>
  <si>
    <t>Yesterday</t>
  </si>
  <si>
    <t>Curveshift</t>
  </si>
  <si>
    <t>FX HEDGE POSITIONS (US Dollars)</t>
  </si>
  <si>
    <t>FX HEDGE ECONOMICS ( In Canadian Dollars)</t>
  </si>
  <si>
    <t>Deal Date</t>
  </si>
  <si>
    <t>Counterparty</t>
  </si>
  <si>
    <t>Amount 
($USD)</t>
  </si>
  <si>
    <t>Fx Rate 
($CND/$US)</t>
  </si>
  <si>
    <t>Settlement
Date</t>
  </si>
  <si>
    <t>CND P&amp;L</t>
  </si>
  <si>
    <t>New Deals</t>
  </si>
  <si>
    <t>LAVO</t>
  </si>
  <si>
    <t>Alberta Cash Desk  -  Economics Position Report</t>
  </si>
  <si>
    <t>Canadian Dollar Exposure</t>
  </si>
  <si>
    <t>U.S. Dollar Exposure</t>
  </si>
  <si>
    <t>$C/Gj</t>
  </si>
  <si>
    <t>$US/MM</t>
  </si>
  <si>
    <t>Empress Price</t>
  </si>
  <si>
    <t>Empress MI</t>
  </si>
  <si>
    <t>Aeco Price</t>
  </si>
  <si>
    <t>Aeco MI</t>
  </si>
  <si>
    <t>Aeco Paper</t>
  </si>
  <si>
    <t>Fixed vs. Daily</t>
  </si>
  <si>
    <t>Monthly vs. Daily</t>
  </si>
  <si>
    <t>Nymex</t>
  </si>
  <si>
    <t>Alberta Basis</t>
  </si>
  <si>
    <t>Henry Hub</t>
  </si>
  <si>
    <t>Empress</t>
  </si>
  <si>
    <t>AECO</t>
  </si>
  <si>
    <t>Price Risk</t>
  </si>
  <si>
    <t>Total</t>
  </si>
  <si>
    <t># of Contracts</t>
  </si>
  <si>
    <t>Monthly Index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</si>
</sst>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6" formatCode="&quot;$&quot;#,##0_);[Red]\(&quot;$&quot;#,##0\)"/>
    <numFmt numFmtId="44" formatCode="_(&quot;$&quot;* #,##0.00_);_(&quot;$&quot;* \(#,##0.00\);_(&quot;$&quot;* &quot;-&quot;??_);_(@_)"/>
    <numFmt numFmtId="171" formatCode="0.000"/>
    <numFmt numFmtId="172" formatCode="0.0000"/>
    <numFmt numFmtId="176" formatCode="_(&quot;$&quot;* #,##0_);_(&quot;$&quot;* \(#,##0\);_(&quot;$&quot;* &quot;-&quot;??_);_(@_)"/>
    <numFmt numFmtId="180" formatCode="ddd\-dd"/>
    <numFmt numFmtId="181" formatCode="ddd"/>
    <numFmt numFmtId="185" formatCode="0.00000"/>
    <numFmt numFmtId="190" formatCode="_(&quot;$&quot;* #,##0.00000_);_(&quot;$&quot;* \(#,##0.00000\);_(&quot;$&quot;* &quot;-&quot;??_);_(@_)"/>
    <numFmt numFmtId="270" formatCode="0.0000_);[Red]\(0.0000\)"/>
    <numFmt numFmtId="279" formatCode="0.00_);[Red]\(0.00\)"/>
  </numFmts>
  <fonts count="24" x14ac:knownFonts="1">
    <font>
      <sz val="8"/>
      <name val="Times New Roman"/>
    </font>
    <font>
      <sz val="8"/>
      <name val="Times New Roman"/>
    </font>
    <font>
      <sz val="10"/>
      <name val="Times New Roman"/>
    </font>
    <font>
      <sz val="10"/>
      <name val="Arial"/>
    </font>
    <font>
      <sz val="10"/>
      <name val="Courier"/>
    </font>
    <font>
      <b/>
      <sz val="12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b/>
      <sz val="10"/>
      <color indexed="8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3"/>
      <name val="Times New Roman"/>
      <family val="1"/>
    </font>
    <font>
      <sz val="8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</cellStyleXfs>
  <cellXfs count="104">
    <xf numFmtId="0" fontId="0" fillId="0" borderId="0" xfId="0"/>
    <xf numFmtId="0" fontId="5" fillId="0" borderId="0" xfId="2" applyFont="1" applyFill="1"/>
    <xf numFmtId="0" fontId="3" fillId="0" borderId="0" xfId="2" applyFill="1"/>
    <xf numFmtId="0" fontId="3" fillId="0" borderId="0" xfId="2"/>
    <xf numFmtId="0" fontId="6" fillId="0" borderId="0" xfId="2" applyFont="1" applyFill="1" applyAlignment="1">
      <alignment horizontal="center" wrapText="1"/>
    </xf>
    <xf numFmtId="0" fontId="6" fillId="0" borderId="0" xfId="2" applyFont="1" applyAlignment="1">
      <alignment horizontal="center" wrapText="1"/>
    </xf>
    <xf numFmtId="0" fontId="7" fillId="0" borderId="0" xfId="2" applyFont="1" applyFill="1" applyAlignment="1">
      <alignment horizontal="center" wrapText="1"/>
    </xf>
    <xf numFmtId="0" fontId="3" fillId="0" borderId="0" xfId="2" applyFill="1" applyAlignment="1">
      <alignment horizontal="center" wrapText="1"/>
    </xf>
    <xf numFmtId="15" fontId="8" fillId="0" borderId="0" xfId="0" applyNumberFormat="1" applyFont="1" applyAlignment="1">
      <alignment horizontal="center" vertical="center"/>
    </xf>
    <xf numFmtId="279" fontId="3" fillId="0" borderId="0" xfId="2" applyNumberFormat="1" applyFill="1" applyAlignment="1">
      <alignment horizontal="center"/>
    </xf>
    <xf numFmtId="38" fontId="3" fillId="0" borderId="0" xfId="2" applyNumberFormat="1" applyAlignment="1">
      <alignment horizontal="center"/>
    </xf>
    <xf numFmtId="171" fontId="3" fillId="0" borderId="0" xfId="2" applyNumberFormat="1" applyAlignment="1">
      <alignment horizontal="center"/>
    </xf>
    <xf numFmtId="176" fontId="3" fillId="0" borderId="0" xfId="1" applyNumberFormat="1" applyFont="1" applyAlignment="1">
      <alignment horizontal="center"/>
    </xf>
    <xf numFmtId="185" fontId="3" fillId="0" borderId="0" xfId="2" applyNumberFormat="1" applyFill="1" applyAlignment="1">
      <alignment horizontal="center"/>
    </xf>
    <xf numFmtId="279" fontId="7" fillId="0" borderId="0" xfId="2" applyNumberFormat="1" applyFont="1" applyAlignment="1">
      <alignment horizontal="center"/>
    </xf>
    <xf numFmtId="0" fontId="7" fillId="0" borderId="0" xfId="2" applyFont="1"/>
    <xf numFmtId="176" fontId="7" fillId="0" borderId="0" xfId="2" applyNumberFormat="1" applyFont="1"/>
    <xf numFmtId="0" fontId="3" fillId="0" borderId="0" xfId="2" applyFont="1" applyFill="1" applyAlignment="1">
      <alignment horizontal="center"/>
    </xf>
    <xf numFmtId="0" fontId="3" fillId="0" borderId="0" xfId="2" applyFont="1" applyAlignment="1">
      <alignment horizontal="center"/>
    </xf>
    <xf numFmtId="0" fontId="7" fillId="2" borderId="0" xfId="2" applyFont="1" applyFill="1" applyAlignment="1">
      <alignment horizontal="center" wrapText="1"/>
    </xf>
    <xf numFmtId="15" fontId="9" fillId="0" borderId="0" xfId="0" applyNumberFormat="1" applyFont="1" applyAlignment="1">
      <alignment horizontal="center" vertical="center"/>
    </xf>
    <xf numFmtId="176" fontId="3" fillId="2" borderId="0" xfId="1" applyNumberFormat="1" applyFont="1" applyFill="1" applyAlignment="1">
      <alignment horizontal="center"/>
    </xf>
    <xf numFmtId="185" fontId="3" fillId="0" borderId="0" xfId="2" applyNumberFormat="1" applyAlignment="1">
      <alignment horizontal="center"/>
    </xf>
    <xf numFmtId="176" fontId="3" fillId="0" borderId="0" xfId="1" applyNumberFormat="1" applyFont="1"/>
    <xf numFmtId="190" fontId="3" fillId="0" borderId="0" xfId="1" applyNumberFormat="1" applyFont="1"/>
    <xf numFmtId="0" fontId="3" fillId="2" borderId="0" xfId="2" applyFill="1"/>
    <xf numFmtId="0" fontId="3" fillId="0" borderId="0" xfId="2" applyNumberFormat="1" applyAlignment="1">
      <alignment horizontal="center"/>
    </xf>
    <xf numFmtId="176" fontId="7" fillId="2" borderId="0" xfId="2" applyNumberFormat="1" applyFont="1" applyFill="1"/>
    <xf numFmtId="0" fontId="3" fillId="0" borderId="0" xfId="2" applyNumberFormat="1" applyFill="1" applyAlignment="1">
      <alignment horizontal="center"/>
    </xf>
    <xf numFmtId="176" fontId="7" fillId="0" borderId="0" xfId="2" applyNumberFormat="1" applyFont="1" applyFill="1"/>
    <xf numFmtId="0" fontId="7" fillId="0" borderId="0" xfId="2" applyFont="1" applyAlignment="1">
      <alignment horizontal="center"/>
    </xf>
    <xf numFmtId="15" fontId="8" fillId="0" borderId="0" xfId="0" applyNumberFormat="1" applyFont="1" applyFill="1" applyAlignment="1">
      <alignment horizontal="center" vertical="center"/>
    </xf>
    <xf numFmtId="14" fontId="3" fillId="0" borderId="0" xfId="2" applyNumberFormat="1"/>
    <xf numFmtId="0" fontId="10" fillId="0" borderId="0" xfId="2" applyNumberFormat="1" applyFont="1" applyAlignment="1">
      <alignment horizontal="center"/>
    </xf>
    <xf numFmtId="0" fontId="10" fillId="0" borderId="0" xfId="2" applyFont="1" applyAlignment="1">
      <alignment horizontal="center"/>
    </xf>
    <xf numFmtId="0" fontId="10" fillId="0" borderId="0" xfId="2" applyFont="1" applyAlignment="1">
      <alignment horizontal="center" wrapText="1"/>
    </xf>
    <xf numFmtId="15" fontId="11" fillId="0" borderId="0" xfId="0" applyNumberFormat="1" applyFont="1" applyAlignment="1">
      <alignment horizontal="center"/>
    </xf>
    <xf numFmtId="0" fontId="7" fillId="0" borderId="0" xfId="2" applyNumberFormat="1" applyFont="1" applyAlignment="1">
      <alignment horizontal="center"/>
    </xf>
    <xf numFmtId="15" fontId="8" fillId="3" borderId="0" xfId="0" applyNumberFormat="1" applyFont="1" applyFill="1" applyAlignment="1">
      <alignment horizontal="center" vertical="center"/>
    </xf>
    <xf numFmtId="0" fontId="3" fillId="3" borderId="0" xfId="2" applyFont="1" applyFill="1" applyAlignment="1">
      <alignment horizontal="center"/>
    </xf>
    <xf numFmtId="176" fontId="3" fillId="3" borderId="0" xfId="1" applyNumberFormat="1" applyFont="1" applyFill="1"/>
    <xf numFmtId="270" fontId="3" fillId="3" borderId="0" xfId="2" applyNumberFormat="1" applyFill="1" applyAlignment="1">
      <alignment horizontal="center"/>
    </xf>
    <xf numFmtId="44" fontId="3" fillId="0" borderId="0" xfId="1" applyNumberFormat="1" applyFont="1"/>
    <xf numFmtId="176" fontId="3" fillId="0" borderId="0" xfId="2" applyNumberFormat="1" applyAlignment="1"/>
    <xf numFmtId="0" fontId="3" fillId="3" borderId="0" xfId="2" applyFill="1" applyAlignment="1">
      <alignment horizontal="center"/>
    </xf>
    <xf numFmtId="0" fontId="3" fillId="0" borderId="0" xfId="2" applyAlignment="1">
      <alignment horizontal="center"/>
    </xf>
    <xf numFmtId="270" fontId="3" fillId="0" borderId="0" xfId="2" applyNumberFormat="1" applyAlignment="1">
      <alignment horizontal="center"/>
    </xf>
    <xf numFmtId="6" fontId="7" fillId="3" borderId="0" xfId="2" applyNumberFormat="1" applyFont="1" applyFill="1"/>
    <xf numFmtId="176" fontId="3" fillId="0" borderId="0" xfId="2" applyNumberFormat="1"/>
    <xf numFmtId="0" fontId="7" fillId="0" borderId="0" xfId="2" applyFont="1" applyAlignment="1">
      <alignment horizontal="right"/>
    </xf>
    <xf numFmtId="172" fontId="3" fillId="4" borderId="0" xfId="2" applyNumberFormat="1" applyFill="1" applyAlignment="1"/>
    <xf numFmtId="270" fontId="3" fillId="0" borderId="0" xfId="2" applyNumberFormat="1"/>
    <xf numFmtId="180" fontId="14" fillId="0" borderId="0" xfId="0" applyNumberFormat="1" applyFont="1" applyFill="1" applyBorder="1" applyAlignment="1">
      <alignment horizontal="right"/>
    </xf>
    <xf numFmtId="0" fontId="15" fillId="0" borderId="0" xfId="0" applyFont="1" applyAlignment="1">
      <alignment horizontal="center"/>
    </xf>
    <xf numFmtId="0" fontId="15" fillId="0" borderId="0" xfId="0" applyFont="1"/>
    <xf numFmtId="0" fontId="16" fillId="0" borderId="0" xfId="0" applyFont="1" applyAlignment="1">
      <alignment horizontal="center"/>
    </xf>
    <xf numFmtId="0" fontId="17" fillId="0" borderId="0" xfId="0" applyFont="1"/>
    <xf numFmtId="0" fontId="18" fillId="0" borderId="0" xfId="0" applyFont="1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" fontId="7" fillId="0" borderId="0" xfId="0" applyNumberFormat="1" applyFont="1" applyAlignment="1">
      <alignment horizontal="right"/>
    </xf>
    <xf numFmtId="38" fontId="7" fillId="0" borderId="0" xfId="0" applyNumberFormat="1" applyFont="1" applyAlignment="1">
      <alignment horizontal="center"/>
    </xf>
    <xf numFmtId="38" fontId="7" fillId="2" borderId="0" xfId="0" applyNumberFormat="1" applyFont="1" applyFill="1" applyAlignment="1">
      <alignment horizontal="center"/>
    </xf>
    <xf numFmtId="0" fontId="15" fillId="0" borderId="0" xfId="0" applyFont="1" applyFill="1"/>
    <xf numFmtId="17" fontId="22" fillId="0" borderId="0" xfId="0" applyNumberFormat="1" applyFont="1" applyFill="1" applyAlignment="1">
      <alignment horizontal="right"/>
    </xf>
    <xf numFmtId="40" fontId="21" fillId="0" borderId="0" xfId="0" applyNumberFormat="1" applyFont="1" applyFill="1" applyAlignment="1">
      <alignment horizontal="center"/>
    </xf>
    <xf numFmtId="17" fontId="22" fillId="0" borderId="0" xfId="0" applyNumberFormat="1" applyFont="1" applyFill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81" fontId="23" fillId="0" borderId="4" xfId="0" applyNumberFormat="1" applyFont="1" applyFill="1" applyBorder="1" applyAlignment="1">
      <alignment horizontal="center"/>
    </xf>
    <xf numFmtId="180" fontId="21" fillId="0" borderId="0" xfId="0" applyNumberFormat="1" applyFont="1" applyFill="1" applyBorder="1" applyAlignment="1">
      <alignment horizontal="right"/>
    </xf>
    <xf numFmtId="38" fontId="23" fillId="0" borderId="0" xfId="0" applyNumberFormat="1" applyFont="1" applyAlignment="1">
      <alignment horizontal="center"/>
    </xf>
    <xf numFmtId="38" fontId="23" fillId="2" borderId="0" xfId="0" applyNumberFormat="1" applyFont="1" applyFill="1" applyAlignment="1">
      <alignment horizontal="center"/>
    </xf>
    <xf numFmtId="38" fontId="15" fillId="0" borderId="0" xfId="0" applyNumberFormat="1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38" fontId="7" fillId="0" borderId="5" xfId="0" applyNumberFormat="1" applyFont="1" applyBorder="1" applyAlignment="1">
      <alignment horizontal="center" vertical="center"/>
    </xf>
    <xf numFmtId="38" fontId="7" fillId="0" borderId="6" xfId="0" applyNumberFormat="1" applyFont="1" applyBorder="1" applyAlignment="1">
      <alignment horizontal="center" vertical="center"/>
    </xf>
    <xf numFmtId="38" fontId="7" fillId="0" borderId="7" xfId="0" applyNumberFormat="1" applyFont="1" applyBorder="1" applyAlignment="1">
      <alignment horizontal="center" vertical="center"/>
    </xf>
    <xf numFmtId="38" fontId="7" fillId="0" borderId="0" xfId="0" applyNumberFormat="1" applyFont="1" applyAlignment="1">
      <alignment horizontal="center" vertical="center"/>
    </xf>
    <xf numFmtId="38" fontId="7" fillId="0" borderId="5" xfId="0" applyNumberFormat="1" applyFont="1" applyFill="1" applyBorder="1" applyAlignment="1">
      <alignment horizontal="center" vertical="center"/>
    </xf>
    <xf numFmtId="38" fontId="7" fillId="0" borderId="6" xfId="0" applyNumberFormat="1" applyFont="1" applyFill="1" applyBorder="1" applyAlignment="1">
      <alignment horizontal="center" vertical="center"/>
    </xf>
    <xf numFmtId="38" fontId="21" fillId="0" borderId="0" xfId="0" applyNumberFormat="1" applyFont="1" applyAlignment="1">
      <alignment horizontal="center" vertical="center"/>
    </xf>
    <xf numFmtId="38" fontId="21" fillId="0" borderId="0" xfId="0" applyNumberFormat="1" applyFont="1" applyBorder="1" applyAlignment="1">
      <alignment horizontal="center" vertical="center"/>
    </xf>
    <xf numFmtId="38" fontId="21" fillId="0" borderId="0" xfId="0" applyNumberFormat="1" applyFont="1" applyFill="1" applyAlignment="1">
      <alignment horizontal="center" vertical="center"/>
    </xf>
    <xf numFmtId="38" fontId="21" fillId="0" borderId="0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right"/>
    </xf>
    <xf numFmtId="38" fontId="7" fillId="0" borderId="1" xfId="0" applyNumberFormat="1" applyFont="1" applyBorder="1" applyAlignment="1">
      <alignment horizontal="center"/>
    </xf>
    <xf numFmtId="38" fontId="7" fillId="0" borderId="2" xfId="0" applyNumberFormat="1" applyFont="1" applyBorder="1" applyAlignment="1">
      <alignment horizontal="center"/>
    </xf>
    <xf numFmtId="38" fontId="7" fillId="0" borderId="3" xfId="0" applyNumberFormat="1" applyFont="1" applyBorder="1" applyAlignment="1">
      <alignment horizontal="center"/>
    </xf>
    <xf numFmtId="38" fontId="23" fillId="0" borderId="0" xfId="0" applyNumberFormat="1" applyFont="1"/>
    <xf numFmtId="38" fontId="7" fillId="0" borderId="0" xfId="0" applyNumberFormat="1" applyFont="1" applyAlignment="1">
      <alignment horizontal="right"/>
    </xf>
    <xf numFmtId="0" fontId="22" fillId="0" borderId="0" xfId="0" applyFont="1" applyAlignment="1"/>
    <xf numFmtId="10" fontId="22" fillId="0" borderId="0" xfId="3" applyNumberFormat="1" applyFont="1" applyAlignment="1">
      <alignment horizontal="center"/>
    </xf>
    <xf numFmtId="0" fontId="16" fillId="0" borderId="0" xfId="0" applyFont="1" applyAlignment="1"/>
  </cellXfs>
  <cellStyles count="4">
    <cellStyle name="Currency" xfId="1" builtinId="4"/>
    <cellStyle name="Normal" xfId="0" builtinId="0"/>
    <cellStyle name="Normal_FX Model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g_2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c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rading/MCOWAN/NIT/November98/sitara_downloa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Canada_Change_Deals_Top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Trading/CPASTEGA/TRADING/CASHDESK/WEST/1999/FEB%2099/FEB_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  <sheetName val="Data"/>
      <sheetName val="Copy Price Macro"/>
    </sheetNames>
    <definedNames>
      <definedName name="CLEAR"/>
      <definedName name="CURVES"/>
    </defined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"/>
      <sheetName val="Cash Download"/>
      <sheetName val="Deal Sort"/>
      <sheetName val="Aeco $Cdn-ROM"/>
      <sheetName val="Aeco $US-ROM"/>
      <sheetName val="Empr_$Cdn-ROM"/>
      <sheetName val="Empr_$US-ROM"/>
      <sheetName val="Aeco_Price"/>
      <sheetName val="Aeco_MI"/>
      <sheetName val="EMPR_Price"/>
      <sheetName val="EMPR_MI"/>
      <sheetName val="Alberta Paper - $Cdn"/>
      <sheetName val="Alberta Paper - $US"/>
      <sheetName val="Empress Paper"/>
      <sheetName val="Fixed_vs_Daily - $Cdn"/>
      <sheetName val="Fixed_vs_Daily - $US"/>
      <sheetName val="$Cdn - Monthly_vs_Daily"/>
      <sheetName val="$US - Monthly_vs_Daily"/>
      <sheetName val="Nymex"/>
      <sheetName val="Basis"/>
      <sheetName val="Rockies_Prompt"/>
      <sheetName val="Rockies_Basis"/>
      <sheetName val="Hub_Prompt"/>
      <sheetName val="HeHub_ROM"/>
      <sheetName val="GD_DAWN"/>
      <sheetName val="Chicago_Prompt"/>
      <sheetName val="Chicago_ROM"/>
      <sheetName val="GD_Stanfield"/>
      <sheetName val="TRADING_POSITIONS"/>
      <sheetName val="New_Economics_Report"/>
      <sheetName val="New Fx"/>
      <sheetName val="Positions Input"/>
      <sheetName val="FX Risk"/>
      <sheetName val="CurveShift_P&amp;L"/>
      <sheetName val="CURVES"/>
      <sheetName val="POS_Input"/>
      <sheetName val="Term_Inputs"/>
      <sheetName val="Economics_POSITIONS"/>
      <sheetName val="Fin. $'s Recon."/>
      <sheetName val="IMPOSITIONS"/>
      <sheetName val="P&amp;L"/>
      <sheetName val="Storage Input"/>
      <sheetName val="GD Pub Post True-up"/>
      <sheetName val="Hedge Strip Check"/>
      <sheetName val="Module1"/>
    </sheetNames>
    <sheetDataSet>
      <sheetData sheetId="0" refreshError="1"/>
      <sheetData sheetId="1">
        <row r="3">
          <cell r="A3" t="str">
            <v>B/S</v>
          </cell>
          <cell r="B3" t="str">
            <v>SITARA_DEAL_ID</v>
          </cell>
          <cell r="C3" t="str">
            <v>DEAL_NUM</v>
          </cell>
          <cell r="D3" t="str">
            <v>BUY_SELL_NUM</v>
          </cell>
          <cell r="E3" t="str">
            <v>LEGAL_NM</v>
          </cell>
          <cell r="F3" t="str">
            <v>TERM_TYPE_NM</v>
          </cell>
          <cell r="G3" t="str">
            <v>FROM_DT</v>
          </cell>
          <cell r="H3" t="str">
            <v>TO_DT</v>
          </cell>
          <cell r="I3" t="str">
            <v>DAILY_QTY</v>
          </cell>
          <cell r="J3" t="str">
            <v>PUB_CD</v>
          </cell>
          <cell r="K3" t="str">
            <v>INDEX_ADJ_PR</v>
          </cell>
          <cell r="L3" t="str">
            <v>ZONE_DEF_NM</v>
          </cell>
          <cell r="M3" t="str">
            <v>INSERT_DATE</v>
          </cell>
        </row>
        <row r="4">
          <cell r="A4" t="str">
            <v>Buy</v>
          </cell>
          <cell r="B4">
            <v>154777</v>
          </cell>
          <cell r="C4">
            <v>497178</v>
          </cell>
          <cell r="D4">
            <v>0</v>
          </cell>
          <cell r="E4" t="str">
            <v>CORAL ENERGY RESOURCES, A DIVISION OF CORAL ENERGY</v>
          </cell>
          <cell r="F4" t="str">
            <v>Day</v>
          </cell>
          <cell r="G4">
            <v>36550</v>
          </cell>
          <cell r="H4">
            <v>36551</v>
          </cell>
          <cell r="I4">
            <v>10000</v>
          </cell>
          <cell r="J4" t="str">
            <v>FX-PRICE-GJ</v>
          </cell>
          <cell r="K4">
            <v>3</v>
          </cell>
          <cell r="L4" t="str">
            <v>NIT</v>
          </cell>
          <cell r="M4">
            <v>36550.365682870368</v>
          </cell>
        </row>
        <row r="5">
          <cell r="A5" t="str">
            <v>Buy</v>
          </cell>
          <cell r="B5">
            <v>154818</v>
          </cell>
          <cell r="C5">
            <v>497241</v>
          </cell>
          <cell r="D5">
            <v>0</v>
          </cell>
          <cell r="E5" t="str">
            <v>CORAL ENERGY RESOURCES, A DIVISION OF CORAL ENERGY</v>
          </cell>
          <cell r="F5" t="str">
            <v>Day</v>
          </cell>
          <cell r="G5">
            <v>36550</v>
          </cell>
          <cell r="H5">
            <v>36551</v>
          </cell>
          <cell r="I5">
            <v>10000</v>
          </cell>
          <cell r="J5" t="str">
            <v>FX-PRICE-GJ</v>
          </cell>
          <cell r="K5">
            <v>3.03</v>
          </cell>
          <cell r="L5" t="str">
            <v>NIT</v>
          </cell>
          <cell r="M5">
            <v>36550.375763888886</v>
          </cell>
        </row>
        <row r="6">
          <cell r="A6" t="str">
            <v>Buy</v>
          </cell>
          <cell r="B6">
            <v>154838</v>
          </cell>
          <cell r="C6">
            <v>497275</v>
          </cell>
          <cell r="D6">
            <v>0</v>
          </cell>
          <cell r="E6" t="str">
            <v>DYNEGY CANADA INC.</v>
          </cell>
          <cell r="F6" t="str">
            <v>Day</v>
          </cell>
          <cell r="G6">
            <v>36550</v>
          </cell>
          <cell r="H6">
            <v>36551</v>
          </cell>
          <cell r="I6">
            <v>10000</v>
          </cell>
          <cell r="J6" t="str">
            <v>FX-PRICE-GJ</v>
          </cell>
          <cell r="K6">
            <v>3.03</v>
          </cell>
          <cell r="L6" t="str">
            <v>NIT</v>
          </cell>
          <cell r="M6">
            <v>36550.37940972222</v>
          </cell>
        </row>
        <row r="7">
          <cell r="A7" t="str">
            <v>Buy</v>
          </cell>
          <cell r="B7">
            <v>154844</v>
          </cell>
          <cell r="C7">
            <v>497284</v>
          </cell>
          <cell r="D7">
            <v>0</v>
          </cell>
          <cell r="E7" t="str">
            <v>DYNEGY CANADA INC.</v>
          </cell>
          <cell r="F7" t="str">
            <v>Day</v>
          </cell>
          <cell r="G7">
            <v>36550</v>
          </cell>
          <cell r="H7">
            <v>36551</v>
          </cell>
          <cell r="I7">
            <v>10000</v>
          </cell>
          <cell r="J7" t="str">
            <v>FX-PRICE-GJ</v>
          </cell>
          <cell r="K7">
            <v>3.03</v>
          </cell>
          <cell r="L7" t="str">
            <v>NIT</v>
          </cell>
          <cell r="M7">
            <v>36550.38045138889</v>
          </cell>
        </row>
        <row r="8">
          <cell r="A8" t="str">
            <v>Buy</v>
          </cell>
          <cell r="B8">
            <v>154869</v>
          </cell>
          <cell r="C8">
            <v>497318</v>
          </cell>
          <cell r="D8">
            <v>0</v>
          </cell>
          <cell r="E8" t="str">
            <v>DYNEGY CANADA INC.</v>
          </cell>
          <cell r="F8" t="str">
            <v>Day</v>
          </cell>
          <cell r="G8">
            <v>36550</v>
          </cell>
          <cell r="H8">
            <v>36551</v>
          </cell>
          <cell r="I8">
            <v>20000</v>
          </cell>
          <cell r="J8" t="str">
            <v>FX-PRICE-GJ</v>
          </cell>
          <cell r="K8">
            <v>3.03</v>
          </cell>
          <cell r="L8" t="str">
            <v>NIT</v>
          </cell>
          <cell r="M8">
            <v>36550.383576388886</v>
          </cell>
        </row>
        <row r="9">
          <cell r="A9" t="str">
            <v>Buy</v>
          </cell>
          <cell r="B9">
            <v>154885</v>
          </cell>
          <cell r="C9">
            <v>497333</v>
          </cell>
          <cell r="D9">
            <v>0</v>
          </cell>
          <cell r="E9" t="str">
            <v>DYNEGY CANADA INC.</v>
          </cell>
          <cell r="F9" t="str">
            <v>Day</v>
          </cell>
          <cell r="G9">
            <v>36550</v>
          </cell>
          <cell r="H9">
            <v>36551</v>
          </cell>
          <cell r="I9">
            <v>30000</v>
          </cell>
          <cell r="J9" t="str">
            <v>FX-PRICE-GJ</v>
          </cell>
          <cell r="K9">
            <v>3.0350000000000001</v>
          </cell>
          <cell r="L9" t="str">
            <v>NIT</v>
          </cell>
          <cell r="M9">
            <v>36550.386030092595</v>
          </cell>
        </row>
        <row r="10">
          <cell r="A10" t="str">
            <v>Buy</v>
          </cell>
          <cell r="B10">
            <v>154899</v>
          </cell>
          <cell r="C10">
            <v>497349</v>
          </cell>
          <cell r="D10">
            <v>0</v>
          </cell>
          <cell r="E10" t="str">
            <v>TENASKA MARKETING CANADA, A DIVISION OF TMV CORP.</v>
          </cell>
          <cell r="F10" t="str">
            <v>Day</v>
          </cell>
          <cell r="G10">
            <v>36550</v>
          </cell>
          <cell r="H10">
            <v>36551</v>
          </cell>
          <cell r="I10">
            <v>10000</v>
          </cell>
          <cell r="J10" t="str">
            <v>FX-PRICE-GJ</v>
          </cell>
          <cell r="K10">
            <v>3.0449999999999999</v>
          </cell>
          <cell r="L10" t="str">
            <v>NIT</v>
          </cell>
          <cell r="M10">
            <v>36550.388495370367</v>
          </cell>
        </row>
        <row r="11">
          <cell r="A11" t="str">
            <v>Buy</v>
          </cell>
          <cell r="B11">
            <v>154910</v>
          </cell>
          <cell r="C11">
            <v>497364</v>
          </cell>
          <cell r="D11">
            <v>0</v>
          </cell>
          <cell r="E11" t="str">
            <v>AEC MARKETING</v>
          </cell>
          <cell r="F11" t="str">
            <v>Day</v>
          </cell>
          <cell r="G11">
            <v>36550</v>
          </cell>
          <cell r="H11">
            <v>36551</v>
          </cell>
          <cell r="I11">
            <v>30000</v>
          </cell>
          <cell r="J11" t="str">
            <v>FX-PRICE-GJ</v>
          </cell>
          <cell r="K11">
            <v>3.05</v>
          </cell>
          <cell r="L11" t="str">
            <v>NIT</v>
          </cell>
          <cell r="M11">
            <v>36550.389884259261</v>
          </cell>
        </row>
        <row r="12">
          <cell r="A12" t="str">
            <v>Buy</v>
          </cell>
          <cell r="B12">
            <v>154916</v>
          </cell>
          <cell r="C12">
            <v>497370</v>
          </cell>
          <cell r="D12">
            <v>0</v>
          </cell>
          <cell r="E12" t="str">
            <v>AEC MARKETING</v>
          </cell>
          <cell r="F12" t="str">
            <v>Day</v>
          </cell>
          <cell r="G12">
            <v>36550</v>
          </cell>
          <cell r="H12">
            <v>36551</v>
          </cell>
          <cell r="I12">
            <v>30000</v>
          </cell>
          <cell r="J12" t="str">
            <v>FX-PRICE-GJ</v>
          </cell>
          <cell r="K12">
            <v>3.05</v>
          </cell>
          <cell r="L12" t="str">
            <v>NIT</v>
          </cell>
          <cell r="M12">
            <v>36550.3905787037</v>
          </cell>
        </row>
        <row r="13">
          <cell r="A13" t="str">
            <v>Buy</v>
          </cell>
          <cell r="B13">
            <v>154926</v>
          </cell>
          <cell r="C13">
            <v>497381</v>
          </cell>
          <cell r="D13">
            <v>0</v>
          </cell>
          <cell r="E13" t="str">
            <v>DYNEGY CANADA INC.</v>
          </cell>
          <cell r="F13" t="str">
            <v>Day</v>
          </cell>
          <cell r="G13">
            <v>36550</v>
          </cell>
          <cell r="H13">
            <v>36551</v>
          </cell>
          <cell r="I13">
            <v>30000</v>
          </cell>
          <cell r="J13" t="str">
            <v>FX-PRICE-GJ</v>
          </cell>
          <cell r="K13">
            <v>3.0550000000000002</v>
          </cell>
          <cell r="L13" t="str">
            <v>NIT</v>
          </cell>
          <cell r="M13">
            <v>36550.391840277778</v>
          </cell>
        </row>
        <row r="14">
          <cell r="A14" t="str">
            <v>Buy</v>
          </cell>
          <cell r="B14">
            <v>154951</v>
          </cell>
          <cell r="C14">
            <v>497412</v>
          </cell>
          <cell r="D14">
            <v>0</v>
          </cell>
          <cell r="E14" t="str">
            <v>DUKE ENERGY MARKETING LIMITED PARTNERSHIP</v>
          </cell>
          <cell r="F14" t="str">
            <v>Day</v>
          </cell>
          <cell r="G14">
            <v>36550</v>
          </cell>
          <cell r="H14">
            <v>36551</v>
          </cell>
          <cell r="I14">
            <v>20000</v>
          </cell>
          <cell r="J14" t="str">
            <v>FX-PRICE-GJ</v>
          </cell>
          <cell r="K14">
            <v>3.0550000000000002</v>
          </cell>
          <cell r="L14" t="str">
            <v>NIT</v>
          </cell>
          <cell r="M14">
            <v>36550.396828703706</v>
          </cell>
        </row>
        <row r="15">
          <cell r="A15" t="str">
            <v>Buy</v>
          </cell>
          <cell r="B15">
            <v>154955</v>
          </cell>
          <cell r="C15">
            <v>497417</v>
          </cell>
          <cell r="D15">
            <v>0</v>
          </cell>
          <cell r="E15" t="str">
            <v>DUKE ENERGY MARKETING LIMITED PARTNERSHIP</v>
          </cell>
          <cell r="F15" t="str">
            <v>Day</v>
          </cell>
          <cell r="G15">
            <v>36550</v>
          </cell>
          <cell r="H15">
            <v>36551</v>
          </cell>
          <cell r="I15">
            <v>20000</v>
          </cell>
          <cell r="J15" t="str">
            <v>FX-PRICE-GJ</v>
          </cell>
          <cell r="K15">
            <v>3.0449999999999999</v>
          </cell>
          <cell r="L15" t="str">
            <v>NIT</v>
          </cell>
          <cell r="M15">
            <v>36550.397974537038</v>
          </cell>
        </row>
        <row r="16">
          <cell r="A16" t="str">
            <v>Buy</v>
          </cell>
          <cell r="B16">
            <v>154970</v>
          </cell>
          <cell r="C16">
            <v>497435</v>
          </cell>
          <cell r="D16">
            <v>0</v>
          </cell>
          <cell r="E16" t="str">
            <v>AQUILA CANADA CORP.</v>
          </cell>
          <cell r="F16" t="str">
            <v>Day</v>
          </cell>
          <cell r="G16">
            <v>36550</v>
          </cell>
          <cell r="H16">
            <v>36551</v>
          </cell>
          <cell r="I16">
            <v>10000</v>
          </cell>
          <cell r="J16" t="str">
            <v>FX-PRICE-GJ</v>
          </cell>
          <cell r="K16">
            <v>3.0249999999999999</v>
          </cell>
          <cell r="L16" t="str">
            <v>NIT</v>
          </cell>
          <cell r="M16">
            <v>36550.401435185187</v>
          </cell>
        </row>
        <row r="17">
          <cell r="A17" t="str">
            <v>Buy</v>
          </cell>
          <cell r="B17">
            <v>154978</v>
          </cell>
          <cell r="C17">
            <v>497444</v>
          </cell>
          <cell r="D17">
            <v>0</v>
          </cell>
          <cell r="E17" t="str">
            <v>AQUILA CANADA CORP.</v>
          </cell>
          <cell r="F17" t="str">
            <v>Day</v>
          </cell>
          <cell r="G17">
            <v>36550</v>
          </cell>
          <cell r="H17">
            <v>36551</v>
          </cell>
          <cell r="I17">
            <v>10000</v>
          </cell>
          <cell r="J17" t="str">
            <v>FX-PRICE-GJ</v>
          </cell>
          <cell r="K17">
            <v>3.01</v>
          </cell>
          <cell r="L17" t="str">
            <v>NIT</v>
          </cell>
          <cell r="M17">
            <v>36550.402291666665</v>
          </cell>
        </row>
        <row r="18">
          <cell r="A18" t="str">
            <v>Buy</v>
          </cell>
          <cell r="B18">
            <v>154982</v>
          </cell>
          <cell r="C18">
            <v>497448</v>
          </cell>
          <cell r="D18">
            <v>0</v>
          </cell>
          <cell r="E18" t="str">
            <v>AQUILA CANADA CORP.</v>
          </cell>
          <cell r="F18" t="str">
            <v>Day</v>
          </cell>
          <cell r="G18">
            <v>36550</v>
          </cell>
          <cell r="H18">
            <v>36551</v>
          </cell>
          <cell r="I18">
            <v>10000</v>
          </cell>
          <cell r="J18" t="str">
            <v>FX-PRICE-GJ</v>
          </cell>
          <cell r="K18">
            <v>3</v>
          </cell>
          <cell r="L18" t="str">
            <v>NIT</v>
          </cell>
          <cell r="M18">
            <v>36550.402743055558</v>
          </cell>
        </row>
        <row r="19">
          <cell r="A19" t="str">
            <v>Sell</v>
          </cell>
          <cell r="B19">
            <v>154995</v>
          </cell>
          <cell r="C19">
            <v>497463</v>
          </cell>
          <cell r="D19">
            <v>1</v>
          </cell>
          <cell r="E19" t="str">
            <v>ALTAGAS SERVICES INC.</v>
          </cell>
          <cell r="F19" t="str">
            <v>Day</v>
          </cell>
          <cell r="G19">
            <v>36550</v>
          </cell>
          <cell r="H19">
            <v>36551</v>
          </cell>
          <cell r="I19">
            <v>10000</v>
          </cell>
          <cell r="J19" t="str">
            <v>FX-PRICE-GJ</v>
          </cell>
          <cell r="K19">
            <v>3</v>
          </cell>
          <cell r="L19" t="str">
            <v>NIT</v>
          </cell>
          <cell r="M19">
            <v>36550.404479166667</v>
          </cell>
        </row>
        <row r="20">
          <cell r="A20" t="str">
            <v>Buy</v>
          </cell>
          <cell r="B20">
            <v>154998</v>
          </cell>
          <cell r="C20">
            <v>497466</v>
          </cell>
          <cell r="D20">
            <v>0</v>
          </cell>
          <cell r="E20" t="str">
            <v>AQUILA CANADA CORP.</v>
          </cell>
          <cell r="F20" t="str">
            <v>Day</v>
          </cell>
          <cell r="G20">
            <v>36550</v>
          </cell>
          <cell r="H20">
            <v>36551</v>
          </cell>
          <cell r="I20">
            <v>10000</v>
          </cell>
          <cell r="J20" t="str">
            <v>FX-PRICE-GJ</v>
          </cell>
          <cell r="K20">
            <v>2.9950000000000001</v>
          </cell>
          <cell r="L20" t="str">
            <v>NIT</v>
          </cell>
          <cell r="M20">
            <v>36550.404710648145</v>
          </cell>
        </row>
        <row r="21">
          <cell r="A21" t="str">
            <v>Sell</v>
          </cell>
          <cell r="B21">
            <v>155029</v>
          </cell>
          <cell r="C21">
            <v>497497</v>
          </cell>
          <cell r="D21">
            <v>1</v>
          </cell>
          <cell r="E21" t="str">
            <v>DYNEGY CANADA INC.</v>
          </cell>
          <cell r="F21" t="str">
            <v>Day</v>
          </cell>
          <cell r="G21">
            <v>36550</v>
          </cell>
          <cell r="H21">
            <v>36551</v>
          </cell>
          <cell r="I21">
            <v>10000</v>
          </cell>
          <cell r="J21" t="str">
            <v>FX-PRICE-GJ</v>
          </cell>
          <cell r="K21">
            <v>3.0049999999999999</v>
          </cell>
          <cell r="L21" t="str">
            <v>NIT</v>
          </cell>
          <cell r="M21">
            <v>36550.409571759257</v>
          </cell>
        </row>
        <row r="22">
          <cell r="A22" t="str">
            <v>Sell</v>
          </cell>
          <cell r="B22">
            <v>155055</v>
          </cell>
          <cell r="C22">
            <v>497535</v>
          </cell>
          <cell r="D22">
            <v>1</v>
          </cell>
          <cell r="E22" t="str">
            <v>CORAL ENERGY RESOURCES, A DIVISION OF CORAL ENERGY</v>
          </cell>
          <cell r="F22" t="str">
            <v>Day</v>
          </cell>
          <cell r="G22">
            <v>36550</v>
          </cell>
          <cell r="H22">
            <v>36551</v>
          </cell>
          <cell r="I22">
            <v>10000</v>
          </cell>
          <cell r="J22" t="str">
            <v>FX-PRICE-GJ</v>
          </cell>
          <cell r="K22">
            <v>3.02</v>
          </cell>
          <cell r="L22" t="str">
            <v>NIT</v>
          </cell>
          <cell r="M22">
            <v>36550.414131944446</v>
          </cell>
        </row>
        <row r="23">
          <cell r="A23" t="str">
            <v>Sell</v>
          </cell>
          <cell r="B23">
            <v>155065</v>
          </cell>
          <cell r="C23">
            <v>497550</v>
          </cell>
          <cell r="D23">
            <v>1</v>
          </cell>
          <cell r="E23" t="str">
            <v>DYNEGY CANADA INC.</v>
          </cell>
          <cell r="F23" t="str">
            <v>Day</v>
          </cell>
          <cell r="G23">
            <v>36550</v>
          </cell>
          <cell r="H23">
            <v>36551</v>
          </cell>
          <cell r="I23">
            <v>10000</v>
          </cell>
          <cell r="J23" t="str">
            <v>FX-PRICE-GJ</v>
          </cell>
          <cell r="K23">
            <v>3.0150000000000001</v>
          </cell>
          <cell r="L23" t="str">
            <v>NIT</v>
          </cell>
          <cell r="M23">
            <v>36550.416643518518</v>
          </cell>
        </row>
        <row r="24">
          <cell r="A24" t="str">
            <v>Buy</v>
          </cell>
          <cell r="B24">
            <v>155067</v>
          </cell>
          <cell r="C24">
            <v>497553</v>
          </cell>
          <cell r="D24">
            <v>0</v>
          </cell>
          <cell r="E24" t="str">
            <v>PETROBANK ENERGY AND RESOURCES LTD.</v>
          </cell>
          <cell r="F24" t="str">
            <v>Day</v>
          </cell>
          <cell r="G24">
            <v>36550</v>
          </cell>
          <cell r="H24">
            <v>36551</v>
          </cell>
          <cell r="I24">
            <v>5000</v>
          </cell>
          <cell r="J24" t="str">
            <v>FX-PRICE-GJ</v>
          </cell>
          <cell r="K24">
            <v>3.01</v>
          </cell>
          <cell r="L24" t="str">
            <v>NIT</v>
          </cell>
          <cell r="M24">
            <v>36550.417291666665</v>
          </cell>
        </row>
        <row r="25">
          <cell r="A25" t="str">
            <v>Sell</v>
          </cell>
          <cell r="B25">
            <v>155068</v>
          </cell>
          <cell r="C25">
            <v>497554</v>
          </cell>
          <cell r="D25">
            <v>1</v>
          </cell>
          <cell r="E25" t="str">
            <v>CORAL ENERGY RESOURCES, A DIVISION OF CORAL ENERGY</v>
          </cell>
          <cell r="F25" t="str">
            <v>Day</v>
          </cell>
          <cell r="G25">
            <v>36550</v>
          </cell>
          <cell r="H25">
            <v>36551</v>
          </cell>
          <cell r="I25">
            <v>10000</v>
          </cell>
          <cell r="J25" t="str">
            <v>FX-PRICE-GJ</v>
          </cell>
          <cell r="K25">
            <v>3.0150000000000001</v>
          </cell>
          <cell r="L25" t="str">
            <v>NIT</v>
          </cell>
          <cell r="M25">
            <v>36550.417349537034</v>
          </cell>
        </row>
        <row r="26">
          <cell r="A26" t="str">
            <v>Sell</v>
          </cell>
          <cell r="B26">
            <v>155072</v>
          </cell>
          <cell r="C26">
            <v>497557</v>
          </cell>
          <cell r="D26">
            <v>1</v>
          </cell>
          <cell r="E26" t="str">
            <v>DYNEGY CANADA INC.</v>
          </cell>
          <cell r="F26" t="str">
            <v>Day</v>
          </cell>
          <cell r="G26">
            <v>36550</v>
          </cell>
          <cell r="H26">
            <v>36551</v>
          </cell>
          <cell r="I26">
            <v>10000</v>
          </cell>
          <cell r="J26" t="str">
            <v>FX-PRICE-GJ</v>
          </cell>
          <cell r="K26">
            <v>3.0150000000000001</v>
          </cell>
          <cell r="L26" t="str">
            <v>NIT</v>
          </cell>
          <cell r="M26">
            <v>36550.418738425928</v>
          </cell>
        </row>
        <row r="27">
          <cell r="A27" t="str">
            <v>Buy</v>
          </cell>
          <cell r="B27">
            <v>155091</v>
          </cell>
          <cell r="C27">
            <v>497584</v>
          </cell>
          <cell r="D27">
            <v>0</v>
          </cell>
          <cell r="E27" t="str">
            <v>TENASKA MARKETING CANADA, A DIVISION OF TMV CORP.</v>
          </cell>
          <cell r="F27" t="str">
            <v>Day</v>
          </cell>
          <cell r="G27">
            <v>36550</v>
          </cell>
          <cell r="H27">
            <v>36551</v>
          </cell>
          <cell r="I27">
            <v>5000</v>
          </cell>
          <cell r="J27" t="str">
            <v>FX-PRICE-GJ</v>
          </cell>
          <cell r="K27">
            <v>3</v>
          </cell>
          <cell r="L27" t="str">
            <v>NIT</v>
          </cell>
          <cell r="M27">
            <v>36550.426469907405</v>
          </cell>
        </row>
        <row r="28">
          <cell r="A28" t="str">
            <v>Sell</v>
          </cell>
          <cell r="B28">
            <v>155106</v>
          </cell>
          <cell r="C28">
            <v>497614</v>
          </cell>
          <cell r="D28">
            <v>1</v>
          </cell>
          <cell r="E28" t="str">
            <v>DYNEGY CANADA INC.</v>
          </cell>
          <cell r="F28" t="str">
            <v>Day</v>
          </cell>
          <cell r="G28">
            <v>36550</v>
          </cell>
          <cell r="H28">
            <v>36551</v>
          </cell>
          <cell r="I28">
            <v>5000</v>
          </cell>
          <cell r="J28" t="str">
            <v>FX-PRICE-GJ</v>
          </cell>
          <cell r="K28">
            <v>3.01</v>
          </cell>
          <cell r="L28" t="str">
            <v>NIT</v>
          </cell>
          <cell r="M28">
            <v>36550.431342592594</v>
          </cell>
        </row>
        <row r="29">
          <cell r="A29" t="str">
            <v>Sell</v>
          </cell>
          <cell r="B29">
            <v>155109</v>
          </cell>
          <cell r="C29">
            <v>497618</v>
          </cell>
          <cell r="D29">
            <v>1</v>
          </cell>
          <cell r="E29" t="str">
            <v>BEAU CANADA EXPLORATION LTD.</v>
          </cell>
          <cell r="F29" t="str">
            <v>Day</v>
          </cell>
          <cell r="G29">
            <v>36550</v>
          </cell>
          <cell r="H29">
            <v>36551</v>
          </cell>
          <cell r="I29">
            <v>5000</v>
          </cell>
          <cell r="J29" t="str">
            <v>FX-PRICE-GJ</v>
          </cell>
          <cell r="K29">
            <v>3.01</v>
          </cell>
          <cell r="L29" t="str">
            <v>NIT</v>
          </cell>
          <cell r="M29">
            <v>36550.433009259257</v>
          </cell>
        </row>
        <row r="30">
          <cell r="A30" t="str">
            <v>Buy</v>
          </cell>
          <cell r="B30">
            <v>155121</v>
          </cell>
          <cell r="C30">
            <v>497645</v>
          </cell>
          <cell r="D30">
            <v>0</v>
          </cell>
          <cell r="E30" t="str">
            <v>TENASKA MARKETING CANADA, A DIVISION OF TMV CORP.</v>
          </cell>
          <cell r="F30" t="str">
            <v>Day</v>
          </cell>
          <cell r="G30">
            <v>36550</v>
          </cell>
          <cell r="H30">
            <v>36551</v>
          </cell>
          <cell r="I30">
            <v>1000</v>
          </cell>
          <cell r="J30" t="str">
            <v>FX-PRICE-GJ</v>
          </cell>
          <cell r="K30">
            <v>3.01</v>
          </cell>
          <cell r="L30" t="str">
            <v>NIT</v>
          </cell>
          <cell r="M30">
            <v>36550.44059027778</v>
          </cell>
        </row>
        <row r="31">
          <cell r="A31" t="str">
            <v>Sell</v>
          </cell>
          <cell r="B31">
            <v>155122</v>
          </cell>
          <cell r="C31">
            <v>497646</v>
          </cell>
          <cell r="D31">
            <v>1</v>
          </cell>
          <cell r="E31" t="str">
            <v>CORAL ENERGY RESOURCES, A DIVISION OF CORAL ENERGY</v>
          </cell>
          <cell r="F31" t="str">
            <v>Day</v>
          </cell>
          <cell r="G31">
            <v>36550</v>
          </cell>
          <cell r="H31">
            <v>36551</v>
          </cell>
          <cell r="I31">
            <v>10000</v>
          </cell>
          <cell r="J31" t="str">
            <v>FX-PRICE-GJ</v>
          </cell>
          <cell r="K31">
            <v>3.0150000000000001</v>
          </cell>
          <cell r="L31" t="str">
            <v>NIT</v>
          </cell>
          <cell r="M31">
            <v>36550.440717592595</v>
          </cell>
        </row>
        <row r="32">
          <cell r="A32" t="str">
            <v>Buy</v>
          </cell>
          <cell r="B32">
            <v>155123</v>
          </cell>
          <cell r="C32">
            <v>497647</v>
          </cell>
          <cell r="D32">
            <v>0</v>
          </cell>
          <cell r="E32" t="str">
            <v>TENASKA MARKETING CANADA, A DIVISION OF TMV CORP.</v>
          </cell>
          <cell r="F32" t="str">
            <v>Day</v>
          </cell>
          <cell r="G32">
            <v>36550</v>
          </cell>
          <cell r="H32">
            <v>36551</v>
          </cell>
          <cell r="I32">
            <v>1000</v>
          </cell>
          <cell r="J32" t="str">
            <v>FX-PRICE-GJ</v>
          </cell>
          <cell r="K32">
            <v>3.01</v>
          </cell>
          <cell r="L32" t="str">
            <v>NIT</v>
          </cell>
          <cell r="M32">
            <v>36550.44091435185</v>
          </cell>
        </row>
        <row r="33">
          <cell r="A33" t="str">
            <v>Buy</v>
          </cell>
          <cell r="B33">
            <v>155124</v>
          </cell>
          <cell r="C33">
            <v>497649</v>
          </cell>
          <cell r="D33">
            <v>0</v>
          </cell>
          <cell r="E33" t="str">
            <v>TENASKA MARKETING CANADA, A DIVISION OF TMV CORP.</v>
          </cell>
          <cell r="F33" t="str">
            <v>Day</v>
          </cell>
          <cell r="G33">
            <v>36550</v>
          </cell>
          <cell r="H33">
            <v>36551</v>
          </cell>
          <cell r="I33">
            <v>1000</v>
          </cell>
          <cell r="J33" t="str">
            <v>FX-PRICE-GJ</v>
          </cell>
          <cell r="K33">
            <v>3.01</v>
          </cell>
          <cell r="L33" t="str">
            <v>NIT</v>
          </cell>
          <cell r="M33">
            <v>36550.441435185188</v>
          </cell>
        </row>
        <row r="34">
          <cell r="A34" t="str">
            <v>Sell</v>
          </cell>
          <cell r="B34">
            <v>155125</v>
          </cell>
          <cell r="C34">
            <v>497655</v>
          </cell>
          <cell r="D34">
            <v>1</v>
          </cell>
          <cell r="E34" t="str">
            <v>COOK INLET ENERGY SUPPLY LIMITED PARTNERSHIP</v>
          </cell>
          <cell r="F34" t="str">
            <v>Day</v>
          </cell>
          <cell r="G34">
            <v>36550</v>
          </cell>
          <cell r="H34">
            <v>36551</v>
          </cell>
          <cell r="I34">
            <v>10000</v>
          </cell>
          <cell r="J34" t="str">
            <v>FX-PRICE-GJ</v>
          </cell>
          <cell r="K34">
            <v>3.0150000000000001</v>
          </cell>
          <cell r="L34" t="str">
            <v>NIT</v>
          </cell>
          <cell r="M34">
            <v>36550.443113425928</v>
          </cell>
        </row>
        <row r="35">
          <cell r="A35" t="str">
            <v>Buy</v>
          </cell>
          <cell r="B35">
            <v>155127</v>
          </cell>
          <cell r="C35">
            <v>497658</v>
          </cell>
          <cell r="D35">
            <v>0</v>
          </cell>
          <cell r="E35" t="str">
            <v>NATURAL GAS EXCHANGE INC.</v>
          </cell>
          <cell r="F35" t="str">
            <v>Day</v>
          </cell>
          <cell r="G35">
            <v>36550</v>
          </cell>
          <cell r="H35">
            <v>36551</v>
          </cell>
          <cell r="I35">
            <v>10000</v>
          </cell>
          <cell r="J35" t="str">
            <v>FX-PRICE-GJ</v>
          </cell>
          <cell r="K35">
            <v>2.98</v>
          </cell>
          <cell r="L35" t="str">
            <v>NGX</v>
          </cell>
          <cell r="M35">
            <v>36550.444745370369</v>
          </cell>
        </row>
        <row r="36">
          <cell r="A36" t="str">
            <v>Buy</v>
          </cell>
          <cell r="B36">
            <v>155128</v>
          </cell>
          <cell r="C36">
            <v>497659</v>
          </cell>
          <cell r="D36">
            <v>0</v>
          </cell>
          <cell r="E36" t="str">
            <v>NATURAL GAS EXCHANGE INC.</v>
          </cell>
          <cell r="F36" t="str">
            <v>Day</v>
          </cell>
          <cell r="G36">
            <v>36550</v>
          </cell>
          <cell r="H36">
            <v>36551</v>
          </cell>
          <cell r="I36">
            <v>5000</v>
          </cell>
          <cell r="J36" t="str">
            <v>FX-PRICE-GJ</v>
          </cell>
          <cell r="K36">
            <v>2.98</v>
          </cell>
          <cell r="L36" t="str">
            <v>NGX</v>
          </cell>
          <cell r="M36">
            <v>36550.444872685184</v>
          </cell>
        </row>
        <row r="37">
          <cell r="A37" t="str">
            <v>Buy</v>
          </cell>
          <cell r="B37">
            <v>155129</v>
          </cell>
          <cell r="C37">
            <v>497660</v>
          </cell>
          <cell r="D37">
            <v>0</v>
          </cell>
          <cell r="E37" t="str">
            <v>NATURAL GAS EXCHANGE INC.</v>
          </cell>
          <cell r="F37" t="str">
            <v>Day</v>
          </cell>
          <cell r="G37">
            <v>36550</v>
          </cell>
          <cell r="H37">
            <v>36551</v>
          </cell>
          <cell r="I37">
            <v>3000</v>
          </cell>
          <cell r="J37" t="str">
            <v>FX-PRICE-GJ</v>
          </cell>
          <cell r="K37">
            <v>2.98</v>
          </cell>
          <cell r="L37" t="str">
            <v>NGX</v>
          </cell>
          <cell r="M37">
            <v>36550.445104166669</v>
          </cell>
        </row>
        <row r="38">
          <cell r="A38" t="str">
            <v>Buy</v>
          </cell>
          <cell r="B38">
            <v>155130</v>
          </cell>
          <cell r="C38">
            <v>497661</v>
          </cell>
          <cell r="D38">
            <v>0</v>
          </cell>
          <cell r="E38" t="str">
            <v>NATURAL GAS EXCHANGE INC.</v>
          </cell>
          <cell r="F38" t="str">
            <v>Day</v>
          </cell>
          <cell r="G38">
            <v>36550</v>
          </cell>
          <cell r="H38">
            <v>36551</v>
          </cell>
          <cell r="I38">
            <v>15000</v>
          </cell>
          <cell r="J38" t="str">
            <v>FX-PRICE-GJ</v>
          </cell>
          <cell r="K38">
            <v>3</v>
          </cell>
          <cell r="L38" t="str">
            <v>NGX</v>
          </cell>
          <cell r="M38">
            <v>36550.445428240739</v>
          </cell>
        </row>
        <row r="39">
          <cell r="A39" t="str">
            <v>Sell</v>
          </cell>
          <cell r="B39">
            <v>155131</v>
          </cell>
          <cell r="C39">
            <v>497662</v>
          </cell>
          <cell r="D39">
            <v>1</v>
          </cell>
          <cell r="E39" t="str">
            <v>CANWEST GAS SUPPLY INC.</v>
          </cell>
          <cell r="F39" t="str">
            <v>Day</v>
          </cell>
          <cell r="G39">
            <v>36550</v>
          </cell>
          <cell r="H39">
            <v>36551</v>
          </cell>
          <cell r="I39">
            <v>3800</v>
          </cell>
          <cell r="J39" t="str">
            <v>FX-PRICE-GJ</v>
          </cell>
          <cell r="K39">
            <v>3.03</v>
          </cell>
          <cell r="L39" t="str">
            <v>NIT</v>
          </cell>
          <cell r="M39">
            <v>36550.446574074071</v>
          </cell>
        </row>
        <row r="40">
          <cell r="A40" t="str">
            <v>Buy</v>
          </cell>
          <cell r="B40">
            <v>155134</v>
          </cell>
          <cell r="C40">
            <v>497667</v>
          </cell>
          <cell r="D40">
            <v>0</v>
          </cell>
          <cell r="E40" t="str">
            <v>NATURAL GAS EXCHANGE INC.</v>
          </cell>
          <cell r="F40" t="str">
            <v>Day</v>
          </cell>
          <cell r="G40">
            <v>36550</v>
          </cell>
          <cell r="H40">
            <v>36551</v>
          </cell>
          <cell r="I40">
            <v>5000</v>
          </cell>
          <cell r="J40" t="str">
            <v>FX-PRICE-GJ</v>
          </cell>
          <cell r="K40">
            <v>3.0550000000000002</v>
          </cell>
          <cell r="L40" t="str">
            <v>NGX</v>
          </cell>
          <cell r="M40">
            <v>36550.447418981479</v>
          </cell>
        </row>
        <row r="41">
          <cell r="A41" t="str">
            <v>Buy</v>
          </cell>
          <cell r="B41">
            <v>155135</v>
          </cell>
          <cell r="C41">
            <v>497670</v>
          </cell>
          <cell r="D41">
            <v>0</v>
          </cell>
          <cell r="E41" t="str">
            <v>NATURAL GAS EXCHANGE INC.</v>
          </cell>
          <cell r="F41" t="str">
            <v>Day</v>
          </cell>
          <cell r="G41">
            <v>36550</v>
          </cell>
          <cell r="H41">
            <v>36551</v>
          </cell>
          <cell r="I41">
            <v>15000</v>
          </cell>
          <cell r="J41" t="str">
            <v>FX-PRICE-GJ</v>
          </cell>
          <cell r="K41">
            <v>3.06</v>
          </cell>
          <cell r="L41" t="str">
            <v>NGX</v>
          </cell>
          <cell r="M41">
            <v>36550.448912037034</v>
          </cell>
        </row>
        <row r="42">
          <cell r="A42" t="str">
            <v>Buy</v>
          </cell>
          <cell r="B42">
            <v>155140</v>
          </cell>
          <cell r="C42">
            <v>497677</v>
          </cell>
          <cell r="D42">
            <v>0</v>
          </cell>
          <cell r="E42" t="str">
            <v>PANCANADIAN PETROLEUM LIMITED</v>
          </cell>
          <cell r="F42" t="str">
            <v>Day</v>
          </cell>
          <cell r="G42">
            <v>36550</v>
          </cell>
          <cell r="H42">
            <v>36551</v>
          </cell>
          <cell r="I42">
            <v>10000</v>
          </cell>
          <cell r="J42" t="str">
            <v>FX-PRICE-GJ</v>
          </cell>
          <cell r="K42">
            <v>3.06</v>
          </cell>
          <cell r="L42" t="str">
            <v>NIT</v>
          </cell>
          <cell r="M42">
            <v>36550.451504629629</v>
          </cell>
        </row>
        <row r="43">
          <cell r="A43" t="str">
            <v>Buy</v>
          </cell>
          <cell r="B43">
            <v>155142</v>
          </cell>
          <cell r="C43">
            <v>497679</v>
          </cell>
          <cell r="D43">
            <v>0</v>
          </cell>
          <cell r="E43" t="str">
            <v>NATURAL GAS EXCHANGE INC.</v>
          </cell>
          <cell r="F43" t="str">
            <v>Day</v>
          </cell>
          <cell r="G43">
            <v>36550</v>
          </cell>
          <cell r="H43">
            <v>36551</v>
          </cell>
          <cell r="I43">
            <v>20000</v>
          </cell>
          <cell r="J43" t="str">
            <v>FX-PRICE-GJ</v>
          </cell>
          <cell r="K43">
            <v>3.02</v>
          </cell>
          <cell r="L43" t="str">
            <v>NGX</v>
          </cell>
          <cell r="M43">
            <v>36550.452094907407</v>
          </cell>
        </row>
        <row r="44">
          <cell r="A44" t="str">
            <v>Buy</v>
          </cell>
          <cell r="B44">
            <v>155144</v>
          </cell>
          <cell r="C44">
            <v>497681</v>
          </cell>
          <cell r="D44">
            <v>0</v>
          </cell>
          <cell r="E44" t="str">
            <v>BIRCHILL RESOURCES LIMITED</v>
          </cell>
          <cell r="F44" t="str">
            <v>Day</v>
          </cell>
          <cell r="G44">
            <v>36550</v>
          </cell>
          <cell r="H44">
            <v>36551</v>
          </cell>
          <cell r="I44">
            <v>1400</v>
          </cell>
          <cell r="J44" t="str">
            <v>GD-CGPR-AECO/DA</v>
          </cell>
          <cell r="K44">
            <v>0</v>
          </cell>
          <cell r="L44" t="str">
            <v>NIT</v>
          </cell>
          <cell r="M44">
            <v>36550.4530787037</v>
          </cell>
        </row>
        <row r="45">
          <cell r="A45" t="str">
            <v>Buy</v>
          </cell>
          <cell r="B45">
            <v>155147</v>
          </cell>
          <cell r="C45">
            <v>497685</v>
          </cell>
          <cell r="D45">
            <v>0</v>
          </cell>
          <cell r="E45" t="str">
            <v>POST ENERGY CORPORATION</v>
          </cell>
          <cell r="F45" t="str">
            <v>Day</v>
          </cell>
          <cell r="G45">
            <v>36550</v>
          </cell>
          <cell r="H45">
            <v>36551</v>
          </cell>
          <cell r="I45">
            <v>3000</v>
          </cell>
          <cell r="J45" t="str">
            <v>GD-CGPR-AECO/DA</v>
          </cell>
          <cell r="K45">
            <v>0</v>
          </cell>
          <cell r="L45" t="str">
            <v>NIT</v>
          </cell>
          <cell r="M45">
            <v>36550.453842592593</v>
          </cell>
        </row>
        <row r="46">
          <cell r="A46" t="str">
            <v>Buy</v>
          </cell>
          <cell r="B46">
            <v>155150</v>
          </cell>
          <cell r="C46">
            <v>497690</v>
          </cell>
          <cell r="D46">
            <v>0</v>
          </cell>
          <cell r="E46" t="str">
            <v>INVASION ENERGY INC.</v>
          </cell>
          <cell r="F46" t="str">
            <v>Day</v>
          </cell>
          <cell r="G46">
            <v>36550</v>
          </cell>
          <cell r="H46">
            <v>36551</v>
          </cell>
          <cell r="I46">
            <v>10800</v>
          </cell>
          <cell r="J46" t="str">
            <v>GD-CGPR-AECO/DA</v>
          </cell>
          <cell r="K46">
            <v>0</v>
          </cell>
          <cell r="L46" t="str">
            <v>NIT</v>
          </cell>
          <cell r="M46">
            <v>36550.454583333332</v>
          </cell>
        </row>
        <row r="47">
          <cell r="A47" t="str">
            <v>Buy</v>
          </cell>
          <cell r="B47">
            <v>155152</v>
          </cell>
          <cell r="C47">
            <v>497692</v>
          </cell>
          <cell r="D47">
            <v>0</v>
          </cell>
          <cell r="E47" t="str">
            <v>JET ENERGY CORP.</v>
          </cell>
          <cell r="F47" t="str">
            <v>Day</v>
          </cell>
          <cell r="G47">
            <v>36550</v>
          </cell>
          <cell r="H47">
            <v>36551</v>
          </cell>
          <cell r="I47">
            <v>3900</v>
          </cell>
          <cell r="J47" t="str">
            <v>GD-CGPR-AECO/DA</v>
          </cell>
          <cell r="K47">
            <v>0</v>
          </cell>
          <cell r="L47" t="str">
            <v>NIT</v>
          </cell>
          <cell r="M47">
            <v>36550.455289351848</v>
          </cell>
        </row>
        <row r="48">
          <cell r="A48" t="str">
            <v>Buy</v>
          </cell>
          <cell r="B48">
            <v>155153</v>
          </cell>
          <cell r="C48">
            <v>497694</v>
          </cell>
          <cell r="D48">
            <v>0</v>
          </cell>
          <cell r="E48" t="str">
            <v>NEWQUEST ENERGY INC.</v>
          </cell>
          <cell r="F48" t="str">
            <v>Day</v>
          </cell>
          <cell r="G48">
            <v>36550</v>
          </cell>
          <cell r="H48">
            <v>36551</v>
          </cell>
          <cell r="I48">
            <v>1400</v>
          </cell>
          <cell r="J48" t="str">
            <v>GD-CGPR-AECO/DA</v>
          </cell>
          <cell r="K48">
            <v>0</v>
          </cell>
          <cell r="L48" t="str">
            <v>NIT</v>
          </cell>
          <cell r="M48">
            <v>36550.455925925926</v>
          </cell>
        </row>
        <row r="49">
          <cell r="A49" t="str">
            <v>Sell</v>
          </cell>
          <cell r="B49">
            <v>155154</v>
          </cell>
          <cell r="C49">
            <v>497700</v>
          </cell>
          <cell r="D49">
            <v>1</v>
          </cell>
          <cell r="E49" t="str">
            <v>DUKE ENERGY MARKETING LIMITED PARTNERSHIP</v>
          </cell>
          <cell r="F49" t="str">
            <v>Day</v>
          </cell>
          <cell r="G49">
            <v>36550</v>
          </cell>
          <cell r="H49">
            <v>36551</v>
          </cell>
          <cell r="I49">
            <v>10000</v>
          </cell>
          <cell r="J49" t="str">
            <v>FX-PRICE-GJ</v>
          </cell>
          <cell r="K49">
            <v>3.01</v>
          </cell>
          <cell r="L49" t="str">
            <v>NIT</v>
          </cell>
          <cell r="M49">
            <v>36550.457928240743</v>
          </cell>
        </row>
        <row r="50">
          <cell r="A50" t="str">
            <v>Sell</v>
          </cell>
          <cell r="B50">
            <v>155155</v>
          </cell>
          <cell r="C50">
            <v>497702</v>
          </cell>
          <cell r="D50">
            <v>1</v>
          </cell>
          <cell r="E50" t="str">
            <v>NUMAC ENERGY INC.</v>
          </cell>
          <cell r="F50" t="str">
            <v>Day</v>
          </cell>
          <cell r="G50">
            <v>36550</v>
          </cell>
          <cell r="H50">
            <v>36551</v>
          </cell>
          <cell r="I50">
            <v>5000</v>
          </cell>
          <cell r="J50" t="str">
            <v>FX-PRICE-GJ</v>
          </cell>
          <cell r="K50">
            <v>3.0150000000000001</v>
          </cell>
          <cell r="L50" t="str">
            <v>NIT</v>
          </cell>
          <cell r="M50">
            <v>36550.459131944444</v>
          </cell>
        </row>
        <row r="51">
          <cell r="A51" t="str">
            <v>Sell</v>
          </cell>
          <cell r="B51">
            <v>155172</v>
          </cell>
          <cell r="C51">
            <v>497732</v>
          </cell>
          <cell r="D51">
            <v>1</v>
          </cell>
          <cell r="E51" t="str">
            <v>BEAU CANADA EXPLORATION LTD.</v>
          </cell>
          <cell r="F51" t="str">
            <v>Day</v>
          </cell>
          <cell r="G51">
            <v>36550</v>
          </cell>
          <cell r="H51">
            <v>36551</v>
          </cell>
          <cell r="I51">
            <v>5000</v>
          </cell>
          <cell r="J51" t="str">
            <v>FX-PRICE-GJ</v>
          </cell>
          <cell r="K51">
            <v>3.0049999999999999</v>
          </cell>
          <cell r="L51" t="str">
            <v>NIT</v>
          </cell>
          <cell r="M51">
            <v>36550.472025462965</v>
          </cell>
        </row>
        <row r="52">
          <cell r="A52" t="str">
            <v>Sell</v>
          </cell>
          <cell r="B52">
            <v>155173</v>
          </cell>
          <cell r="C52">
            <v>497733</v>
          </cell>
          <cell r="D52">
            <v>1</v>
          </cell>
          <cell r="E52" t="str">
            <v>CORAL ENERGY RESOURCES, A DIVISION OF CORAL ENERGY</v>
          </cell>
          <cell r="F52" t="str">
            <v>Day</v>
          </cell>
          <cell r="G52">
            <v>36550</v>
          </cell>
          <cell r="H52">
            <v>36551</v>
          </cell>
          <cell r="I52">
            <v>5000</v>
          </cell>
          <cell r="J52" t="str">
            <v>FX-PRICE-GJ</v>
          </cell>
          <cell r="K52">
            <v>3.0049999999999999</v>
          </cell>
          <cell r="L52" t="str">
            <v>NIT</v>
          </cell>
          <cell r="M52">
            <v>36550.47215277778</v>
          </cell>
        </row>
        <row r="53">
          <cell r="A53" t="str">
            <v>Sell</v>
          </cell>
          <cell r="B53">
            <v>155176</v>
          </cell>
          <cell r="C53">
            <v>497738</v>
          </cell>
          <cell r="D53">
            <v>1</v>
          </cell>
          <cell r="E53" t="str">
            <v>CORAL ENERGY RESOURCES, A DIVISION OF CORAL ENERGY</v>
          </cell>
          <cell r="F53" t="str">
            <v>Day</v>
          </cell>
          <cell r="G53">
            <v>36550</v>
          </cell>
          <cell r="H53">
            <v>36551</v>
          </cell>
          <cell r="I53">
            <v>10000</v>
          </cell>
          <cell r="J53" t="str">
            <v>FX-PRICE-GJ</v>
          </cell>
          <cell r="K53">
            <v>3.01</v>
          </cell>
          <cell r="L53" t="str">
            <v>NIT</v>
          </cell>
          <cell r="M53">
            <v>36550.475636574076</v>
          </cell>
        </row>
        <row r="54">
          <cell r="A54" t="str">
            <v>Buy</v>
          </cell>
          <cell r="B54">
            <v>155189</v>
          </cell>
          <cell r="C54">
            <v>497749</v>
          </cell>
          <cell r="D54">
            <v>0</v>
          </cell>
          <cell r="E54" t="str">
            <v>PREMSTAR ENERGY CANADA LTD</v>
          </cell>
          <cell r="F54" t="str">
            <v>Day</v>
          </cell>
          <cell r="G54">
            <v>36550</v>
          </cell>
          <cell r="H54">
            <v>36551</v>
          </cell>
          <cell r="I54">
            <v>5000</v>
          </cell>
          <cell r="J54" t="str">
            <v>FX-PRICE-GJ</v>
          </cell>
          <cell r="K54">
            <v>3.01</v>
          </cell>
          <cell r="L54" t="str">
            <v>NIT</v>
          </cell>
          <cell r="M54">
            <v>36550.483055555553</v>
          </cell>
        </row>
        <row r="55">
          <cell r="A55" t="str">
            <v>Sell</v>
          </cell>
          <cell r="B55">
            <v>155193</v>
          </cell>
          <cell r="C55">
            <v>497753</v>
          </cell>
          <cell r="D55">
            <v>1</v>
          </cell>
          <cell r="E55" t="str">
            <v>CXY ENERGY MARKETING</v>
          </cell>
          <cell r="F55" t="str">
            <v>Day</v>
          </cell>
          <cell r="G55">
            <v>36550</v>
          </cell>
          <cell r="H55">
            <v>36551</v>
          </cell>
          <cell r="I55">
            <v>10000</v>
          </cell>
          <cell r="J55" t="str">
            <v>FX-PRICE-GJ</v>
          </cell>
          <cell r="K55">
            <v>3.0150000000000001</v>
          </cell>
          <cell r="L55" t="str">
            <v>NIT</v>
          </cell>
          <cell r="M55">
            <v>36550.485000000001</v>
          </cell>
        </row>
        <row r="56">
          <cell r="A56" t="str">
            <v>Buy</v>
          </cell>
          <cell r="B56">
            <v>155212</v>
          </cell>
          <cell r="C56">
            <v>497790</v>
          </cell>
          <cell r="D56">
            <v>0</v>
          </cell>
          <cell r="E56" t="str">
            <v>AQUILA CANADA CORP.</v>
          </cell>
          <cell r="F56" t="str">
            <v>Day</v>
          </cell>
          <cell r="G56">
            <v>36550</v>
          </cell>
          <cell r="H56">
            <v>36551</v>
          </cell>
          <cell r="I56">
            <v>10000</v>
          </cell>
          <cell r="J56" t="str">
            <v>FX-PRICE-GJ</v>
          </cell>
          <cell r="K56">
            <v>3.0150000000000001</v>
          </cell>
          <cell r="L56" t="str">
            <v>NIT</v>
          </cell>
          <cell r="M56">
            <v>36550.497754629629</v>
          </cell>
        </row>
        <row r="57">
          <cell r="A57" t="str">
            <v>Buy</v>
          </cell>
          <cell r="B57">
            <v>155214</v>
          </cell>
          <cell r="C57">
            <v>497793</v>
          </cell>
          <cell r="D57">
            <v>0</v>
          </cell>
          <cell r="E57" t="str">
            <v>AQUILA CANADA CORP.</v>
          </cell>
          <cell r="F57" t="str">
            <v>Day</v>
          </cell>
          <cell r="G57">
            <v>36550</v>
          </cell>
          <cell r="H57">
            <v>36551</v>
          </cell>
          <cell r="I57">
            <v>20000</v>
          </cell>
          <cell r="J57" t="str">
            <v>FX-PRICE-GJ</v>
          </cell>
          <cell r="K57">
            <v>3.01</v>
          </cell>
          <cell r="L57" t="str">
            <v>NIT</v>
          </cell>
          <cell r="M57">
            <v>36550.497916666667</v>
          </cell>
        </row>
        <row r="58">
          <cell r="A58" t="str">
            <v>Sell</v>
          </cell>
          <cell r="B58">
            <v>155255</v>
          </cell>
          <cell r="C58">
            <v>497866</v>
          </cell>
          <cell r="D58">
            <v>1</v>
          </cell>
          <cell r="E58" t="str">
            <v>ALTAGAS SERVICES INC.</v>
          </cell>
          <cell r="F58" t="str">
            <v>Day</v>
          </cell>
          <cell r="G58">
            <v>36550</v>
          </cell>
          <cell r="H58">
            <v>36551</v>
          </cell>
          <cell r="I58">
            <v>10000</v>
          </cell>
          <cell r="J58" t="str">
            <v>FX-PRICE-GJ</v>
          </cell>
          <cell r="K58">
            <v>3.0150000000000001</v>
          </cell>
          <cell r="L58" t="str">
            <v>NIT</v>
          </cell>
          <cell r="M58">
            <v>36550.532581018517</v>
          </cell>
        </row>
        <row r="59">
          <cell r="A59" t="str">
            <v>Sell</v>
          </cell>
          <cell r="B59">
            <v>155266</v>
          </cell>
          <cell r="C59">
            <v>497885</v>
          </cell>
          <cell r="D59">
            <v>1</v>
          </cell>
          <cell r="E59" t="str">
            <v>COOK INLET ENERGY SUPPLY LIMITED PARTNERSHIP</v>
          </cell>
          <cell r="F59" t="str">
            <v>Day</v>
          </cell>
          <cell r="G59">
            <v>36550</v>
          </cell>
          <cell r="H59">
            <v>36551</v>
          </cell>
          <cell r="I59">
            <v>10000</v>
          </cell>
          <cell r="J59" t="str">
            <v>FX-PRICE-GJ</v>
          </cell>
          <cell r="K59">
            <v>3.01</v>
          </cell>
          <cell r="L59" t="str">
            <v>NIT</v>
          </cell>
          <cell r="M59">
            <v>36550.550636574073</v>
          </cell>
        </row>
        <row r="60">
          <cell r="A60" t="str">
            <v>Buy</v>
          </cell>
          <cell r="B60">
            <v>155291</v>
          </cell>
          <cell r="C60">
            <v>497930</v>
          </cell>
          <cell r="D60">
            <v>0</v>
          </cell>
          <cell r="E60" t="str">
            <v>WESTRIDGE PETROLEUM CORP.</v>
          </cell>
          <cell r="F60" t="str">
            <v>Day</v>
          </cell>
          <cell r="G60">
            <v>36550</v>
          </cell>
          <cell r="H60">
            <v>36551</v>
          </cell>
          <cell r="I60">
            <v>1100</v>
          </cell>
          <cell r="J60" t="str">
            <v>GD-CGPR-AECO/DA</v>
          </cell>
          <cell r="K60">
            <v>0</v>
          </cell>
          <cell r="L60" t="str">
            <v>NIT</v>
          </cell>
          <cell r="M60">
            <v>36550.567986111113</v>
          </cell>
        </row>
        <row r="61">
          <cell r="A61" t="str">
            <v>Buy</v>
          </cell>
          <cell r="B61">
            <v>155294</v>
          </cell>
          <cell r="C61">
            <v>497933</v>
          </cell>
          <cell r="D61">
            <v>0</v>
          </cell>
          <cell r="E61" t="str">
            <v>STARTECH ENERGY INC.</v>
          </cell>
          <cell r="F61" t="str">
            <v>Day</v>
          </cell>
          <cell r="G61">
            <v>36550</v>
          </cell>
          <cell r="H61">
            <v>36551</v>
          </cell>
          <cell r="I61">
            <v>5100</v>
          </cell>
          <cell r="J61" t="str">
            <v>GD-CGPR-AECO/DA</v>
          </cell>
          <cell r="K61">
            <v>0</v>
          </cell>
          <cell r="L61" t="str">
            <v>NIT</v>
          </cell>
          <cell r="M61">
            <v>36550.568495370368</v>
          </cell>
        </row>
        <row r="62">
          <cell r="A62" t="str">
            <v>Sell</v>
          </cell>
          <cell r="B62">
            <v>155296</v>
          </cell>
          <cell r="C62">
            <v>497936</v>
          </cell>
          <cell r="D62">
            <v>1</v>
          </cell>
          <cell r="E62" t="str">
            <v>ALTRADE CANADA INC.</v>
          </cell>
          <cell r="F62" t="str">
            <v>Day</v>
          </cell>
          <cell r="G62">
            <v>36550</v>
          </cell>
          <cell r="H62">
            <v>36551</v>
          </cell>
          <cell r="I62">
            <v>10000</v>
          </cell>
          <cell r="J62" t="str">
            <v>FX-PRICE-GJ</v>
          </cell>
          <cell r="K62">
            <v>3.01</v>
          </cell>
          <cell r="L62" t="str">
            <v>EEI</v>
          </cell>
          <cell r="M62">
            <v>36550.569039351853</v>
          </cell>
        </row>
        <row r="63">
          <cell r="A63" t="str">
            <v>Sell</v>
          </cell>
          <cell r="B63">
            <v>155298</v>
          </cell>
          <cell r="C63">
            <v>497938</v>
          </cell>
          <cell r="D63">
            <v>1</v>
          </cell>
          <cell r="E63" t="str">
            <v>NATURAL GAS EXCHANGE INC.</v>
          </cell>
          <cell r="F63" t="str">
            <v>Day</v>
          </cell>
          <cell r="G63">
            <v>36550</v>
          </cell>
          <cell r="H63">
            <v>36551</v>
          </cell>
          <cell r="I63">
            <v>10000</v>
          </cell>
          <cell r="J63" t="str">
            <v>FX-PRICE-GJ</v>
          </cell>
          <cell r="K63">
            <v>3.0150000000000001</v>
          </cell>
          <cell r="L63" t="str">
            <v>NGX</v>
          </cell>
          <cell r="M63">
            <v>36550.570127314815</v>
          </cell>
        </row>
        <row r="64">
          <cell r="A64" t="str">
            <v>Buy</v>
          </cell>
          <cell r="B64">
            <v>155301</v>
          </cell>
          <cell r="C64">
            <v>497941</v>
          </cell>
          <cell r="D64">
            <v>0</v>
          </cell>
          <cell r="E64" t="str">
            <v>NATURAL GAS EXCHANGE INC.</v>
          </cell>
          <cell r="F64" t="str">
            <v>Day</v>
          </cell>
          <cell r="G64">
            <v>36550</v>
          </cell>
          <cell r="H64">
            <v>36551</v>
          </cell>
          <cell r="I64">
            <v>5000</v>
          </cell>
          <cell r="J64" t="str">
            <v>FX-PRICE-GJ</v>
          </cell>
          <cell r="K64">
            <v>3.0150000000000001</v>
          </cell>
          <cell r="L64" t="str">
            <v>NGX</v>
          </cell>
          <cell r="M64">
            <v>36550.571319444447</v>
          </cell>
        </row>
        <row r="65">
          <cell r="A65" t="str">
            <v>Sell</v>
          </cell>
          <cell r="B65">
            <v>155302</v>
          </cell>
          <cell r="C65">
            <v>497942</v>
          </cell>
          <cell r="D65">
            <v>1</v>
          </cell>
          <cell r="E65" t="str">
            <v>NATURAL GAS EXCHANGE INC.</v>
          </cell>
          <cell r="F65" t="str">
            <v>Day</v>
          </cell>
          <cell r="G65">
            <v>36550</v>
          </cell>
          <cell r="H65">
            <v>36551</v>
          </cell>
          <cell r="I65">
            <v>15000</v>
          </cell>
          <cell r="J65" t="str">
            <v>FX-PRICE-GJ</v>
          </cell>
          <cell r="K65">
            <v>3.0049999999999999</v>
          </cell>
          <cell r="L65" t="str">
            <v>NGX</v>
          </cell>
          <cell r="M65">
            <v>36550.571574074071</v>
          </cell>
        </row>
        <row r="66">
          <cell r="A66" t="str">
            <v>Buy</v>
          </cell>
          <cell r="B66">
            <v>155303</v>
          </cell>
          <cell r="C66">
            <v>497943</v>
          </cell>
          <cell r="D66">
            <v>0</v>
          </cell>
          <cell r="E66" t="str">
            <v>ALTRADE CANADA INC.</v>
          </cell>
          <cell r="F66" t="str">
            <v>Day</v>
          </cell>
          <cell r="G66">
            <v>36550</v>
          </cell>
          <cell r="H66">
            <v>36551</v>
          </cell>
          <cell r="I66">
            <v>10000</v>
          </cell>
          <cell r="J66" t="str">
            <v>FX-PRICE-GJ</v>
          </cell>
          <cell r="K66">
            <v>3.02</v>
          </cell>
          <cell r="L66" t="str">
            <v>EEI</v>
          </cell>
          <cell r="M66">
            <v>36550.57199074074</v>
          </cell>
        </row>
        <row r="67">
          <cell r="A67" t="str">
            <v>Sell</v>
          </cell>
          <cell r="B67">
            <v>155304</v>
          </cell>
          <cell r="C67">
            <v>497944</v>
          </cell>
          <cell r="D67">
            <v>1</v>
          </cell>
          <cell r="E67" t="str">
            <v>NATURAL GAS EXCHANGE INC.</v>
          </cell>
          <cell r="F67" t="str">
            <v>Day</v>
          </cell>
          <cell r="G67">
            <v>36550</v>
          </cell>
          <cell r="H67">
            <v>36551</v>
          </cell>
          <cell r="I67">
            <v>10000</v>
          </cell>
          <cell r="J67" t="str">
            <v>FX-PRICE-GJ</v>
          </cell>
          <cell r="K67">
            <v>3.0150000000000001</v>
          </cell>
          <cell r="L67" t="str">
            <v>NGX</v>
          </cell>
          <cell r="M67">
            <v>36550.572430555556</v>
          </cell>
        </row>
        <row r="68">
          <cell r="A68" t="str">
            <v>Sell</v>
          </cell>
          <cell r="B68">
            <v>155351</v>
          </cell>
          <cell r="C68">
            <v>497994</v>
          </cell>
          <cell r="D68">
            <v>1</v>
          </cell>
          <cell r="E68" t="str">
            <v>DUKE ENERGY MARKETING LIMITED PARTNERSHIP</v>
          </cell>
          <cell r="F68" t="str">
            <v>Day</v>
          </cell>
          <cell r="G68">
            <v>36550</v>
          </cell>
          <cell r="H68">
            <v>36551</v>
          </cell>
          <cell r="I68">
            <v>10000</v>
          </cell>
          <cell r="J68" t="str">
            <v>FX-PRICE-GJ</v>
          </cell>
          <cell r="K68">
            <v>3.0049999999999999</v>
          </cell>
          <cell r="L68" t="str">
            <v>NIT</v>
          </cell>
          <cell r="M68">
            <v>36550.593402777777</v>
          </cell>
        </row>
        <row r="69">
          <cell r="A69" t="str">
            <v>Sell</v>
          </cell>
          <cell r="B69">
            <v>155355</v>
          </cell>
          <cell r="C69">
            <v>498002</v>
          </cell>
          <cell r="D69">
            <v>1</v>
          </cell>
          <cell r="E69" t="str">
            <v>PREMSTAR ENERGY CANADA LTD</v>
          </cell>
          <cell r="F69" t="str">
            <v>Day</v>
          </cell>
          <cell r="G69">
            <v>36550</v>
          </cell>
          <cell r="H69">
            <v>36551</v>
          </cell>
          <cell r="I69">
            <v>5000</v>
          </cell>
          <cell r="J69" t="str">
            <v>FX-PRICE-GJ</v>
          </cell>
          <cell r="K69">
            <v>3.01</v>
          </cell>
          <cell r="L69" t="str">
            <v>NIT</v>
          </cell>
          <cell r="M69">
            <v>36550.596099537041</v>
          </cell>
        </row>
        <row r="70">
          <cell r="A70" t="str">
            <v>Buy</v>
          </cell>
          <cell r="B70">
            <v>155397</v>
          </cell>
          <cell r="C70">
            <v>498059</v>
          </cell>
          <cell r="D70">
            <v>0</v>
          </cell>
          <cell r="E70" t="str">
            <v>PETROBANK ENERGY AND RESOURCES LTD.</v>
          </cell>
          <cell r="F70" t="str">
            <v>Day</v>
          </cell>
          <cell r="G70">
            <v>36550</v>
          </cell>
          <cell r="H70">
            <v>36551</v>
          </cell>
          <cell r="I70">
            <v>5000</v>
          </cell>
          <cell r="J70" t="str">
            <v>FX-PRICE-GJ</v>
          </cell>
          <cell r="K70">
            <v>3.0049999999999999</v>
          </cell>
          <cell r="L70" t="str">
            <v>NIT</v>
          </cell>
          <cell r="M70">
            <v>36550.635798611111</v>
          </cell>
        </row>
        <row r="71">
          <cell r="A71" t="str">
            <v>Sell</v>
          </cell>
          <cell r="B71">
            <v>155407</v>
          </cell>
          <cell r="C71">
            <v>498074</v>
          </cell>
          <cell r="D71">
            <v>1</v>
          </cell>
          <cell r="E71" t="str">
            <v>CORAL ENERGY RESOURCES, A DIVISION OF CORAL ENERGY</v>
          </cell>
          <cell r="F71" t="str">
            <v>Day</v>
          </cell>
          <cell r="G71">
            <v>36550</v>
          </cell>
          <cell r="H71">
            <v>36551</v>
          </cell>
          <cell r="I71">
            <v>10000</v>
          </cell>
          <cell r="J71" t="str">
            <v>FX-PRICE-GJ</v>
          </cell>
          <cell r="K71">
            <v>3.01</v>
          </cell>
          <cell r="L71" t="str">
            <v>NIT</v>
          </cell>
          <cell r="M71">
            <v>36550.65457175926</v>
          </cell>
        </row>
        <row r="72">
          <cell r="A72" t="str">
            <v>Sell</v>
          </cell>
          <cell r="B72">
            <v>155413</v>
          </cell>
          <cell r="C72">
            <v>498078</v>
          </cell>
          <cell r="D72">
            <v>1</v>
          </cell>
          <cell r="E72" t="str">
            <v>CXY ENERGY MARKETING</v>
          </cell>
          <cell r="F72" t="str">
            <v>Day</v>
          </cell>
          <cell r="G72">
            <v>36550</v>
          </cell>
          <cell r="H72">
            <v>36551</v>
          </cell>
          <cell r="I72">
            <v>10000</v>
          </cell>
          <cell r="J72" t="str">
            <v>FX-PRICE-GJ</v>
          </cell>
          <cell r="K72">
            <v>3.0150000000000001</v>
          </cell>
          <cell r="L72" t="str">
            <v>NIT</v>
          </cell>
          <cell r="M72">
            <v>36550.666747685187</v>
          </cell>
        </row>
        <row r="73">
          <cell r="A73" t="str">
            <v>Sell</v>
          </cell>
          <cell r="B73">
            <v>155434</v>
          </cell>
          <cell r="C73">
            <v>498101</v>
          </cell>
          <cell r="D73">
            <v>1</v>
          </cell>
          <cell r="E73" t="str">
            <v>NATURAL GAS EXCHANGE INC.</v>
          </cell>
          <cell r="F73" t="str">
            <v>Day</v>
          </cell>
          <cell r="G73">
            <v>36550</v>
          </cell>
          <cell r="H73">
            <v>36551</v>
          </cell>
          <cell r="I73">
            <v>24000</v>
          </cell>
          <cell r="J73" t="str">
            <v>FX-PRICE-GJ</v>
          </cell>
          <cell r="K73">
            <v>3.01</v>
          </cell>
          <cell r="L73" t="str">
            <v>NGX</v>
          </cell>
          <cell r="M73">
            <v>36550.675740740742</v>
          </cell>
        </row>
        <row r="74">
          <cell r="A74" t="str">
            <v>Sell</v>
          </cell>
          <cell r="B74">
            <v>155435</v>
          </cell>
          <cell r="C74">
            <v>498104</v>
          </cell>
          <cell r="D74">
            <v>1</v>
          </cell>
          <cell r="E74" t="str">
            <v>ALTRADE CANADA INC.</v>
          </cell>
          <cell r="F74" t="str">
            <v>Day</v>
          </cell>
          <cell r="G74">
            <v>36550</v>
          </cell>
          <cell r="H74">
            <v>36551</v>
          </cell>
          <cell r="I74">
            <v>10000</v>
          </cell>
          <cell r="J74" t="str">
            <v>FX-PRICE-GJ</v>
          </cell>
          <cell r="K74">
            <v>3.01</v>
          </cell>
          <cell r="L74" t="str">
            <v>EEI</v>
          </cell>
          <cell r="M74">
            <v>36550.676342592589</v>
          </cell>
        </row>
        <row r="75">
          <cell r="A75" t="str">
            <v>Sell</v>
          </cell>
          <cell r="B75">
            <v>155437</v>
          </cell>
          <cell r="C75">
            <v>498105</v>
          </cell>
          <cell r="D75">
            <v>1</v>
          </cell>
          <cell r="E75" t="str">
            <v>NATURAL GAS EXCHANGE INC.</v>
          </cell>
          <cell r="F75" t="str">
            <v>Day</v>
          </cell>
          <cell r="G75">
            <v>36550</v>
          </cell>
          <cell r="H75">
            <v>36551</v>
          </cell>
          <cell r="I75">
            <v>16000</v>
          </cell>
          <cell r="J75" t="str">
            <v>FX-PRICE-GJ</v>
          </cell>
          <cell r="K75">
            <v>3.0049999999999999</v>
          </cell>
          <cell r="L75" t="str">
            <v>NGX</v>
          </cell>
          <cell r="M75">
            <v>36550.676574074074</v>
          </cell>
        </row>
        <row r="76">
          <cell r="A76" t="str">
            <v>Sell</v>
          </cell>
          <cell r="B76">
            <v>155440</v>
          </cell>
          <cell r="C76">
            <v>498108</v>
          </cell>
          <cell r="D76">
            <v>1</v>
          </cell>
          <cell r="E76" t="str">
            <v>ALTRADE CANADA INC.</v>
          </cell>
          <cell r="F76" t="str">
            <v>Day</v>
          </cell>
          <cell r="G76">
            <v>36550</v>
          </cell>
          <cell r="H76">
            <v>36551</v>
          </cell>
          <cell r="I76">
            <v>5000</v>
          </cell>
          <cell r="J76" t="str">
            <v>FX-PRICE-GJ</v>
          </cell>
          <cell r="K76">
            <v>3.0049999999999999</v>
          </cell>
          <cell r="L76" t="str">
            <v>EEI</v>
          </cell>
          <cell r="M76">
            <v>36550.677604166667</v>
          </cell>
        </row>
        <row r="77">
          <cell r="A77" t="str">
            <v>Sell</v>
          </cell>
          <cell r="B77">
            <v>155442</v>
          </cell>
          <cell r="C77">
            <v>498110</v>
          </cell>
          <cell r="D77">
            <v>1</v>
          </cell>
          <cell r="E77" t="str">
            <v>NATURAL GAS EXCHANGE INC.</v>
          </cell>
          <cell r="F77" t="str">
            <v>Day</v>
          </cell>
          <cell r="G77">
            <v>36550</v>
          </cell>
          <cell r="H77">
            <v>36551</v>
          </cell>
          <cell r="I77">
            <v>10000</v>
          </cell>
          <cell r="J77" t="str">
            <v>FX-PRICE-GJ</v>
          </cell>
          <cell r="K77">
            <v>3</v>
          </cell>
          <cell r="L77" t="str">
            <v>NGX</v>
          </cell>
          <cell r="M77">
            <v>36550.67796296296</v>
          </cell>
        </row>
        <row r="78">
          <cell r="A78" t="str">
            <v>Buy</v>
          </cell>
          <cell r="B78">
            <v>155444</v>
          </cell>
          <cell r="C78">
            <v>498112</v>
          </cell>
          <cell r="D78">
            <v>0</v>
          </cell>
          <cell r="E78" t="str">
            <v>IMPERIAL OIL RESOURCES</v>
          </cell>
          <cell r="F78" t="str">
            <v>Day</v>
          </cell>
          <cell r="G78">
            <v>36550</v>
          </cell>
          <cell r="H78">
            <v>36551</v>
          </cell>
          <cell r="I78">
            <v>5000</v>
          </cell>
          <cell r="J78" t="str">
            <v>FX-PRICE-GJ</v>
          </cell>
          <cell r="K78">
            <v>3.0049999999999999</v>
          </cell>
          <cell r="L78" t="str">
            <v>NIT</v>
          </cell>
          <cell r="M78">
            <v>36550.678611111114</v>
          </cell>
        </row>
        <row r="79">
          <cell r="A79" t="str">
            <v>Buy</v>
          </cell>
          <cell r="B79">
            <v>155475</v>
          </cell>
          <cell r="C79">
            <v>498165</v>
          </cell>
          <cell r="D79">
            <v>0</v>
          </cell>
          <cell r="E79" t="str">
            <v>NATURAL GAS EXCHANGE INC.</v>
          </cell>
          <cell r="F79" t="str">
            <v>Day</v>
          </cell>
          <cell r="G79">
            <v>36550</v>
          </cell>
          <cell r="H79">
            <v>36551</v>
          </cell>
          <cell r="I79">
            <v>3000</v>
          </cell>
          <cell r="J79" t="str">
            <v>FX-PRICE-GJ</v>
          </cell>
          <cell r="K79">
            <v>3.03</v>
          </cell>
          <cell r="L79" t="str">
            <v>NGX</v>
          </cell>
          <cell r="M79">
            <v>36550.705451388887</v>
          </cell>
        </row>
        <row r="80">
          <cell r="A80" t="str">
            <v>Buy</v>
          </cell>
          <cell r="B80">
            <v>155477</v>
          </cell>
          <cell r="C80">
            <v>498171</v>
          </cell>
          <cell r="D80">
            <v>0</v>
          </cell>
          <cell r="E80" t="str">
            <v>NATURAL GAS EXCHANGE INC.</v>
          </cell>
          <cell r="F80" t="str">
            <v>Day</v>
          </cell>
          <cell r="G80">
            <v>36550</v>
          </cell>
          <cell r="H80">
            <v>36551</v>
          </cell>
          <cell r="I80">
            <v>5000</v>
          </cell>
          <cell r="J80" t="str">
            <v>FX-PRICE-GJ</v>
          </cell>
          <cell r="K80">
            <v>3.03</v>
          </cell>
          <cell r="L80" t="str">
            <v>NGX</v>
          </cell>
          <cell r="M80">
            <v>36550.705752314818</v>
          </cell>
        </row>
        <row r="81">
          <cell r="A81" t="str">
            <v>Buy</v>
          </cell>
          <cell r="B81">
            <v>155478</v>
          </cell>
          <cell r="C81">
            <v>498172</v>
          </cell>
          <cell r="D81">
            <v>0</v>
          </cell>
          <cell r="E81" t="str">
            <v>NATURAL GAS EXCHANGE INC.</v>
          </cell>
          <cell r="F81" t="str">
            <v>Day</v>
          </cell>
          <cell r="G81">
            <v>36550</v>
          </cell>
          <cell r="H81">
            <v>36551</v>
          </cell>
          <cell r="I81">
            <v>5000</v>
          </cell>
          <cell r="J81" t="str">
            <v>FX-PRICE-GJ</v>
          </cell>
          <cell r="K81">
            <v>3.04</v>
          </cell>
          <cell r="L81" t="str">
            <v>NGX</v>
          </cell>
          <cell r="M81">
            <v>36550.705879629626</v>
          </cell>
        </row>
        <row r="82">
          <cell r="A82" t="str">
            <v>Sell</v>
          </cell>
          <cell r="B82">
            <v>155479</v>
          </cell>
          <cell r="C82">
            <v>498173</v>
          </cell>
          <cell r="D82">
            <v>1</v>
          </cell>
          <cell r="E82" t="str">
            <v>CANWEST GAS SUPPLY INC.</v>
          </cell>
          <cell r="F82" t="str">
            <v>Day</v>
          </cell>
          <cell r="G82">
            <v>36550</v>
          </cell>
          <cell r="H82">
            <v>36551</v>
          </cell>
          <cell r="I82">
            <v>3800</v>
          </cell>
          <cell r="J82" t="str">
            <v>FX-PRICE-GJ</v>
          </cell>
          <cell r="K82">
            <v>3.05</v>
          </cell>
          <cell r="L82" t="str">
            <v>NIT</v>
          </cell>
          <cell r="M82">
            <v>36550.706574074073</v>
          </cell>
        </row>
        <row r="83">
          <cell r="A83" t="str">
            <v>Buy</v>
          </cell>
          <cell r="B83">
            <v>155480</v>
          </cell>
          <cell r="C83">
            <v>498174</v>
          </cell>
          <cell r="D83">
            <v>0</v>
          </cell>
          <cell r="E83" t="str">
            <v>NATURAL GAS EXCHANGE INC.</v>
          </cell>
          <cell r="F83" t="str">
            <v>Day</v>
          </cell>
          <cell r="G83">
            <v>36550</v>
          </cell>
          <cell r="H83">
            <v>36551</v>
          </cell>
          <cell r="I83">
            <v>12000</v>
          </cell>
          <cell r="J83" t="str">
            <v>FX-PRICE-GJ</v>
          </cell>
          <cell r="K83">
            <v>3.0449999999999999</v>
          </cell>
          <cell r="L83" t="str">
            <v>NGX</v>
          </cell>
          <cell r="M83">
            <v>36550.706979166665</v>
          </cell>
        </row>
        <row r="84">
          <cell r="A84" t="str">
            <v>Buy</v>
          </cell>
          <cell r="B84">
            <v>155482</v>
          </cell>
          <cell r="C84">
            <v>498176</v>
          </cell>
          <cell r="D84">
            <v>0</v>
          </cell>
          <cell r="E84" t="str">
            <v>NATURAL GAS EXCHANGE INC.</v>
          </cell>
          <cell r="F84" t="str">
            <v>Day</v>
          </cell>
          <cell r="G84">
            <v>36550</v>
          </cell>
          <cell r="H84">
            <v>36551</v>
          </cell>
          <cell r="I84">
            <v>30000</v>
          </cell>
          <cell r="J84" t="str">
            <v>FX-PRICE-GJ</v>
          </cell>
          <cell r="K84">
            <v>3.05</v>
          </cell>
          <cell r="L84" t="str">
            <v>NGX</v>
          </cell>
          <cell r="M84">
            <v>36550.707175925927</v>
          </cell>
        </row>
        <row r="85">
          <cell r="A85" t="str">
            <v>Buy</v>
          </cell>
          <cell r="B85">
            <v>155483</v>
          </cell>
          <cell r="C85">
            <v>498177</v>
          </cell>
          <cell r="D85">
            <v>0</v>
          </cell>
          <cell r="E85" t="str">
            <v>GLENCOE RESOURCES LTD.</v>
          </cell>
          <cell r="F85" t="str">
            <v>Day</v>
          </cell>
          <cell r="G85">
            <v>36550</v>
          </cell>
          <cell r="H85">
            <v>36551</v>
          </cell>
          <cell r="I85">
            <v>5000</v>
          </cell>
          <cell r="J85" t="str">
            <v>FX-PRICE-GJ</v>
          </cell>
          <cell r="K85">
            <v>3.0350000000000001</v>
          </cell>
          <cell r="L85" t="str">
            <v>NIT</v>
          </cell>
          <cell r="M85">
            <v>36550.70753472222</v>
          </cell>
        </row>
        <row r="86">
          <cell r="A86" t="str">
            <v>Sell</v>
          </cell>
          <cell r="B86">
            <v>155222</v>
          </cell>
          <cell r="C86">
            <v>497810</v>
          </cell>
          <cell r="D86">
            <v>1</v>
          </cell>
          <cell r="E86" t="str">
            <v>BC GAS UTILITY LTD.</v>
          </cell>
          <cell r="F86" t="str">
            <v>Day</v>
          </cell>
          <cell r="G86">
            <v>36551</v>
          </cell>
          <cell r="H86">
            <v>36552</v>
          </cell>
          <cell r="I86">
            <v>10000</v>
          </cell>
          <cell r="J86" t="str">
            <v>FX-PRICE-GJ</v>
          </cell>
          <cell r="K86">
            <v>3.07</v>
          </cell>
          <cell r="L86" t="str">
            <v>NIT</v>
          </cell>
          <cell r="M86">
            <v>36550.503101851849</v>
          </cell>
        </row>
        <row r="87">
          <cell r="A87" t="str">
            <v>Buy</v>
          </cell>
          <cell r="B87">
            <v>155224</v>
          </cell>
          <cell r="C87">
            <v>497814</v>
          </cell>
          <cell r="D87">
            <v>0</v>
          </cell>
          <cell r="E87" t="str">
            <v>NATURAL GAS EXCHANGE INC.</v>
          </cell>
          <cell r="F87" t="str">
            <v>Day</v>
          </cell>
          <cell r="G87">
            <v>36551</v>
          </cell>
          <cell r="H87">
            <v>36552</v>
          </cell>
          <cell r="I87">
            <v>10000</v>
          </cell>
          <cell r="J87" t="str">
            <v>FX-PRICE-GJ</v>
          </cell>
          <cell r="K87">
            <v>3.0249999999999999</v>
          </cell>
          <cell r="L87" t="str">
            <v>NGX</v>
          </cell>
          <cell r="M87">
            <v>36550.503611111111</v>
          </cell>
        </row>
        <row r="88">
          <cell r="A88" t="str">
            <v>Buy</v>
          </cell>
          <cell r="B88">
            <v>155225</v>
          </cell>
          <cell r="C88">
            <v>497815</v>
          </cell>
          <cell r="D88">
            <v>0</v>
          </cell>
          <cell r="E88" t="str">
            <v>NATURAL GAS EXCHANGE INC.</v>
          </cell>
          <cell r="F88" t="str">
            <v>Day</v>
          </cell>
          <cell r="G88">
            <v>36551</v>
          </cell>
          <cell r="H88">
            <v>36552</v>
          </cell>
          <cell r="I88">
            <v>10000</v>
          </cell>
          <cell r="J88" t="str">
            <v>FX-PRICE-GJ</v>
          </cell>
          <cell r="K88">
            <v>3.02</v>
          </cell>
          <cell r="L88" t="str">
            <v>NGX</v>
          </cell>
          <cell r="M88">
            <v>36550.503807870373</v>
          </cell>
        </row>
        <row r="89">
          <cell r="A89" t="str">
            <v>Sell</v>
          </cell>
          <cell r="B89">
            <v>155226</v>
          </cell>
          <cell r="C89">
            <v>497816</v>
          </cell>
          <cell r="D89">
            <v>1</v>
          </cell>
          <cell r="E89" t="str">
            <v>CANWEST GAS SUPPLY INC.</v>
          </cell>
          <cell r="F89" t="str">
            <v>Day</v>
          </cell>
          <cell r="G89">
            <v>36551</v>
          </cell>
          <cell r="H89">
            <v>36552</v>
          </cell>
          <cell r="I89">
            <v>8000</v>
          </cell>
          <cell r="J89" t="str">
            <v>FX-PRICE-GJ</v>
          </cell>
          <cell r="K89">
            <v>3.0350000000000001</v>
          </cell>
          <cell r="L89" t="str">
            <v>NIT</v>
          </cell>
          <cell r="M89">
            <v>36550.504317129627</v>
          </cell>
        </row>
        <row r="90">
          <cell r="A90" t="str">
            <v>Buy</v>
          </cell>
          <cell r="B90">
            <v>155227</v>
          </cell>
          <cell r="C90">
            <v>497818</v>
          </cell>
          <cell r="D90">
            <v>0</v>
          </cell>
          <cell r="E90" t="str">
            <v>NATURAL GAS EXCHANGE INC.</v>
          </cell>
          <cell r="F90" t="str">
            <v>Day</v>
          </cell>
          <cell r="G90">
            <v>36551</v>
          </cell>
          <cell r="H90">
            <v>36552</v>
          </cell>
          <cell r="I90">
            <v>10000</v>
          </cell>
          <cell r="J90" t="str">
            <v>FX-PRICE-GJ</v>
          </cell>
          <cell r="K90">
            <v>3.03</v>
          </cell>
          <cell r="L90" t="str">
            <v>NGX</v>
          </cell>
          <cell r="M90">
            <v>36550.504837962966</v>
          </cell>
        </row>
        <row r="91">
          <cell r="A91" t="str">
            <v>Buy</v>
          </cell>
          <cell r="B91">
            <v>155228</v>
          </cell>
          <cell r="C91">
            <v>497819</v>
          </cell>
          <cell r="D91">
            <v>0</v>
          </cell>
          <cell r="E91" t="str">
            <v>NATURAL GAS EXCHANGE INC.</v>
          </cell>
          <cell r="F91" t="str">
            <v>Day</v>
          </cell>
          <cell r="G91">
            <v>36551</v>
          </cell>
          <cell r="H91">
            <v>36552</v>
          </cell>
          <cell r="I91">
            <v>10000</v>
          </cell>
          <cell r="J91" t="str">
            <v>FX-PRICE-GJ</v>
          </cell>
          <cell r="K91">
            <v>3.03</v>
          </cell>
          <cell r="L91" t="str">
            <v>NGX</v>
          </cell>
          <cell r="M91">
            <v>36550.505127314813</v>
          </cell>
        </row>
        <row r="92">
          <cell r="A92" t="str">
            <v>Buy</v>
          </cell>
          <cell r="B92">
            <v>155229</v>
          </cell>
          <cell r="C92">
            <v>497820</v>
          </cell>
          <cell r="D92">
            <v>0</v>
          </cell>
          <cell r="E92" t="str">
            <v>NATURAL GAS EXCHANGE INC.</v>
          </cell>
          <cell r="F92" t="str">
            <v>Day</v>
          </cell>
          <cell r="G92">
            <v>36551</v>
          </cell>
          <cell r="H92">
            <v>36552</v>
          </cell>
          <cell r="I92">
            <v>10000</v>
          </cell>
          <cell r="J92" t="str">
            <v>FX-PRICE-GJ</v>
          </cell>
          <cell r="K92">
            <v>3.0350000000000001</v>
          </cell>
          <cell r="L92" t="str">
            <v>NGX</v>
          </cell>
          <cell r="M92">
            <v>36550.505335648151</v>
          </cell>
        </row>
        <row r="93">
          <cell r="A93" t="str">
            <v>Sell</v>
          </cell>
          <cell r="B93">
            <v>155233</v>
          </cell>
          <cell r="C93">
            <v>497824</v>
          </cell>
          <cell r="D93">
            <v>1</v>
          </cell>
          <cell r="E93" t="str">
            <v>INDECK-OSWEGO LIMITED PARTNERS</v>
          </cell>
          <cell r="F93" t="str">
            <v>Day</v>
          </cell>
          <cell r="G93">
            <v>36551</v>
          </cell>
          <cell r="H93">
            <v>36552</v>
          </cell>
          <cell r="I93">
            <v>2100</v>
          </cell>
          <cell r="J93" t="str">
            <v>FX-PRICE-GJ</v>
          </cell>
          <cell r="K93">
            <v>3.125</v>
          </cell>
          <cell r="L93" t="str">
            <v>Empress</v>
          </cell>
          <cell r="M93">
            <v>36550.506377314814</v>
          </cell>
        </row>
        <row r="94">
          <cell r="A94" t="str">
            <v>Sell</v>
          </cell>
          <cell r="B94">
            <v>155458</v>
          </cell>
          <cell r="C94">
            <v>498130</v>
          </cell>
          <cell r="D94">
            <v>1</v>
          </cell>
          <cell r="E94" t="str">
            <v>NATURAL GAS EXCHANGE INC.</v>
          </cell>
          <cell r="F94" t="str">
            <v>Day</v>
          </cell>
          <cell r="G94">
            <v>36551</v>
          </cell>
          <cell r="H94">
            <v>36552</v>
          </cell>
          <cell r="I94">
            <v>20000</v>
          </cell>
          <cell r="J94" t="str">
            <v>FX-PRICE-GJ</v>
          </cell>
          <cell r="K94">
            <v>3.02</v>
          </cell>
          <cell r="L94" t="str">
            <v>NGX</v>
          </cell>
          <cell r="M94">
            <v>36550.685023148151</v>
          </cell>
        </row>
        <row r="95">
          <cell r="A95" t="str">
            <v>Buy</v>
          </cell>
          <cell r="B95">
            <v>155490</v>
          </cell>
          <cell r="C95">
            <v>498186</v>
          </cell>
          <cell r="D95">
            <v>0</v>
          </cell>
          <cell r="E95" t="str">
            <v>NATURAL GAS EXCHANGE INC.</v>
          </cell>
          <cell r="F95" t="str">
            <v>Day</v>
          </cell>
          <cell r="G95">
            <v>36551</v>
          </cell>
          <cell r="H95">
            <v>36552</v>
          </cell>
          <cell r="I95">
            <v>10000</v>
          </cell>
          <cell r="J95" t="str">
            <v>FX-PRICE-GJ</v>
          </cell>
          <cell r="K95">
            <v>3.0550000000000002</v>
          </cell>
          <cell r="L95" t="str">
            <v>NGX</v>
          </cell>
          <cell r="M95">
            <v>36550.715277777781</v>
          </cell>
        </row>
        <row r="96">
          <cell r="A96" t="str">
            <v>Buy</v>
          </cell>
          <cell r="B96">
            <v>155231</v>
          </cell>
          <cell r="C96">
            <v>497822</v>
          </cell>
          <cell r="D96">
            <v>0</v>
          </cell>
          <cell r="E96" t="str">
            <v>NATURAL GAS EXCHANGE INC.</v>
          </cell>
          <cell r="F96" t="str">
            <v>Day</v>
          </cell>
          <cell r="G96">
            <v>36552</v>
          </cell>
          <cell r="H96">
            <v>36553</v>
          </cell>
          <cell r="I96">
            <v>10000</v>
          </cell>
          <cell r="J96" t="str">
            <v>FX-PRICE-GJ</v>
          </cell>
          <cell r="K96">
            <v>3.03</v>
          </cell>
          <cell r="L96" t="str">
            <v>NGX</v>
          </cell>
          <cell r="M96">
            <v>36550.505810185183</v>
          </cell>
        </row>
        <row r="97">
          <cell r="A97" t="str">
            <v>Buy</v>
          </cell>
          <cell r="B97">
            <v>154977</v>
          </cell>
          <cell r="C97">
            <v>497442</v>
          </cell>
          <cell r="D97">
            <v>0</v>
          </cell>
          <cell r="E97" t="str">
            <v>DUKE ENERGY MARKETING LIMITED PARTNERSHIP</v>
          </cell>
          <cell r="F97" t="str">
            <v>Base</v>
          </cell>
          <cell r="G97">
            <v>36551</v>
          </cell>
          <cell r="H97">
            <v>36557</v>
          </cell>
          <cell r="I97">
            <v>10000</v>
          </cell>
          <cell r="J97" t="str">
            <v>FX-PRICE-GJ</v>
          </cell>
          <cell r="K97">
            <v>3.0350000000000001</v>
          </cell>
          <cell r="L97" t="str">
            <v>NIT</v>
          </cell>
          <cell r="M97">
            <v>36550.401990740742</v>
          </cell>
        </row>
        <row r="98">
          <cell r="A98" t="str">
            <v>Buy</v>
          </cell>
          <cell r="B98">
            <v>155218</v>
          </cell>
          <cell r="C98">
            <v>497806</v>
          </cell>
          <cell r="D98">
            <v>0</v>
          </cell>
          <cell r="E98" t="str">
            <v>NATURAL GAS EXCHANGE INC.</v>
          </cell>
          <cell r="F98" t="str">
            <v>Base</v>
          </cell>
          <cell r="G98">
            <v>36551</v>
          </cell>
          <cell r="H98">
            <v>36557</v>
          </cell>
          <cell r="I98">
            <v>2000</v>
          </cell>
          <cell r="J98" t="str">
            <v>FX-PRICE-GJ</v>
          </cell>
          <cell r="K98">
            <v>3.0550000000000002</v>
          </cell>
          <cell r="L98" t="str">
            <v>NGX</v>
          </cell>
          <cell r="M98">
            <v>36550.50236111111</v>
          </cell>
        </row>
        <row r="99">
          <cell r="A99" t="str">
            <v>Buy</v>
          </cell>
          <cell r="B99">
            <v>155465</v>
          </cell>
          <cell r="C99">
            <v>498137</v>
          </cell>
          <cell r="D99">
            <v>0</v>
          </cell>
          <cell r="E99" t="str">
            <v>GENESIS EXPLORATION LTD.</v>
          </cell>
          <cell r="F99" t="str">
            <v>Base</v>
          </cell>
          <cell r="G99">
            <v>36551</v>
          </cell>
          <cell r="H99">
            <v>36557</v>
          </cell>
          <cell r="I99">
            <v>20000</v>
          </cell>
          <cell r="J99" t="str">
            <v>GD-CGPR-AECO/DA</v>
          </cell>
          <cell r="K99">
            <v>0</v>
          </cell>
          <cell r="L99" t="str">
            <v>NIT</v>
          </cell>
          <cell r="M99">
            <v>36550.686793981484</v>
          </cell>
        </row>
        <row r="100">
          <cell r="A100" t="str">
            <v>Buy</v>
          </cell>
          <cell r="B100">
            <v>154879</v>
          </cell>
          <cell r="C100">
            <v>497327</v>
          </cell>
          <cell r="D100">
            <v>0</v>
          </cell>
          <cell r="E100" t="str">
            <v>DUKE ENERGY MARKETING LIMITED PARTNERSHIP</v>
          </cell>
          <cell r="F100" t="str">
            <v>Base</v>
          </cell>
          <cell r="G100">
            <v>36557</v>
          </cell>
          <cell r="H100">
            <v>36586</v>
          </cell>
          <cell r="I100">
            <v>5000</v>
          </cell>
          <cell r="J100" t="str">
            <v>FX-PRICE-GJ</v>
          </cell>
          <cell r="K100">
            <v>3.0550000000000002</v>
          </cell>
          <cell r="L100" t="str">
            <v>NIT</v>
          </cell>
          <cell r="M100">
            <v>36550.385034722225</v>
          </cell>
        </row>
        <row r="101">
          <cell r="A101" t="str">
            <v>Buy</v>
          </cell>
          <cell r="B101">
            <v>154927</v>
          </cell>
          <cell r="C101">
            <v>497382</v>
          </cell>
          <cell r="D101">
            <v>0</v>
          </cell>
          <cell r="E101" t="str">
            <v>CORAL ENERGY RESOURCES, A DIVISION OF CORAL ENERGY</v>
          </cell>
          <cell r="F101" t="str">
            <v>Base</v>
          </cell>
          <cell r="G101">
            <v>36557</v>
          </cell>
          <cell r="H101">
            <v>36586</v>
          </cell>
          <cell r="I101">
            <v>5000</v>
          </cell>
          <cell r="J101" t="str">
            <v>FX-PRICE-GJ</v>
          </cell>
          <cell r="K101">
            <v>3.07</v>
          </cell>
          <cell r="L101" t="str">
            <v>NIT</v>
          </cell>
          <cell r="M101">
            <v>36550.392071759263</v>
          </cell>
        </row>
        <row r="102">
          <cell r="A102" t="str">
            <v>Sell</v>
          </cell>
          <cell r="B102">
            <v>154980</v>
          </cell>
          <cell r="C102">
            <v>497446</v>
          </cell>
          <cell r="D102">
            <v>1</v>
          </cell>
          <cell r="E102" t="str">
            <v>COAST ENERGY CANADA, INC.</v>
          </cell>
          <cell r="F102" t="str">
            <v>Base</v>
          </cell>
          <cell r="G102">
            <v>36557</v>
          </cell>
          <cell r="H102">
            <v>36586</v>
          </cell>
          <cell r="I102">
            <v>5000</v>
          </cell>
          <cell r="J102" t="str">
            <v>FX-PRICE-GJ</v>
          </cell>
          <cell r="K102">
            <v>3.0449999999999999</v>
          </cell>
          <cell r="L102" t="str">
            <v>NIT</v>
          </cell>
          <cell r="M102">
            <v>36550.40253472222</v>
          </cell>
        </row>
        <row r="103">
          <cell r="A103" t="str">
            <v>Buy</v>
          </cell>
          <cell r="B103">
            <v>155010</v>
          </cell>
          <cell r="C103">
            <v>497479</v>
          </cell>
          <cell r="D103">
            <v>0</v>
          </cell>
          <cell r="E103" t="str">
            <v>AQUILA CANADA CORP.</v>
          </cell>
          <cell r="F103" t="str">
            <v>Base</v>
          </cell>
          <cell r="G103">
            <v>36557</v>
          </cell>
          <cell r="H103">
            <v>36586</v>
          </cell>
          <cell r="I103">
            <v>5000</v>
          </cell>
          <cell r="J103" t="str">
            <v>FX-PRICE-GJ</v>
          </cell>
          <cell r="K103">
            <v>3.0449999999999999</v>
          </cell>
          <cell r="L103" t="str">
            <v>NIT</v>
          </cell>
          <cell r="M103">
            <v>36550.405648148146</v>
          </cell>
        </row>
        <row r="104">
          <cell r="A104" t="str">
            <v>Buy</v>
          </cell>
          <cell r="B104">
            <v>155033</v>
          </cell>
          <cell r="C104">
            <v>497502</v>
          </cell>
          <cell r="D104">
            <v>0</v>
          </cell>
          <cell r="E104" t="str">
            <v>MORGAN STANLEY CAPITAL GROUP INC.</v>
          </cell>
          <cell r="F104" t="str">
            <v>Base</v>
          </cell>
          <cell r="G104">
            <v>36557</v>
          </cell>
          <cell r="H104">
            <v>36586</v>
          </cell>
          <cell r="I104">
            <v>5000</v>
          </cell>
          <cell r="J104" t="str">
            <v>FX-PRICE-GJ</v>
          </cell>
          <cell r="K104">
            <v>3.05</v>
          </cell>
          <cell r="L104" t="str">
            <v>NIT</v>
          </cell>
          <cell r="M104">
            <v>36550.410231481481</v>
          </cell>
        </row>
        <row r="105">
          <cell r="A105" t="str">
            <v>Sell</v>
          </cell>
          <cell r="B105">
            <v>155049</v>
          </cell>
          <cell r="C105">
            <v>497524</v>
          </cell>
          <cell r="D105">
            <v>1</v>
          </cell>
          <cell r="E105" t="str">
            <v>DYNEGY CANADA INC.</v>
          </cell>
          <cell r="F105" t="str">
            <v>Base</v>
          </cell>
          <cell r="G105">
            <v>36557</v>
          </cell>
          <cell r="H105">
            <v>36586</v>
          </cell>
          <cell r="I105">
            <v>5000</v>
          </cell>
          <cell r="J105" t="str">
            <v>FX-PRICE-GJ</v>
          </cell>
          <cell r="K105">
            <v>3.0550000000000002</v>
          </cell>
          <cell r="L105" t="str">
            <v>NIT</v>
          </cell>
          <cell r="M105">
            <v>36550.413032407407</v>
          </cell>
        </row>
        <row r="106">
          <cell r="A106" t="str">
            <v>Buy</v>
          </cell>
          <cell r="B106">
            <v>155077</v>
          </cell>
          <cell r="C106">
            <v>497562</v>
          </cell>
          <cell r="D106">
            <v>0</v>
          </cell>
          <cell r="E106" t="str">
            <v>MORGAN STANLEY CAPITAL GROUP INC.</v>
          </cell>
          <cell r="F106" t="str">
            <v>Base</v>
          </cell>
          <cell r="G106">
            <v>36557</v>
          </cell>
          <cell r="H106">
            <v>36586</v>
          </cell>
          <cell r="I106">
            <v>3261</v>
          </cell>
          <cell r="J106" t="str">
            <v>FX-PRICE-GJ</v>
          </cell>
          <cell r="K106">
            <v>3.05</v>
          </cell>
          <cell r="L106" t="str">
            <v>NIT</v>
          </cell>
          <cell r="M106">
            <v>36550.420312499999</v>
          </cell>
        </row>
        <row r="107">
          <cell r="A107" t="str">
            <v>Buy</v>
          </cell>
          <cell r="B107">
            <v>155082</v>
          </cell>
          <cell r="C107">
            <v>497567</v>
          </cell>
          <cell r="D107">
            <v>0</v>
          </cell>
          <cell r="E107" t="str">
            <v>KOCH GAS SERVICES CANADA, A DIVISION OF KOCH OIL C</v>
          </cell>
          <cell r="F107" t="str">
            <v>Base</v>
          </cell>
          <cell r="G107">
            <v>36557</v>
          </cell>
          <cell r="H107">
            <v>36586</v>
          </cell>
          <cell r="I107">
            <v>5000</v>
          </cell>
          <cell r="J107" t="str">
            <v>FX-PRICE-GJ</v>
          </cell>
          <cell r="K107">
            <v>3.04</v>
          </cell>
          <cell r="L107" t="str">
            <v>NIT</v>
          </cell>
          <cell r="M107">
            <v>36550.423113425924</v>
          </cell>
        </row>
        <row r="108">
          <cell r="A108" t="str">
            <v>Buy</v>
          </cell>
          <cell r="B108">
            <v>155084</v>
          </cell>
          <cell r="C108">
            <v>497572</v>
          </cell>
          <cell r="D108">
            <v>0</v>
          </cell>
          <cell r="E108" t="str">
            <v>DUKE ENERGY MARKETING LIMITED PARTNERSHIP</v>
          </cell>
          <cell r="F108" t="str">
            <v>Base</v>
          </cell>
          <cell r="G108">
            <v>36557</v>
          </cell>
          <cell r="H108">
            <v>36586</v>
          </cell>
          <cell r="I108">
            <v>5000</v>
          </cell>
          <cell r="J108" t="str">
            <v>FX-PRICE-GJ</v>
          </cell>
          <cell r="K108">
            <v>3.03</v>
          </cell>
          <cell r="L108" t="str">
            <v>NIT</v>
          </cell>
          <cell r="M108">
            <v>36550.423807870371</v>
          </cell>
        </row>
        <row r="109">
          <cell r="A109" t="str">
            <v>Sell</v>
          </cell>
          <cell r="B109">
            <v>155086</v>
          </cell>
          <cell r="C109">
            <v>497578</v>
          </cell>
          <cell r="D109">
            <v>1</v>
          </cell>
          <cell r="E109" t="str">
            <v>CORAL ENERGY RESOURCES, A DIVISION OF CORAL ENERGY</v>
          </cell>
          <cell r="F109" t="str">
            <v>Base</v>
          </cell>
          <cell r="G109">
            <v>36557</v>
          </cell>
          <cell r="H109">
            <v>36586</v>
          </cell>
          <cell r="I109">
            <v>5000</v>
          </cell>
          <cell r="J109" t="str">
            <v>FX-PRICE-GJ</v>
          </cell>
          <cell r="K109">
            <v>3.0350000000000001</v>
          </cell>
          <cell r="L109" t="str">
            <v>NIT</v>
          </cell>
          <cell r="M109">
            <v>36550.424803240741</v>
          </cell>
        </row>
        <row r="110">
          <cell r="A110" t="str">
            <v>Buy</v>
          </cell>
          <cell r="B110">
            <v>155108</v>
          </cell>
          <cell r="C110">
            <v>497617</v>
          </cell>
          <cell r="D110">
            <v>0</v>
          </cell>
          <cell r="E110" t="str">
            <v>KOCH GAS SERVICES CANADA, A DIVISION OF KOCH OIL C</v>
          </cell>
          <cell r="F110" t="str">
            <v>Base</v>
          </cell>
          <cell r="G110">
            <v>36557</v>
          </cell>
          <cell r="H110">
            <v>36586</v>
          </cell>
          <cell r="I110">
            <v>5000</v>
          </cell>
          <cell r="J110" t="str">
            <v>FX-PRICE-GJ</v>
          </cell>
          <cell r="K110">
            <v>3.04</v>
          </cell>
          <cell r="L110" t="str">
            <v>NIT</v>
          </cell>
          <cell r="M110">
            <v>36550.432939814818</v>
          </cell>
        </row>
        <row r="111">
          <cell r="A111" t="str">
            <v>Sell</v>
          </cell>
          <cell r="B111">
            <v>155115</v>
          </cell>
          <cell r="C111">
            <v>497632</v>
          </cell>
          <cell r="D111">
            <v>1</v>
          </cell>
          <cell r="E111" t="str">
            <v>CORAL ENERGY RESOURCES, A DIVISION OF CORAL ENERGY</v>
          </cell>
          <cell r="F111" t="str">
            <v>Base</v>
          </cell>
          <cell r="G111">
            <v>36557</v>
          </cell>
          <cell r="H111">
            <v>36586</v>
          </cell>
          <cell r="I111">
            <v>5000</v>
          </cell>
          <cell r="J111" t="str">
            <v>FX-PRICE-GJ</v>
          </cell>
          <cell r="K111">
            <v>3.0449999999999999</v>
          </cell>
          <cell r="L111" t="str">
            <v>NIT</v>
          </cell>
          <cell r="M111">
            <v>36550.4377662037</v>
          </cell>
        </row>
        <row r="112">
          <cell r="A112" t="str">
            <v>Sell</v>
          </cell>
          <cell r="B112">
            <v>155143</v>
          </cell>
          <cell r="C112">
            <v>497680</v>
          </cell>
          <cell r="D112">
            <v>1</v>
          </cell>
          <cell r="E112" t="str">
            <v>TRANSCANADA GAS SERVICES, A DIVISION OF TRANSCANAD</v>
          </cell>
          <cell r="F112" t="str">
            <v>Base</v>
          </cell>
          <cell r="G112">
            <v>36557</v>
          </cell>
          <cell r="H112">
            <v>36586</v>
          </cell>
          <cell r="I112">
            <v>5000</v>
          </cell>
          <cell r="J112" t="str">
            <v>FX-PRICE-GJ</v>
          </cell>
          <cell r="K112">
            <v>3.0449999999999999</v>
          </cell>
          <cell r="L112" t="str">
            <v>NIT</v>
          </cell>
          <cell r="M112">
            <v>36550.452488425923</v>
          </cell>
        </row>
        <row r="113">
          <cell r="A113" t="str">
            <v>Sell</v>
          </cell>
          <cell r="B113">
            <v>155146</v>
          </cell>
          <cell r="C113">
            <v>497684</v>
          </cell>
          <cell r="D113">
            <v>1</v>
          </cell>
          <cell r="E113" t="str">
            <v>DYNEGY CANADA INC.</v>
          </cell>
          <cell r="F113" t="str">
            <v>Base</v>
          </cell>
          <cell r="G113">
            <v>36557</v>
          </cell>
          <cell r="H113">
            <v>36586</v>
          </cell>
          <cell r="I113">
            <v>5000</v>
          </cell>
          <cell r="J113" t="str">
            <v>FX-PRICE-GJ</v>
          </cell>
          <cell r="K113">
            <v>3.0449999999999999</v>
          </cell>
          <cell r="L113" t="str">
            <v>NIT</v>
          </cell>
          <cell r="M113">
            <v>36550.453715277778</v>
          </cell>
        </row>
        <row r="114">
          <cell r="A114" t="str">
            <v>Sell</v>
          </cell>
          <cell r="B114">
            <v>155177</v>
          </cell>
          <cell r="C114">
            <v>497739</v>
          </cell>
          <cell r="D114">
            <v>1</v>
          </cell>
          <cell r="E114" t="str">
            <v>DYNEGY CANADA INC.</v>
          </cell>
          <cell r="F114" t="str">
            <v>Base</v>
          </cell>
          <cell r="G114">
            <v>36557</v>
          </cell>
          <cell r="H114">
            <v>36586</v>
          </cell>
          <cell r="I114">
            <v>5000</v>
          </cell>
          <cell r="J114" t="str">
            <v>FX-PRICE-GJ</v>
          </cell>
          <cell r="K114">
            <v>3.05</v>
          </cell>
          <cell r="L114" t="str">
            <v>NIT</v>
          </cell>
          <cell r="M114">
            <v>36550.47587962963</v>
          </cell>
        </row>
        <row r="115">
          <cell r="A115" t="str">
            <v>Buy</v>
          </cell>
          <cell r="B115">
            <v>155184</v>
          </cell>
          <cell r="C115">
            <v>497743</v>
          </cell>
          <cell r="D115">
            <v>0</v>
          </cell>
          <cell r="E115" t="str">
            <v>CXY ENERGY MARKETING</v>
          </cell>
          <cell r="F115" t="str">
            <v>Base</v>
          </cell>
          <cell r="G115">
            <v>36557</v>
          </cell>
          <cell r="H115">
            <v>36586</v>
          </cell>
          <cell r="I115">
            <v>2500</v>
          </cell>
          <cell r="J115" t="str">
            <v>FX-PRICE-GJ</v>
          </cell>
          <cell r="K115">
            <v>3.0550000000000002</v>
          </cell>
          <cell r="L115" t="str">
            <v>NIT</v>
          </cell>
          <cell r="M115">
            <v>36550.478229166663</v>
          </cell>
        </row>
        <row r="116">
          <cell r="A116" t="str">
            <v>Buy</v>
          </cell>
          <cell r="B116">
            <v>155239</v>
          </cell>
          <cell r="C116">
            <v>497833</v>
          </cell>
          <cell r="D116">
            <v>0</v>
          </cell>
          <cell r="E116" t="str">
            <v>KOCH GAS SERVICES CANADA, A DIVISION OF KOCH OIL C</v>
          </cell>
          <cell r="F116" t="str">
            <v>Base</v>
          </cell>
          <cell r="G116">
            <v>36557</v>
          </cell>
          <cell r="H116">
            <v>36586</v>
          </cell>
          <cell r="I116">
            <v>5000</v>
          </cell>
          <cell r="J116" t="str">
            <v>FX-PRICE-GJ</v>
          </cell>
          <cell r="K116">
            <v>3.05</v>
          </cell>
          <cell r="L116" t="str">
            <v>NIT</v>
          </cell>
          <cell r="M116">
            <v>36550.510277777779</v>
          </cell>
        </row>
        <row r="117">
          <cell r="A117" t="str">
            <v>Buy</v>
          </cell>
          <cell r="B117">
            <v>155243</v>
          </cell>
          <cell r="C117">
            <v>497848</v>
          </cell>
          <cell r="D117">
            <v>0</v>
          </cell>
          <cell r="E117" t="str">
            <v>KOCH GAS SERVICES CANADA, A DIVISION OF KOCH OIL C</v>
          </cell>
          <cell r="F117" t="str">
            <v>Base</v>
          </cell>
          <cell r="G117">
            <v>36557</v>
          </cell>
          <cell r="H117">
            <v>36586</v>
          </cell>
          <cell r="I117">
            <v>5000</v>
          </cell>
          <cell r="J117" t="str">
            <v>FX-PRICE-GJ</v>
          </cell>
          <cell r="K117">
            <v>3.05</v>
          </cell>
          <cell r="L117" t="str">
            <v>NIT</v>
          </cell>
          <cell r="M117">
            <v>36550.514513888891</v>
          </cell>
        </row>
        <row r="118">
          <cell r="A118" t="str">
            <v>Buy</v>
          </cell>
          <cell r="B118">
            <v>155265</v>
          </cell>
          <cell r="C118">
            <v>497884</v>
          </cell>
          <cell r="D118">
            <v>0</v>
          </cell>
          <cell r="E118" t="str">
            <v>MORGAN STANLEY CAPITAL GROUP INC.</v>
          </cell>
          <cell r="F118" t="str">
            <v>Base</v>
          </cell>
          <cell r="G118">
            <v>36557</v>
          </cell>
          <cell r="H118">
            <v>36586</v>
          </cell>
          <cell r="I118">
            <v>5000</v>
          </cell>
          <cell r="J118" t="str">
            <v>FX-PRICE-GJ</v>
          </cell>
          <cell r="K118">
            <v>3.04</v>
          </cell>
          <cell r="L118" t="str">
            <v>NIT</v>
          </cell>
          <cell r="M118">
            <v>36550.550416666665</v>
          </cell>
        </row>
        <row r="119">
          <cell r="A119" t="str">
            <v>Sell</v>
          </cell>
          <cell r="B119">
            <v>155267</v>
          </cell>
          <cell r="C119">
            <v>497886</v>
          </cell>
          <cell r="D119">
            <v>1</v>
          </cell>
          <cell r="E119" t="str">
            <v>DYNEGY CANADA INC.</v>
          </cell>
          <cell r="F119" t="str">
            <v>Base</v>
          </cell>
          <cell r="G119">
            <v>36557</v>
          </cell>
          <cell r="H119">
            <v>36586</v>
          </cell>
          <cell r="I119">
            <v>5000</v>
          </cell>
          <cell r="J119" t="str">
            <v>FX-PRICE-GJ</v>
          </cell>
          <cell r="K119">
            <v>3.0449999999999999</v>
          </cell>
          <cell r="L119" t="str">
            <v>NIT</v>
          </cell>
          <cell r="M119">
            <v>36550.550682870373</v>
          </cell>
        </row>
        <row r="120">
          <cell r="A120" t="str">
            <v>Sell</v>
          </cell>
          <cell r="B120">
            <v>155269</v>
          </cell>
          <cell r="C120">
            <v>497892</v>
          </cell>
          <cell r="D120">
            <v>1</v>
          </cell>
          <cell r="E120" t="str">
            <v>PAN-ALBERTA GAS LTD.</v>
          </cell>
          <cell r="F120" t="str">
            <v>Base</v>
          </cell>
          <cell r="G120">
            <v>36557</v>
          </cell>
          <cell r="H120">
            <v>36586</v>
          </cell>
          <cell r="I120">
            <v>5000</v>
          </cell>
          <cell r="J120" t="str">
            <v>FX-PRICE-GJ</v>
          </cell>
          <cell r="K120">
            <v>3.05</v>
          </cell>
          <cell r="L120" t="str">
            <v>NIT</v>
          </cell>
          <cell r="M120">
            <v>36550.552071759259</v>
          </cell>
        </row>
        <row r="121">
          <cell r="A121" t="str">
            <v>Buy</v>
          </cell>
          <cell r="B121">
            <v>155345</v>
          </cell>
          <cell r="C121">
            <v>497989</v>
          </cell>
          <cell r="D121">
            <v>0</v>
          </cell>
          <cell r="E121" t="str">
            <v>DUKE ENERGY MARKETING LIMITED PARTNERSHIP</v>
          </cell>
          <cell r="F121" t="str">
            <v>Base</v>
          </cell>
          <cell r="G121">
            <v>36557</v>
          </cell>
          <cell r="H121">
            <v>36586</v>
          </cell>
          <cell r="I121">
            <v>5000</v>
          </cell>
          <cell r="J121" t="str">
            <v>FX-PRICE-GJ</v>
          </cell>
          <cell r="K121">
            <v>3.0550000000000002</v>
          </cell>
          <cell r="L121" t="str">
            <v>NIT</v>
          </cell>
          <cell r="M121">
            <v>36550.591377314813</v>
          </cell>
        </row>
        <row r="122">
          <cell r="A122" t="str">
            <v>Sell</v>
          </cell>
          <cell r="B122">
            <v>155348</v>
          </cell>
          <cell r="C122">
            <v>497991</v>
          </cell>
          <cell r="D122">
            <v>1</v>
          </cell>
          <cell r="E122" t="str">
            <v>ENGAGE ENERGY CANADA L.P.</v>
          </cell>
          <cell r="F122" t="str">
            <v>Base</v>
          </cell>
          <cell r="G122">
            <v>36557</v>
          </cell>
          <cell r="H122">
            <v>36586</v>
          </cell>
          <cell r="I122">
            <v>5000</v>
          </cell>
          <cell r="J122" t="str">
            <v>FX-PRICE-GJ</v>
          </cell>
          <cell r="K122">
            <v>3.06</v>
          </cell>
          <cell r="L122" t="str">
            <v>NIT</v>
          </cell>
          <cell r="M122">
            <v>36550.591851851852</v>
          </cell>
        </row>
        <row r="123">
          <cell r="A123" t="str">
            <v>Buy</v>
          </cell>
          <cell r="B123">
            <v>155403</v>
          </cell>
          <cell r="C123">
            <v>498068</v>
          </cell>
          <cell r="D123">
            <v>0</v>
          </cell>
          <cell r="E123" t="str">
            <v>NATURAL GAS EXCHANGE INC.</v>
          </cell>
          <cell r="F123" t="str">
            <v>Base</v>
          </cell>
          <cell r="G123">
            <v>36557</v>
          </cell>
          <cell r="H123">
            <v>36586</v>
          </cell>
          <cell r="I123">
            <v>5000</v>
          </cell>
          <cell r="J123" t="str">
            <v>FX-PRICE-GJ</v>
          </cell>
          <cell r="K123">
            <v>3.0649999999999999</v>
          </cell>
          <cell r="L123" t="str">
            <v>NGX</v>
          </cell>
          <cell r="M123">
            <v>36550.647048611114</v>
          </cell>
        </row>
        <row r="124">
          <cell r="A124" t="str">
            <v>Sell</v>
          </cell>
          <cell r="B124">
            <v>155404</v>
          </cell>
          <cell r="C124">
            <v>498069</v>
          </cell>
          <cell r="D124">
            <v>1</v>
          </cell>
          <cell r="E124" t="str">
            <v>NATURAL GAS EXCHANGE INC.</v>
          </cell>
          <cell r="F124" t="str">
            <v>Base</v>
          </cell>
          <cell r="G124">
            <v>36557</v>
          </cell>
          <cell r="H124">
            <v>36586</v>
          </cell>
          <cell r="I124">
            <v>10000</v>
          </cell>
          <cell r="J124" t="str">
            <v>FX-PRICE-GJ</v>
          </cell>
          <cell r="K124">
            <v>3.05</v>
          </cell>
          <cell r="L124" t="str">
            <v>NGX</v>
          </cell>
          <cell r="M124">
            <v>36550.647986111115</v>
          </cell>
        </row>
        <row r="125">
          <cell r="A125" t="str">
            <v>Sell</v>
          </cell>
          <cell r="B125">
            <v>155414</v>
          </cell>
          <cell r="C125">
            <v>498079</v>
          </cell>
          <cell r="D125">
            <v>1</v>
          </cell>
          <cell r="E125" t="str">
            <v>PAN-ALBERTA GAS LTD.</v>
          </cell>
          <cell r="F125" t="str">
            <v>Base</v>
          </cell>
          <cell r="G125">
            <v>36557</v>
          </cell>
          <cell r="H125">
            <v>36586</v>
          </cell>
          <cell r="I125">
            <v>5000</v>
          </cell>
          <cell r="J125" t="str">
            <v>FX-PRICE-GJ</v>
          </cell>
          <cell r="K125">
            <v>3.05</v>
          </cell>
          <cell r="L125" t="str">
            <v>NIT</v>
          </cell>
          <cell r="M125">
            <v>36550.666898148149</v>
          </cell>
        </row>
        <row r="126">
          <cell r="A126" t="str">
            <v>Buy</v>
          </cell>
          <cell r="B126">
            <v>155416</v>
          </cell>
          <cell r="C126">
            <v>498081</v>
          </cell>
          <cell r="D126">
            <v>0</v>
          </cell>
          <cell r="E126" t="str">
            <v>MORGAN STANLEY CAPITAL GROUP INC.</v>
          </cell>
          <cell r="F126" t="str">
            <v>Base</v>
          </cell>
          <cell r="G126">
            <v>36557</v>
          </cell>
          <cell r="H126">
            <v>36586</v>
          </cell>
          <cell r="I126">
            <v>5000</v>
          </cell>
          <cell r="J126" t="str">
            <v>FX-PRICE-GJ</v>
          </cell>
          <cell r="K126">
            <v>3.06</v>
          </cell>
          <cell r="L126" t="str">
            <v>NIT</v>
          </cell>
          <cell r="M126">
            <v>36550.667731481481</v>
          </cell>
        </row>
        <row r="127">
          <cell r="A127" t="str">
            <v>Buy</v>
          </cell>
          <cell r="B127">
            <v>155420</v>
          </cell>
          <cell r="C127">
            <v>498085</v>
          </cell>
          <cell r="D127">
            <v>0</v>
          </cell>
          <cell r="E127" t="str">
            <v>WGR CANADA INC.</v>
          </cell>
          <cell r="F127" t="str">
            <v>Base</v>
          </cell>
          <cell r="G127">
            <v>36557</v>
          </cell>
          <cell r="H127">
            <v>36586</v>
          </cell>
          <cell r="I127">
            <v>1000</v>
          </cell>
          <cell r="J127" t="str">
            <v>FX-PRICE-GJ</v>
          </cell>
          <cell r="K127">
            <v>3.0550000000000002</v>
          </cell>
          <cell r="L127" t="str">
            <v>NIT</v>
          </cell>
          <cell r="M127">
            <v>36550.669953703706</v>
          </cell>
        </row>
        <row r="128">
          <cell r="A128" t="str">
            <v>Buy</v>
          </cell>
          <cell r="B128">
            <v>155423</v>
          </cell>
          <cell r="C128">
            <v>498088</v>
          </cell>
          <cell r="D128">
            <v>0</v>
          </cell>
          <cell r="E128" t="str">
            <v>PIONEER NATURAL RESOURCES CANADA INC.</v>
          </cell>
          <cell r="F128" t="str">
            <v>Base</v>
          </cell>
          <cell r="G128">
            <v>36557</v>
          </cell>
          <cell r="H128">
            <v>36586</v>
          </cell>
          <cell r="I128">
            <v>6000</v>
          </cell>
          <cell r="J128" t="str">
            <v>FX-PRICE-GJ</v>
          </cell>
          <cell r="K128">
            <v>3.0550000000000002</v>
          </cell>
          <cell r="L128" t="str">
            <v>NIT</v>
          </cell>
          <cell r="M128">
            <v>36550.671238425923</v>
          </cell>
        </row>
        <row r="129">
          <cell r="A129" t="str">
            <v>Sell</v>
          </cell>
          <cell r="B129">
            <v>155425</v>
          </cell>
          <cell r="C129">
            <v>498090</v>
          </cell>
          <cell r="D129">
            <v>1</v>
          </cell>
          <cell r="E129" t="str">
            <v>CHEVRON CANADA RESOURCES</v>
          </cell>
          <cell r="F129" t="str">
            <v>Base</v>
          </cell>
          <cell r="G129">
            <v>36557</v>
          </cell>
          <cell r="H129">
            <v>36586</v>
          </cell>
          <cell r="I129">
            <v>2500</v>
          </cell>
          <cell r="J129" t="str">
            <v>FX-PRICE-GJ</v>
          </cell>
          <cell r="K129">
            <v>3.0550000000000002</v>
          </cell>
          <cell r="L129" t="str">
            <v>NIT</v>
          </cell>
          <cell r="M129">
            <v>36550.671898148146</v>
          </cell>
        </row>
        <row r="130">
          <cell r="A130" t="str">
            <v>Sell</v>
          </cell>
          <cell r="B130">
            <v>155426</v>
          </cell>
          <cell r="C130">
            <v>498091</v>
          </cell>
          <cell r="D130">
            <v>1</v>
          </cell>
          <cell r="E130" t="str">
            <v>BC GAS UTILITY LTD.</v>
          </cell>
          <cell r="F130" t="str">
            <v>Base</v>
          </cell>
          <cell r="G130">
            <v>36557</v>
          </cell>
          <cell r="H130">
            <v>36586</v>
          </cell>
          <cell r="I130">
            <v>5000</v>
          </cell>
          <cell r="J130" t="str">
            <v>FX-PRICE-GJ</v>
          </cell>
          <cell r="K130">
            <v>3.06</v>
          </cell>
          <cell r="L130" t="str">
            <v>NIT</v>
          </cell>
          <cell r="M130">
            <v>36550.672349537039</v>
          </cell>
        </row>
        <row r="131">
          <cell r="A131" t="str">
            <v>Buy</v>
          </cell>
          <cell r="B131">
            <v>155433</v>
          </cell>
          <cell r="C131">
            <v>498100</v>
          </cell>
          <cell r="D131">
            <v>0</v>
          </cell>
          <cell r="E131" t="str">
            <v>KOCH ENERGY TRADING CANADA, LTD.</v>
          </cell>
          <cell r="F131" t="str">
            <v>Base</v>
          </cell>
          <cell r="G131">
            <v>36557</v>
          </cell>
          <cell r="H131">
            <v>36586</v>
          </cell>
          <cell r="I131">
            <v>5000</v>
          </cell>
          <cell r="J131" t="str">
            <v>CGPR/AECO-C</v>
          </cell>
          <cell r="K131">
            <v>0.1</v>
          </cell>
          <cell r="L131" t="str">
            <v>NIT</v>
          </cell>
          <cell r="M131">
            <v>36550.67559027778</v>
          </cell>
        </row>
        <row r="132">
          <cell r="A132" t="str">
            <v>Buy</v>
          </cell>
          <cell r="B132">
            <v>155493</v>
          </cell>
          <cell r="C132">
            <v>498189</v>
          </cell>
          <cell r="D132">
            <v>0</v>
          </cell>
          <cell r="E132" t="str">
            <v>NATURAL GAS EXCHANGE INC.</v>
          </cell>
          <cell r="F132" t="str">
            <v>Base</v>
          </cell>
          <cell r="G132">
            <v>36586</v>
          </cell>
          <cell r="H132">
            <v>36617</v>
          </cell>
          <cell r="I132">
            <v>5000</v>
          </cell>
          <cell r="J132" t="str">
            <v>CGPR/AECO-C</v>
          </cell>
          <cell r="K132">
            <v>0.12</v>
          </cell>
          <cell r="L132" t="str">
            <v>NGX</v>
          </cell>
          <cell r="M132">
            <v>36550.724178240744</v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897">
          <cell r="A897" t="str">
            <v/>
          </cell>
          <cell r="D897">
            <v>1</v>
          </cell>
        </row>
        <row r="898">
          <cell r="A898" t="str">
            <v/>
          </cell>
          <cell r="D898">
            <v>0</v>
          </cell>
        </row>
        <row r="899">
          <cell r="A899" t="str">
            <v/>
          </cell>
          <cell r="D899">
            <v>1</v>
          </cell>
        </row>
        <row r="900">
          <cell r="A900" t="str">
            <v/>
          </cell>
          <cell r="D900">
            <v>0</v>
          </cell>
        </row>
        <row r="901">
          <cell r="A901" t="str">
            <v/>
          </cell>
          <cell r="D901">
            <v>1</v>
          </cell>
        </row>
        <row r="902">
          <cell r="A902" t="str">
            <v/>
          </cell>
          <cell r="D902">
            <v>1</v>
          </cell>
        </row>
        <row r="903">
          <cell r="A903" t="str">
            <v/>
          </cell>
          <cell r="D903">
            <v>0</v>
          </cell>
        </row>
        <row r="904">
          <cell r="A904" t="str">
            <v/>
          </cell>
          <cell r="D904">
            <v>0</v>
          </cell>
        </row>
        <row r="905">
          <cell r="A905" t="str">
            <v/>
          </cell>
          <cell r="D905">
            <v>1</v>
          </cell>
        </row>
        <row r="906">
          <cell r="A906" t="str">
            <v/>
          </cell>
          <cell r="D906">
            <v>1</v>
          </cell>
        </row>
        <row r="907">
          <cell r="A907" t="str">
            <v/>
          </cell>
          <cell r="D907">
            <v>0</v>
          </cell>
        </row>
        <row r="908">
          <cell r="A908" t="str">
            <v/>
          </cell>
          <cell r="D908">
            <v>1</v>
          </cell>
        </row>
        <row r="909">
          <cell r="A909" t="str">
            <v/>
          </cell>
          <cell r="D909">
            <v>1</v>
          </cell>
        </row>
        <row r="910">
          <cell r="A910" t="str">
            <v/>
          </cell>
          <cell r="D910">
            <v>1</v>
          </cell>
        </row>
        <row r="911">
          <cell r="A911" t="str">
            <v/>
          </cell>
          <cell r="D911">
            <v>1</v>
          </cell>
        </row>
        <row r="912">
          <cell r="A912" t="str">
            <v/>
          </cell>
          <cell r="D912">
            <v>1</v>
          </cell>
        </row>
        <row r="913">
          <cell r="A913" t="str">
            <v/>
          </cell>
          <cell r="D913">
            <v>0</v>
          </cell>
        </row>
        <row r="914">
          <cell r="A914" t="str">
            <v/>
          </cell>
          <cell r="D914">
            <v>1</v>
          </cell>
        </row>
        <row r="915">
          <cell r="A915" t="str">
            <v/>
          </cell>
          <cell r="D915">
            <v>1</v>
          </cell>
        </row>
        <row r="916">
          <cell r="A916" t="str">
            <v/>
          </cell>
          <cell r="D916">
            <v>1</v>
          </cell>
        </row>
        <row r="917">
          <cell r="A917" t="str">
            <v/>
          </cell>
          <cell r="D917">
            <v>1</v>
          </cell>
        </row>
        <row r="918">
          <cell r="A918" t="str">
            <v/>
          </cell>
          <cell r="D918">
            <v>1</v>
          </cell>
        </row>
        <row r="919">
          <cell r="A919" t="str">
            <v/>
          </cell>
          <cell r="D919">
            <v>1</v>
          </cell>
        </row>
        <row r="920">
          <cell r="A920" t="str">
            <v/>
          </cell>
          <cell r="D920">
            <v>1</v>
          </cell>
        </row>
        <row r="921">
          <cell r="A921" t="str">
            <v/>
          </cell>
          <cell r="D921">
            <v>1</v>
          </cell>
        </row>
        <row r="922">
          <cell r="A922" t="str">
            <v/>
          </cell>
          <cell r="D922">
            <v>1</v>
          </cell>
        </row>
        <row r="923">
          <cell r="A923" t="str">
            <v/>
          </cell>
          <cell r="D923">
            <v>1</v>
          </cell>
        </row>
        <row r="924">
          <cell r="A924" t="str">
            <v/>
          </cell>
          <cell r="D924">
            <v>0</v>
          </cell>
        </row>
        <row r="925">
          <cell r="A925" t="str">
            <v/>
          </cell>
          <cell r="D925">
            <v>1</v>
          </cell>
        </row>
        <row r="926">
          <cell r="A926" t="str">
            <v/>
          </cell>
          <cell r="D926">
            <v>0</v>
          </cell>
        </row>
        <row r="927">
          <cell r="A927" t="str">
            <v/>
          </cell>
          <cell r="D927">
            <v>1</v>
          </cell>
        </row>
        <row r="928">
          <cell r="A928" t="str">
            <v/>
          </cell>
          <cell r="D928">
            <v>0</v>
          </cell>
        </row>
        <row r="929">
          <cell r="A929" t="str">
            <v/>
          </cell>
          <cell r="D929">
            <v>1</v>
          </cell>
        </row>
        <row r="930">
          <cell r="A930" t="str">
            <v/>
          </cell>
          <cell r="D930">
            <v>1</v>
          </cell>
        </row>
        <row r="931">
          <cell r="A931" t="str">
            <v/>
          </cell>
          <cell r="D931">
            <v>1</v>
          </cell>
        </row>
        <row r="932">
          <cell r="A932" t="str">
            <v/>
          </cell>
          <cell r="D932">
            <v>1</v>
          </cell>
        </row>
        <row r="933">
          <cell r="A933" t="str">
            <v/>
          </cell>
          <cell r="D933">
            <v>1</v>
          </cell>
        </row>
        <row r="934">
          <cell r="A934" t="str">
            <v/>
          </cell>
          <cell r="D934">
            <v>1</v>
          </cell>
        </row>
        <row r="935">
          <cell r="A935" t="str">
            <v/>
          </cell>
          <cell r="D935">
            <v>1</v>
          </cell>
        </row>
        <row r="936">
          <cell r="A936" t="str">
            <v/>
          </cell>
          <cell r="D936">
            <v>1</v>
          </cell>
        </row>
        <row r="937">
          <cell r="A937" t="str">
            <v/>
          </cell>
          <cell r="D937">
            <v>1</v>
          </cell>
        </row>
        <row r="938">
          <cell r="A938" t="str">
            <v/>
          </cell>
          <cell r="D938">
            <v>1</v>
          </cell>
        </row>
        <row r="939">
          <cell r="A939" t="str">
            <v/>
          </cell>
          <cell r="D939">
            <v>1</v>
          </cell>
        </row>
        <row r="940">
          <cell r="A940" t="str">
            <v/>
          </cell>
          <cell r="D940">
            <v>1</v>
          </cell>
        </row>
        <row r="941">
          <cell r="A941" t="str">
            <v/>
          </cell>
          <cell r="D941">
            <v>1</v>
          </cell>
        </row>
        <row r="942">
          <cell r="A942" t="str">
            <v/>
          </cell>
          <cell r="D942">
            <v>1</v>
          </cell>
        </row>
        <row r="943">
          <cell r="A943" t="str">
            <v/>
          </cell>
          <cell r="D943">
            <v>0</v>
          </cell>
        </row>
        <row r="944">
          <cell r="A944" t="str">
            <v/>
          </cell>
          <cell r="D944">
            <v>1</v>
          </cell>
        </row>
        <row r="945">
          <cell r="A945" t="str">
            <v/>
          </cell>
          <cell r="D945">
            <v>0</v>
          </cell>
        </row>
        <row r="946">
          <cell r="A946" t="str">
            <v/>
          </cell>
          <cell r="D946">
            <v>0</v>
          </cell>
        </row>
        <row r="947">
          <cell r="A947" t="str">
            <v/>
          </cell>
          <cell r="D947">
            <v>1</v>
          </cell>
        </row>
        <row r="948">
          <cell r="A948" t="str">
            <v/>
          </cell>
          <cell r="D948">
            <v>1</v>
          </cell>
        </row>
        <row r="949">
          <cell r="A949" t="str">
            <v/>
          </cell>
          <cell r="D949">
            <v>0</v>
          </cell>
        </row>
        <row r="950">
          <cell r="A950" t="str">
            <v/>
          </cell>
          <cell r="D950">
            <v>0</v>
          </cell>
        </row>
        <row r="951">
          <cell r="A951" t="str">
            <v/>
          </cell>
          <cell r="D951">
            <v>1</v>
          </cell>
        </row>
        <row r="952">
          <cell r="A952" t="str">
            <v/>
          </cell>
          <cell r="D952">
            <v>1</v>
          </cell>
        </row>
        <row r="953">
          <cell r="A953" t="str">
            <v/>
          </cell>
          <cell r="D953">
            <v>1</v>
          </cell>
        </row>
        <row r="954">
          <cell r="A954" t="str">
            <v/>
          </cell>
          <cell r="D954">
            <v>1</v>
          </cell>
        </row>
        <row r="955">
          <cell r="A955" t="str">
            <v/>
          </cell>
          <cell r="D955">
            <v>1</v>
          </cell>
        </row>
        <row r="956">
          <cell r="A956" t="str">
            <v/>
          </cell>
          <cell r="D956">
            <v>1</v>
          </cell>
        </row>
        <row r="957">
          <cell r="A957" t="str">
            <v/>
          </cell>
          <cell r="D957">
            <v>1</v>
          </cell>
        </row>
        <row r="958">
          <cell r="A958" t="str">
            <v/>
          </cell>
          <cell r="D958">
            <v>1</v>
          </cell>
        </row>
        <row r="959">
          <cell r="A959" t="str">
            <v/>
          </cell>
          <cell r="D959">
            <v>1</v>
          </cell>
        </row>
        <row r="960">
          <cell r="A960" t="str">
            <v/>
          </cell>
          <cell r="D960">
            <v>1</v>
          </cell>
        </row>
        <row r="961">
          <cell r="A961" t="str">
            <v/>
          </cell>
          <cell r="D961">
            <v>1</v>
          </cell>
        </row>
        <row r="962">
          <cell r="A962" t="str">
            <v/>
          </cell>
          <cell r="D962">
            <v>1</v>
          </cell>
        </row>
        <row r="963">
          <cell r="A963" t="str">
            <v/>
          </cell>
          <cell r="D963">
            <v>1</v>
          </cell>
        </row>
        <row r="964">
          <cell r="A964" t="str">
            <v/>
          </cell>
          <cell r="D964">
            <v>1</v>
          </cell>
        </row>
        <row r="965">
          <cell r="A965" t="str">
            <v/>
          </cell>
          <cell r="D965">
            <v>1</v>
          </cell>
        </row>
        <row r="966">
          <cell r="A966" t="str">
            <v/>
          </cell>
          <cell r="D966">
            <v>1</v>
          </cell>
        </row>
        <row r="967">
          <cell r="A967" t="str">
            <v/>
          </cell>
          <cell r="D967">
            <v>1</v>
          </cell>
        </row>
        <row r="968">
          <cell r="A968" t="str">
            <v/>
          </cell>
          <cell r="D968">
            <v>1</v>
          </cell>
        </row>
        <row r="969">
          <cell r="A969" t="str">
            <v/>
          </cell>
          <cell r="D969">
            <v>1</v>
          </cell>
        </row>
        <row r="970">
          <cell r="A970" t="str">
            <v/>
          </cell>
          <cell r="D970">
            <v>1</v>
          </cell>
        </row>
        <row r="971">
          <cell r="A971" t="str">
            <v/>
          </cell>
          <cell r="D971">
            <v>1</v>
          </cell>
        </row>
        <row r="972">
          <cell r="A972" t="str">
            <v/>
          </cell>
          <cell r="D972">
            <v>1</v>
          </cell>
        </row>
        <row r="973">
          <cell r="A973" t="str">
            <v/>
          </cell>
          <cell r="D973">
            <v>1</v>
          </cell>
        </row>
        <row r="974">
          <cell r="A974" t="str">
            <v/>
          </cell>
          <cell r="D974">
            <v>1</v>
          </cell>
        </row>
        <row r="975">
          <cell r="A975" t="str">
            <v/>
          </cell>
          <cell r="D975">
            <v>1</v>
          </cell>
        </row>
        <row r="976">
          <cell r="A976" t="str">
            <v/>
          </cell>
          <cell r="D976">
            <v>1</v>
          </cell>
        </row>
        <row r="977">
          <cell r="A977" t="str">
            <v/>
          </cell>
          <cell r="D977">
            <v>1</v>
          </cell>
        </row>
        <row r="978">
          <cell r="A978" t="str">
            <v/>
          </cell>
          <cell r="D978">
            <v>1</v>
          </cell>
        </row>
        <row r="979">
          <cell r="A979" t="str">
            <v/>
          </cell>
          <cell r="D979">
            <v>1</v>
          </cell>
        </row>
        <row r="980">
          <cell r="A980" t="str">
            <v/>
          </cell>
          <cell r="D980">
            <v>1</v>
          </cell>
        </row>
        <row r="981">
          <cell r="A981" t="str">
            <v/>
          </cell>
          <cell r="D981">
            <v>0</v>
          </cell>
        </row>
        <row r="982">
          <cell r="A982" t="str">
            <v/>
          </cell>
          <cell r="D982">
            <v>0</v>
          </cell>
        </row>
        <row r="983">
          <cell r="A983" t="str">
            <v/>
          </cell>
          <cell r="D983">
            <v>0</v>
          </cell>
        </row>
        <row r="984">
          <cell r="A984" t="str">
            <v/>
          </cell>
          <cell r="D984">
            <v>1</v>
          </cell>
        </row>
        <row r="985">
          <cell r="A985" t="str">
            <v/>
          </cell>
          <cell r="D985">
            <v>0</v>
          </cell>
        </row>
        <row r="986">
          <cell r="A986" t="str">
            <v/>
          </cell>
          <cell r="D986">
            <v>1</v>
          </cell>
        </row>
        <row r="987">
          <cell r="A987" t="str">
            <v/>
          </cell>
          <cell r="D987">
            <v>0</v>
          </cell>
        </row>
        <row r="988">
          <cell r="A988" t="str">
            <v/>
          </cell>
          <cell r="D988">
            <v>0</v>
          </cell>
        </row>
        <row r="989">
          <cell r="A989" t="str">
            <v/>
          </cell>
          <cell r="D989">
            <v>0</v>
          </cell>
        </row>
        <row r="990">
          <cell r="A990" t="str">
            <v/>
          </cell>
          <cell r="D990">
            <v>1</v>
          </cell>
        </row>
        <row r="991">
          <cell r="A991" t="str">
            <v/>
          </cell>
          <cell r="D991">
            <v>1</v>
          </cell>
        </row>
        <row r="992">
          <cell r="A992" t="str">
            <v/>
          </cell>
          <cell r="D992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>
        <row r="69">
          <cell r="E69">
            <v>36550</v>
          </cell>
        </row>
      </sheetData>
      <sheetData sheetId="34">
        <row r="60">
          <cell r="D60">
            <v>2.9449999999999998</v>
          </cell>
        </row>
        <row r="61">
          <cell r="D61">
            <v>3.06</v>
          </cell>
        </row>
        <row r="62">
          <cell r="D62">
            <v>3.06</v>
          </cell>
        </row>
        <row r="63">
          <cell r="D63">
            <v>3.06</v>
          </cell>
        </row>
        <row r="64">
          <cell r="D64">
            <v>3.06</v>
          </cell>
        </row>
        <row r="65">
          <cell r="D65">
            <v>3.0649999999999999</v>
          </cell>
        </row>
        <row r="66">
          <cell r="D66">
            <v>3.0649999999999999</v>
          </cell>
        </row>
        <row r="67">
          <cell r="D67">
            <v>3.07</v>
          </cell>
        </row>
        <row r="68">
          <cell r="D68">
            <v>3.105</v>
          </cell>
        </row>
        <row r="92">
          <cell r="M92">
            <v>0.9997244819212816</v>
          </cell>
        </row>
        <row r="93">
          <cell r="H93">
            <v>1.437504058602</v>
          </cell>
          <cell r="M93">
            <v>0.99904167596946958</v>
          </cell>
        </row>
        <row r="94">
          <cell r="H94">
            <v>1.4364638543850003</v>
          </cell>
          <cell r="M94">
            <v>0.9950736605672621</v>
          </cell>
        </row>
        <row r="95">
          <cell r="H95">
            <v>1.4353430434809999</v>
          </cell>
          <cell r="M95">
            <v>0.99070659978811904</v>
          </cell>
        </row>
        <row r="96">
          <cell r="H96">
            <v>1.4341557872520003</v>
          </cell>
          <cell r="M96">
            <v>0.98641992355708852</v>
          </cell>
        </row>
        <row r="97">
          <cell r="H97">
            <v>1.4333035773380005</v>
          </cell>
          <cell r="M97">
            <v>0.98179959035083808</v>
          </cell>
        </row>
        <row r="98">
          <cell r="H98">
            <v>1.4324661977380004</v>
          </cell>
          <cell r="M98">
            <v>0.97722571519234658</v>
          </cell>
        </row>
        <row r="99">
          <cell r="H99">
            <v>1.4315316364740003</v>
          </cell>
          <cell r="M99">
            <v>0.97248990682479575</v>
          </cell>
        </row>
        <row r="100">
          <cell r="H100">
            <v>1.4306271568910001</v>
          </cell>
          <cell r="M100">
            <v>0.96766989997273301</v>
          </cell>
        </row>
        <row r="101">
          <cell r="H101">
            <v>1.4297867732840002</v>
          </cell>
        </row>
      </sheetData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ion2_Phys"/>
      <sheetName val="Hunt_Phys"/>
      <sheetName val="Kingsgate_Physical"/>
      <sheetName val="Aeco_Financial"/>
      <sheetName val="Rockies_Financial"/>
      <sheetName val="Sumas_Financial"/>
      <sheetName val="Nymex_Hub"/>
      <sheetName val="Carway_Physical"/>
      <sheetName val="BC Storage"/>
      <sheetName val="Next"/>
      <sheetName val="BC ROM"/>
      <sheetName val="Economics"/>
      <sheetName val="CURVES"/>
      <sheetName val="FEB MI"/>
      <sheetName val="Dls_Aeco"/>
      <sheetName val="macro"/>
      <sheetName val="BCmacro"/>
      <sheetName val="Module4"/>
      <sheetName val="Module1"/>
      <sheetName val="Module2"/>
    </sheetNames>
    <sheetDataSet>
      <sheetData sheetId="0">
        <row r="5">
          <cell r="J5" t="str">
            <v>STATION 2 DAILY</v>
          </cell>
          <cell r="K5">
            <v>2.2999999999999998</v>
          </cell>
          <cell r="L5">
            <v>2.2250000000000001</v>
          </cell>
          <cell r="M5">
            <v>2.23</v>
          </cell>
          <cell r="N5">
            <v>2.2149999999999999</v>
          </cell>
          <cell r="O5">
            <v>2.2000000000000002</v>
          </cell>
          <cell r="P5">
            <v>2.1749999999999998</v>
          </cell>
          <cell r="Q5">
            <v>2.1749999999999998</v>
          </cell>
          <cell r="R5">
            <v>2.1749999999999998</v>
          </cell>
          <cell r="S5">
            <v>2.165</v>
          </cell>
          <cell r="T5">
            <v>2.15</v>
          </cell>
          <cell r="U5">
            <v>2.1349999999999998</v>
          </cell>
          <cell r="V5">
            <v>2.14</v>
          </cell>
          <cell r="W5">
            <v>2.14</v>
          </cell>
          <cell r="X5">
            <v>2.14</v>
          </cell>
          <cell r="Y5">
            <v>2.14</v>
          </cell>
          <cell r="Z5">
            <v>2.14</v>
          </cell>
          <cell r="AA5">
            <v>2.12</v>
          </cell>
          <cell r="AB5">
            <v>2.12</v>
          </cell>
          <cell r="AC5">
            <v>2.1150000000000002</v>
          </cell>
          <cell r="AD5">
            <v>2.085</v>
          </cell>
          <cell r="AE5">
            <v>2.085</v>
          </cell>
          <cell r="AF5">
            <v>2.085</v>
          </cell>
          <cell r="AG5">
            <v>2.2999999999999998</v>
          </cell>
          <cell r="AH5">
            <v>2.2999999999999998</v>
          </cell>
          <cell r="AI5">
            <v>2.2999999999999998</v>
          </cell>
          <cell r="AJ5">
            <v>2.2999999999999998</v>
          </cell>
          <cell r="AK5">
            <v>2.2999999999999998</v>
          </cell>
          <cell r="AL5">
            <v>2.2999999999999998</v>
          </cell>
        </row>
        <row r="6">
          <cell r="J6" t="str">
            <v>STATION 2 MONTHLY</v>
          </cell>
          <cell r="K6">
            <v>2.33</v>
          </cell>
          <cell r="L6">
            <v>2.33</v>
          </cell>
          <cell r="M6">
            <v>2.33</v>
          </cell>
          <cell r="N6">
            <v>2.33</v>
          </cell>
          <cell r="O6">
            <v>2.33</v>
          </cell>
          <cell r="P6">
            <v>2.33</v>
          </cell>
          <cell r="Q6">
            <v>2.33</v>
          </cell>
          <cell r="R6">
            <v>2.33</v>
          </cell>
          <cell r="S6">
            <v>2.33</v>
          </cell>
          <cell r="T6">
            <v>2.33</v>
          </cell>
          <cell r="U6">
            <v>2.33</v>
          </cell>
          <cell r="V6">
            <v>2.33</v>
          </cell>
          <cell r="W6">
            <v>2.33</v>
          </cell>
          <cell r="X6">
            <v>2.33</v>
          </cell>
          <cell r="Y6">
            <v>2.33</v>
          </cell>
          <cell r="Z6">
            <v>2.33</v>
          </cell>
          <cell r="AA6">
            <v>2.33</v>
          </cell>
          <cell r="AB6">
            <v>2.33</v>
          </cell>
          <cell r="AC6">
            <v>2.33</v>
          </cell>
          <cell r="AD6">
            <v>2.33</v>
          </cell>
          <cell r="AE6">
            <v>2.33</v>
          </cell>
          <cell r="AF6">
            <v>2.33</v>
          </cell>
          <cell r="AG6">
            <v>2.33</v>
          </cell>
          <cell r="AH6">
            <v>2.33</v>
          </cell>
          <cell r="AI6">
            <v>2.33</v>
          </cell>
          <cell r="AJ6">
            <v>2.33</v>
          </cell>
          <cell r="AK6">
            <v>2.33</v>
          </cell>
          <cell r="AL6">
            <v>2.33</v>
          </cell>
        </row>
        <row r="7">
          <cell r="J7" t="str">
            <v>STATION 2 PREMONTH</v>
          </cell>
          <cell r="K7">
            <v>2.33</v>
          </cell>
          <cell r="L7">
            <v>2.33</v>
          </cell>
          <cell r="M7">
            <v>2.33</v>
          </cell>
          <cell r="N7">
            <v>2.33</v>
          </cell>
          <cell r="O7">
            <v>2.33</v>
          </cell>
          <cell r="P7">
            <v>2.33</v>
          </cell>
          <cell r="Q7">
            <v>2.33</v>
          </cell>
          <cell r="R7">
            <v>2.33</v>
          </cell>
          <cell r="S7">
            <v>2.33</v>
          </cell>
          <cell r="T7">
            <v>2.33</v>
          </cell>
          <cell r="U7">
            <v>2.33</v>
          </cell>
          <cell r="V7">
            <v>2.33</v>
          </cell>
          <cell r="W7">
            <v>2.33</v>
          </cell>
          <cell r="X7">
            <v>2.33</v>
          </cell>
          <cell r="Y7">
            <v>2.33</v>
          </cell>
          <cell r="Z7">
            <v>2.33</v>
          </cell>
          <cell r="AA7">
            <v>2.33</v>
          </cell>
          <cell r="AB7">
            <v>2.33</v>
          </cell>
          <cell r="AC7">
            <v>2.33</v>
          </cell>
          <cell r="AD7">
            <v>2.33</v>
          </cell>
          <cell r="AE7">
            <v>2.33</v>
          </cell>
          <cell r="AF7">
            <v>2.33</v>
          </cell>
          <cell r="AG7">
            <v>2.33</v>
          </cell>
          <cell r="AH7">
            <v>2.33</v>
          </cell>
          <cell r="AI7">
            <v>2.33</v>
          </cell>
          <cell r="AJ7">
            <v>2.33</v>
          </cell>
          <cell r="AK7">
            <v>2.33</v>
          </cell>
          <cell r="AL7">
            <v>2.33</v>
          </cell>
        </row>
        <row r="8">
          <cell r="J8" t="str">
            <v>SUMAS DAILY</v>
          </cell>
          <cell r="K8">
            <v>2.3110337271196979</v>
          </cell>
          <cell r="L8">
            <v>2.2123920436450768</v>
          </cell>
          <cell r="M8">
            <v>2.2898962235179932</v>
          </cell>
          <cell r="N8">
            <v>2.3039878925857962</v>
          </cell>
          <cell r="O8">
            <v>2.2687587199162889</v>
          </cell>
          <cell r="P8">
            <v>2.2405753817806828</v>
          </cell>
          <cell r="Q8">
            <v>2.2405753817806828</v>
          </cell>
          <cell r="R8">
            <v>2.2405753817806828</v>
          </cell>
          <cell r="S8">
            <v>2.3251253961875009</v>
          </cell>
          <cell r="T8">
            <v>2.3392170652553039</v>
          </cell>
          <cell r="U8">
            <v>2.3251253961875009</v>
          </cell>
          <cell r="V8">
            <v>2.2758045544501906</v>
          </cell>
          <cell r="W8">
            <v>2.2546670508484858</v>
          </cell>
          <cell r="X8">
            <v>2.2546670508484858</v>
          </cell>
          <cell r="Y8">
            <v>2.2546670508484858</v>
          </cell>
          <cell r="Z8">
            <v>2.2546670508484858</v>
          </cell>
          <cell r="AA8">
            <v>2.2194378781789781</v>
          </cell>
          <cell r="AB8">
            <v>2.2123920436450768</v>
          </cell>
          <cell r="AC8">
            <v>2.2123920436450768</v>
          </cell>
          <cell r="AD8">
            <v>2.1842087055094708</v>
          </cell>
          <cell r="AE8">
            <v>2.1842087055094708</v>
          </cell>
          <cell r="AF8">
            <v>2.1842087055094708</v>
          </cell>
          <cell r="AG8">
            <v>2.1983003745772738</v>
          </cell>
          <cell r="AH8">
            <v>2.1983003745772738</v>
          </cell>
          <cell r="AI8">
            <v>2.1983003745772738</v>
          </cell>
          <cell r="AJ8">
            <v>2.1983003745772738</v>
          </cell>
          <cell r="AK8">
            <v>2.1983003745772738</v>
          </cell>
          <cell r="AL8">
            <v>2.1983003745772738</v>
          </cell>
        </row>
        <row r="9">
          <cell r="J9" t="str">
            <v>SUMAS MONTHLY</v>
          </cell>
          <cell r="K9">
            <v>2.4952684154881166</v>
          </cell>
          <cell r="L9">
            <v>2.4952684154881166</v>
          </cell>
          <cell r="M9">
            <v>2.4952684154881166</v>
          </cell>
          <cell r="N9">
            <v>2.4952684154881166</v>
          </cell>
          <cell r="O9">
            <v>2.4952684154881166</v>
          </cell>
          <cell r="P9">
            <v>2.4952684154881166</v>
          </cell>
          <cell r="Q9">
            <v>2.4952684154881166</v>
          </cell>
          <cell r="R9">
            <v>2.4952684154881166</v>
          </cell>
          <cell r="S9">
            <v>2.4952684154881166</v>
          </cell>
          <cell r="T9">
            <v>2.4952684154881166</v>
          </cell>
          <cell r="U9">
            <v>2.4952684154881166</v>
          </cell>
          <cell r="V9">
            <v>2.4952684154881166</v>
          </cell>
          <cell r="W9">
            <v>2.4952684154881166</v>
          </cell>
          <cell r="X9">
            <v>2.4952684154881166</v>
          </cell>
          <cell r="Y9">
            <v>2.4952684154881166</v>
          </cell>
          <cell r="Z9">
            <v>2.4952684154881166</v>
          </cell>
          <cell r="AA9">
            <v>2.4952684154881166</v>
          </cell>
          <cell r="AB9">
            <v>2.4952684154881166</v>
          </cell>
          <cell r="AC9">
            <v>2.4952684154881166</v>
          </cell>
          <cell r="AD9">
            <v>2.4952684154881166</v>
          </cell>
          <cell r="AE9">
            <v>2.4952684154881166</v>
          </cell>
          <cell r="AF9">
            <v>2.4952684154881166</v>
          </cell>
          <cell r="AG9">
            <v>2.4952684154881166</v>
          </cell>
          <cell r="AH9">
            <v>2.4952684154881166</v>
          </cell>
          <cell r="AI9">
            <v>2.4952684154881166</v>
          </cell>
          <cell r="AJ9">
            <v>2.4952684154881166</v>
          </cell>
          <cell r="AK9">
            <v>2.4952684154881166</v>
          </cell>
          <cell r="AL9">
            <v>2.4952684154881166</v>
          </cell>
        </row>
        <row r="10">
          <cell r="J10" t="str">
            <v>SUMAS PREMONTH</v>
          </cell>
          <cell r="K10">
            <v>2.4952684154881166</v>
          </cell>
          <cell r="L10">
            <v>2.4952684154881166</v>
          </cell>
          <cell r="M10">
            <v>2.4952684154881166</v>
          </cell>
          <cell r="N10">
            <v>2.4952684154881166</v>
          </cell>
          <cell r="O10">
            <v>2.4952684154881166</v>
          </cell>
          <cell r="P10">
            <v>2.4952684154881166</v>
          </cell>
          <cell r="Q10">
            <v>2.4952684154881166</v>
          </cell>
          <cell r="R10">
            <v>2.4952684154881166</v>
          </cell>
          <cell r="S10">
            <v>2.4952684154881166</v>
          </cell>
          <cell r="T10">
            <v>2.4952684154881166</v>
          </cell>
          <cell r="U10">
            <v>2.4952684154881166</v>
          </cell>
          <cell r="V10">
            <v>2.4952684154881166</v>
          </cell>
          <cell r="W10">
            <v>2.4952684154881166</v>
          </cell>
          <cell r="X10">
            <v>2.4952684154881166</v>
          </cell>
          <cell r="Y10">
            <v>2.4952684154881166</v>
          </cell>
          <cell r="Z10">
            <v>2.4952684154881166</v>
          </cell>
          <cell r="AA10">
            <v>2.4952684154881166</v>
          </cell>
          <cell r="AB10">
            <v>2.4952684154881166</v>
          </cell>
          <cell r="AC10">
            <v>2.4952684154881166</v>
          </cell>
          <cell r="AD10">
            <v>2.4952684154881166</v>
          </cell>
          <cell r="AE10">
            <v>2.4952684154881166</v>
          </cell>
          <cell r="AF10">
            <v>2.4952684154881166</v>
          </cell>
          <cell r="AG10">
            <v>2.4952684154881166</v>
          </cell>
          <cell r="AH10">
            <v>2.4952684154881166</v>
          </cell>
          <cell r="AI10">
            <v>2.4952684154881166</v>
          </cell>
          <cell r="AJ10">
            <v>2.4952684154881166</v>
          </cell>
          <cell r="AK10">
            <v>2.4952684154881166</v>
          </cell>
          <cell r="AL10">
            <v>2.4952684154881166</v>
          </cell>
        </row>
        <row r="11">
          <cell r="J11" t="str">
            <v>AECO USD</v>
          </cell>
          <cell r="K11">
            <v>1.5960206826971584</v>
          </cell>
          <cell r="L11">
            <v>1.5960206826971584</v>
          </cell>
          <cell r="M11">
            <v>1.5960206826971584</v>
          </cell>
          <cell r="N11">
            <v>1.5960206826971584</v>
          </cell>
          <cell r="O11">
            <v>1.5960206826971584</v>
          </cell>
          <cell r="P11">
            <v>1.5960206826971584</v>
          </cell>
          <cell r="Q11">
            <v>1.5960206826971584</v>
          </cell>
          <cell r="R11">
            <v>1.5960206826971584</v>
          </cell>
          <cell r="S11">
            <v>1.5960206826971584</v>
          </cell>
          <cell r="T11">
            <v>1.5960206826971584</v>
          </cell>
          <cell r="U11">
            <v>1.5960206826971584</v>
          </cell>
          <cell r="V11">
            <v>1.5960206826971584</v>
          </cell>
          <cell r="W11">
            <v>1.5960206826971584</v>
          </cell>
          <cell r="X11">
            <v>1.5960206826971584</v>
          </cell>
          <cell r="Y11">
            <v>1.5960206826971584</v>
          </cell>
          <cell r="Z11">
            <v>1.5960206826971584</v>
          </cell>
          <cell r="AA11">
            <v>1.5960206826971584</v>
          </cell>
          <cell r="AB11">
            <v>1.5960206826971584</v>
          </cell>
          <cell r="AC11">
            <v>1.5960206826971584</v>
          </cell>
          <cell r="AD11">
            <v>1.5960206826971584</v>
          </cell>
          <cell r="AE11">
            <v>1.5960206826971584</v>
          </cell>
          <cell r="AF11">
            <v>1.5960206826971584</v>
          </cell>
          <cell r="AG11">
            <v>1.5960206826971584</v>
          </cell>
          <cell r="AH11">
            <v>1.5960206826971584</v>
          </cell>
          <cell r="AI11">
            <v>1.5960206826971584</v>
          </cell>
          <cell r="AJ11">
            <v>1.5960206826971584</v>
          </cell>
          <cell r="AK11">
            <v>1.5960206826971584</v>
          </cell>
          <cell r="AL11">
            <v>1.5960206826971584</v>
          </cell>
        </row>
        <row r="12">
          <cell r="J12" t="str">
            <v>AECO</v>
          </cell>
          <cell r="K12">
            <v>2.25</v>
          </cell>
          <cell r="L12">
            <v>2.25</v>
          </cell>
          <cell r="M12">
            <v>2.25</v>
          </cell>
          <cell r="N12">
            <v>2.25</v>
          </cell>
          <cell r="O12">
            <v>2.25</v>
          </cell>
          <cell r="P12">
            <v>2.25</v>
          </cell>
          <cell r="Q12">
            <v>2.25</v>
          </cell>
          <cell r="R12">
            <v>2.25</v>
          </cell>
          <cell r="S12">
            <v>2.25</v>
          </cell>
          <cell r="T12">
            <v>2.25</v>
          </cell>
          <cell r="U12">
            <v>2.25</v>
          </cell>
          <cell r="V12">
            <v>2.25</v>
          </cell>
          <cell r="W12">
            <v>2.25</v>
          </cell>
          <cell r="X12">
            <v>2.25</v>
          </cell>
          <cell r="Y12">
            <v>2.25</v>
          </cell>
          <cell r="Z12">
            <v>2.25</v>
          </cell>
          <cell r="AA12">
            <v>2.25</v>
          </cell>
          <cell r="AB12">
            <v>2.25</v>
          </cell>
          <cell r="AC12">
            <v>2.25</v>
          </cell>
          <cell r="AD12">
            <v>2.25</v>
          </cell>
          <cell r="AE12">
            <v>2.25</v>
          </cell>
          <cell r="AF12">
            <v>2.25</v>
          </cell>
          <cell r="AG12">
            <v>2.25</v>
          </cell>
          <cell r="AH12">
            <v>2.25</v>
          </cell>
          <cell r="AI12">
            <v>2.25</v>
          </cell>
          <cell r="AJ12">
            <v>2.25</v>
          </cell>
          <cell r="AK12">
            <v>2.25</v>
          </cell>
          <cell r="AL12">
            <v>2.25</v>
          </cell>
        </row>
      </sheetData>
      <sheetData sheetId="1"/>
      <sheetData sheetId="2"/>
      <sheetData sheetId="3"/>
      <sheetData sheetId="4"/>
      <sheetData sheetId="5">
        <row r="179"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</row>
        <row r="180"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</row>
      </sheetData>
      <sheetData sheetId="6">
        <row r="160">
          <cell r="K160">
            <v>-5275</v>
          </cell>
          <cell r="L160">
            <v>-5275</v>
          </cell>
          <cell r="M160">
            <v>-5275</v>
          </cell>
          <cell r="N160">
            <v>-5275</v>
          </cell>
          <cell r="O160">
            <v>-5275</v>
          </cell>
          <cell r="P160">
            <v>-5275</v>
          </cell>
          <cell r="Q160">
            <v>-5275</v>
          </cell>
          <cell r="R160">
            <v>-5275</v>
          </cell>
          <cell r="S160">
            <v>-5275</v>
          </cell>
          <cell r="T160">
            <v>-5275</v>
          </cell>
          <cell r="U160">
            <v>-5275</v>
          </cell>
          <cell r="V160">
            <v>-5275</v>
          </cell>
          <cell r="W160">
            <v>-5275</v>
          </cell>
          <cell r="X160">
            <v>-5275</v>
          </cell>
          <cell r="Y160">
            <v>-5275</v>
          </cell>
          <cell r="Z160">
            <v>-5275</v>
          </cell>
          <cell r="AA160">
            <v>-5275</v>
          </cell>
          <cell r="AB160">
            <v>-5275</v>
          </cell>
          <cell r="AC160">
            <v>-5275</v>
          </cell>
          <cell r="AD160">
            <v>-5275</v>
          </cell>
          <cell r="AE160">
            <v>-5275</v>
          </cell>
          <cell r="AF160">
            <v>-5275</v>
          </cell>
          <cell r="AG160">
            <v>-5275</v>
          </cell>
          <cell r="AH160">
            <v>-5275</v>
          </cell>
          <cell r="AI160">
            <v>-5275</v>
          </cell>
          <cell r="AJ160">
            <v>-5275</v>
          </cell>
          <cell r="AK160">
            <v>-5275</v>
          </cell>
          <cell r="AL160">
            <v>-5275</v>
          </cell>
        </row>
        <row r="161"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>
        <row r="4">
          <cell r="J4" t="str">
            <v>AECO DI S/S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</row>
        <row r="5">
          <cell r="J5" t="str">
            <v>AECO DAILY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</row>
        <row r="6">
          <cell r="J6" t="str">
            <v>AECO MONTHLY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</row>
        <row r="7">
          <cell r="J7" t="str">
            <v>AECO PREMONTH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</row>
        <row r="8">
          <cell r="J8" t="str">
            <v>EMPRESS DAILY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</row>
        <row r="9">
          <cell r="J9" t="str">
            <v>EMPRESS MONTHLY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</row>
        <row r="10">
          <cell r="J10" t="str">
            <v>EMPRESS PREMONTH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</row>
        <row r="11">
          <cell r="J11" t="str">
            <v>TRANS DAILY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</row>
        <row r="12">
          <cell r="J12" t="str">
            <v>TRANS INDEX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62"/>
  <sheetViews>
    <sheetView tabSelected="1" zoomScale="90" workbookViewId="0">
      <selection activeCell="D2" sqref="D2"/>
    </sheetView>
  </sheetViews>
  <sheetFormatPr defaultColWidth="16.6640625" defaultRowHeight="12.75" x14ac:dyDescent="0.2"/>
  <cols>
    <col min="1" max="16384" width="16.6640625" style="3"/>
  </cols>
  <sheetData>
    <row r="1" spans="1:14" ht="15.75" x14ac:dyDescent="0.25">
      <c r="A1" s="1" t="s">
        <v>0</v>
      </c>
      <c r="B1" s="2"/>
      <c r="C1" s="2"/>
      <c r="D1" s="2"/>
    </row>
    <row r="2" spans="1:14" x14ac:dyDescent="0.2">
      <c r="A2" s="2"/>
      <c r="B2" s="2"/>
      <c r="C2" s="2"/>
      <c r="D2" s="2"/>
    </row>
    <row r="3" spans="1:14" ht="25.5" x14ac:dyDescent="0.2">
      <c r="A3" s="4" t="s">
        <v>1</v>
      </c>
      <c r="B3" s="4" t="s">
        <v>2</v>
      </c>
      <c r="C3" s="5" t="s">
        <v>3</v>
      </c>
      <c r="D3" s="5" t="s">
        <v>4</v>
      </c>
      <c r="E3" s="4" t="s">
        <v>5</v>
      </c>
      <c r="F3" s="6" t="s">
        <v>6</v>
      </c>
      <c r="G3" s="7" t="s">
        <v>7</v>
      </c>
      <c r="H3" s="6" t="s">
        <v>8</v>
      </c>
    </row>
    <row r="4" spans="1:14" x14ac:dyDescent="0.2">
      <c r="A4" s="8">
        <f t="shared" ref="A4:A12" si="0">$B17</f>
        <v>36557</v>
      </c>
      <c r="B4" s="9"/>
      <c r="C4" s="10"/>
      <c r="D4" s="11">
        <f>[2]CURVES!$D60</f>
        <v>2.9449999999999998</v>
      </c>
      <c r="E4" s="10">
        <f t="shared" ref="E4:E12" si="1">$B4*10000*1.054615</f>
        <v>0</v>
      </c>
      <c r="F4" s="12"/>
      <c r="G4" s="13">
        <f>[2]CURVES!$H93</f>
        <v>1.437504058602</v>
      </c>
      <c r="H4" s="12">
        <f t="shared" ref="H4:H12" si="2">-F4/G4</f>
        <v>0</v>
      </c>
    </row>
    <row r="5" spans="1:14" x14ac:dyDescent="0.2">
      <c r="A5" s="8">
        <f t="shared" si="0"/>
        <v>36586</v>
      </c>
      <c r="B5" s="9"/>
      <c r="C5" s="10"/>
      <c r="D5" s="11">
        <f>[2]CURVES!$D61</f>
        <v>3.06</v>
      </c>
      <c r="E5" s="10">
        <f t="shared" si="1"/>
        <v>0</v>
      </c>
      <c r="F5" s="12"/>
      <c r="G5" s="13">
        <f>[2]CURVES!$H94</f>
        <v>1.4364638543850003</v>
      </c>
      <c r="H5" s="12">
        <f t="shared" si="2"/>
        <v>0</v>
      </c>
    </row>
    <row r="6" spans="1:14" x14ac:dyDescent="0.2">
      <c r="A6" s="8">
        <f t="shared" si="0"/>
        <v>36619</v>
      </c>
      <c r="B6" s="9"/>
      <c r="C6" s="10"/>
      <c r="D6" s="11">
        <f>[2]CURVES!$D62</f>
        <v>3.06</v>
      </c>
      <c r="E6" s="10">
        <f t="shared" si="1"/>
        <v>0</v>
      </c>
      <c r="F6" s="12"/>
      <c r="G6" s="13">
        <f>[2]CURVES!$H95</f>
        <v>1.4353430434809999</v>
      </c>
      <c r="H6" s="12">
        <f t="shared" si="2"/>
        <v>0</v>
      </c>
    </row>
    <row r="7" spans="1:14" x14ac:dyDescent="0.2">
      <c r="A7" s="8">
        <f t="shared" si="0"/>
        <v>36647</v>
      </c>
      <c r="B7" s="9"/>
      <c r="C7" s="10"/>
      <c r="D7" s="11">
        <f>[2]CURVES!$D63</f>
        <v>3.06</v>
      </c>
      <c r="E7" s="10">
        <f t="shared" si="1"/>
        <v>0</v>
      </c>
      <c r="F7" s="12"/>
      <c r="G7" s="13">
        <f>[2]CURVES!$H96</f>
        <v>1.4341557872520003</v>
      </c>
      <c r="H7" s="12">
        <f t="shared" si="2"/>
        <v>0</v>
      </c>
    </row>
    <row r="8" spans="1:14" x14ac:dyDescent="0.2">
      <c r="A8" s="8">
        <f t="shared" si="0"/>
        <v>36678</v>
      </c>
      <c r="B8" s="9"/>
      <c r="C8" s="10"/>
      <c r="D8" s="11">
        <f>[2]CURVES!$D64</f>
        <v>3.06</v>
      </c>
      <c r="E8" s="10">
        <f t="shared" si="1"/>
        <v>0</v>
      </c>
      <c r="F8" s="12"/>
      <c r="G8" s="13">
        <f>[2]CURVES!$H97</f>
        <v>1.4333035773380005</v>
      </c>
      <c r="H8" s="12">
        <f t="shared" si="2"/>
        <v>0</v>
      </c>
    </row>
    <row r="9" spans="1:14" x14ac:dyDescent="0.2">
      <c r="A9" s="8">
        <f t="shared" si="0"/>
        <v>36710</v>
      </c>
      <c r="B9" s="9"/>
      <c r="C9" s="10"/>
      <c r="D9" s="11">
        <f>[2]CURVES!$D65</f>
        <v>3.0649999999999999</v>
      </c>
      <c r="E9" s="10">
        <f t="shared" si="1"/>
        <v>0</v>
      </c>
      <c r="F9" s="12"/>
      <c r="G9" s="13">
        <f>[2]CURVES!$H98</f>
        <v>1.4324661977380004</v>
      </c>
      <c r="H9" s="12">
        <f t="shared" si="2"/>
        <v>0</v>
      </c>
    </row>
    <row r="10" spans="1:14" x14ac:dyDescent="0.2">
      <c r="A10" s="8">
        <f t="shared" si="0"/>
        <v>36739</v>
      </c>
      <c r="B10" s="9"/>
      <c r="C10" s="10"/>
      <c r="D10" s="11">
        <f>[2]CURVES!$D66</f>
        <v>3.0649999999999999</v>
      </c>
      <c r="E10" s="10">
        <f t="shared" si="1"/>
        <v>0</v>
      </c>
      <c r="F10" s="12"/>
      <c r="G10" s="13">
        <f>[2]CURVES!$H99</f>
        <v>1.4315316364740003</v>
      </c>
      <c r="H10" s="12">
        <f t="shared" si="2"/>
        <v>0</v>
      </c>
    </row>
    <row r="11" spans="1:14" x14ac:dyDescent="0.2">
      <c r="A11" s="8">
        <f t="shared" si="0"/>
        <v>36770</v>
      </c>
      <c r="B11" s="9"/>
      <c r="C11" s="10"/>
      <c r="D11" s="11">
        <f>[2]CURVES!$D67</f>
        <v>3.07</v>
      </c>
      <c r="E11" s="10">
        <f t="shared" si="1"/>
        <v>0</v>
      </c>
      <c r="F11" s="12"/>
      <c r="G11" s="13">
        <f>[2]CURVES!$H100</f>
        <v>1.4306271568910001</v>
      </c>
      <c r="H11" s="12">
        <f t="shared" si="2"/>
        <v>0</v>
      </c>
    </row>
    <row r="12" spans="1:14" x14ac:dyDescent="0.2">
      <c r="A12" s="8">
        <f t="shared" si="0"/>
        <v>36800</v>
      </c>
      <c r="B12" s="9"/>
      <c r="C12" s="10"/>
      <c r="D12" s="11">
        <f>[2]CURVES!$D68</f>
        <v>3.105</v>
      </c>
      <c r="E12" s="10">
        <f t="shared" si="1"/>
        <v>0</v>
      </c>
      <c r="F12" s="12"/>
      <c r="G12" s="13">
        <f>[2]CURVES!$H101</f>
        <v>1.4297867732840002</v>
      </c>
      <c r="H12" s="12">
        <f t="shared" si="2"/>
        <v>0</v>
      </c>
    </row>
    <row r="14" spans="1:14" x14ac:dyDescent="0.2">
      <c r="B14" s="14">
        <f>SUM(B4:B12)</f>
        <v>0</v>
      </c>
      <c r="E14" s="15"/>
      <c r="F14" s="16">
        <f>SUM(F4:F12)</f>
        <v>0</v>
      </c>
      <c r="G14" s="15"/>
      <c r="H14" s="16">
        <f>SUM(H4:H12)</f>
        <v>0</v>
      </c>
    </row>
    <row r="15" spans="1:14" x14ac:dyDescent="0.2">
      <c r="J15" s="2"/>
      <c r="K15" s="17"/>
      <c r="L15" s="18"/>
      <c r="M15" s="18"/>
      <c r="N15" s="18"/>
    </row>
    <row r="16" spans="1:14" ht="26.25" x14ac:dyDescent="0.25">
      <c r="A16" s="1"/>
      <c r="B16" s="1"/>
      <c r="C16" s="6" t="s">
        <v>8</v>
      </c>
      <c r="D16" s="6" t="s">
        <v>9</v>
      </c>
      <c r="E16" s="19" t="s">
        <v>10</v>
      </c>
      <c r="I16" s="6" t="s">
        <v>11</v>
      </c>
      <c r="J16" s="6" t="s">
        <v>12</v>
      </c>
      <c r="K16" s="6" t="s">
        <v>13</v>
      </c>
      <c r="L16" s="6" t="s">
        <v>14</v>
      </c>
      <c r="M16" s="6" t="s">
        <v>15</v>
      </c>
      <c r="N16" s="6" t="s">
        <v>16</v>
      </c>
    </row>
    <row r="17" spans="1:31" x14ac:dyDescent="0.2">
      <c r="A17" s="3">
        <v>1</v>
      </c>
      <c r="B17" s="20">
        <v>36557</v>
      </c>
      <c r="C17" s="12">
        <f t="shared" ref="C17:C25" si="3">H4</f>
        <v>0</v>
      </c>
      <c r="D17" s="12">
        <f t="shared" ref="D17:D25" si="4">HLOOKUP($B17,$G$32:$O$51,$F$51,FALSE)</f>
        <v>0</v>
      </c>
      <c r="E17" s="21">
        <f t="shared" ref="E17:E25" si="5">SUM(C17:D17)</f>
        <v>0</v>
      </c>
      <c r="H17" s="8">
        <f t="shared" ref="H17:H25" si="6">$B17</f>
        <v>36557</v>
      </c>
      <c r="I17" s="22">
        <f t="shared" ref="I17:I25" si="7">$G4</f>
        <v>1.437504058602</v>
      </c>
      <c r="J17" s="13">
        <f>[2]CURVES!$M92</f>
        <v>0.9997244819212816</v>
      </c>
      <c r="K17" s="12">
        <v>0</v>
      </c>
      <c r="L17" s="22">
        <f t="shared" ref="L17:L25" si="8">$G4</f>
        <v>1.437504058602</v>
      </c>
      <c r="M17" s="22">
        <v>1.4427734408350004</v>
      </c>
      <c r="N17" s="23">
        <f t="shared" ref="N17:N25" si="9">(L17-M17)*K17*J17</f>
        <v>0</v>
      </c>
    </row>
    <row r="18" spans="1:31" x14ac:dyDescent="0.2">
      <c r="A18" s="3">
        <f t="shared" ref="A18:A26" si="10">A17+1</f>
        <v>2</v>
      </c>
      <c r="B18" s="20">
        <v>36586</v>
      </c>
      <c r="C18" s="12">
        <f t="shared" si="3"/>
        <v>0</v>
      </c>
      <c r="D18" s="12">
        <f t="shared" si="4"/>
        <v>-28000000</v>
      </c>
      <c r="E18" s="21">
        <f t="shared" si="5"/>
        <v>-28000000</v>
      </c>
      <c r="H18" s="8">
        <f t="shared" si="6"/>
        <v>36586</v>
      </c>
      <c r="I18" s="22">
        <f t="shared" si="7"/>
        <v>1.4364638543850003</v>
      </c>
      <c r="J18" s="13">
        <f>[2]CURVES!$M93</f>
        <v>0.99904167596946958</v>
      </c>
      <c r="K18" s="12">
        <v>-28000000</v>
      </c>
      <c r="L18" s="22">
        <f t="shared" si="8"/>
        <v>1.4364638543850003</v>
      </c>
      <c r="M18" s="22">
        <v>1.4417334928109999</v>
      </c>
      <c r="N18" s="23">
        <f t="shared" si="9"/>
        <v>147408.47533618496</v>
      </c>
    </row>
    <row r="19" spans="1:31" x14ac:dyDescent="0.2">
      <c r="A19" s="3">
        <f t="shared" si="10"/>
        <v>3</v>
      </c>
      <c r="B19" s="20">
        <v>36619</v>
      </c>
      <c r="C19" s="12">
        <f t="shared" si="3"/>
        <v>0</v>
      </c>
      <c r="D19" s="12">
        <f t="shared" si="4"/>
        <v>0</v>
      </c>
      <c r="E19" s="21">
        <f t="shared" si="5"/>
        <v>0</v>
      </c>
      <c r="H19" s="8">
        <f t="shared" si="6"/>
        <v>36619</v>
      </c>
      <c r="I19" s="22">
        <f t="shared" si="7"/>
        <v>1.4353430434809999</v>
      </c>
      <c r="J19" s="13">
        <f>[2]CURVES!$M94</f>
        <v>0.9950736605672621</v>
      </c>
      <c r="K19" s="12">
        <v>0</v>
      </c>
      <c r="L19" s="22">
        <f t="shared" si="8"/>
        <v>1.4353430434809999</v>
      </c>
      <c r="M19" s="22">
        <v>1.4406109465930002</v>
      </c>
      <c r="N19" s="23">
        <f t="shared" si="9"/>
        <v>0</v>
      </c>
    </row>
    <row r="20" spans="1:31" x14ac:dyDescent="0.2">
      <c r="A20" s="3">
        <f t="shared" si="10"/>
        <v>4</v>
      </c>
      <c r="B20" s="20">
        <v>36647</v>
      </c>
      <c r="C20" s="12">
        <f t="shared" si="3"/>
        <v>0</v>
      </c>
      <c r="D20" s="12">
        <f t="shared" si="4"/>
        <v>0</v>
      </c>
      <c r="E20" s="21">
        <f t="shared" si="5"/>
        <v>0</v>
      </c>
      <c r="H20" s="8">
        <f t="shared" si="6"/>
        <v>36647</v>
      </c>
      <c r="I20" s="22">
        <f t="shared" si="7"/>
        <v>1.4341557872520003</v>
      </c>
      <c r="J20" s="13">
        <f>[2]CURVES!$M95</f>
        <v>0.99070659978811904</v>
      </c>
      <c r="K20" s="12">
        <v>0</v>
      </c>
      <c r="L20" s="22">
        <f t="shared" si="8"/>
        <v>1.4341557872520003</v>
      </c>
      <c r="M20" s="22">
        <v>1.4394125243900002</v>
      </c>
      <c r="N20" s="23">
        <f t="shared" si="9"/>
        <v>0</v>
      </c>
    </row>
    <row r="21" spans="1:31" x14ac:dyDescent="0.2">
      <c r="A21" s="3">
        <f t="shared" si="10"/>
        <v>5</v>
      </c>
      <c r="B21" s="20">
        <v>36678</v>
      </c>
      <c r="C21" s="12">
        <f t="shared" si="3"/>
        <v>0</v>
      </c>
      <c r="D21" s="12">
        <f t="shared" si="4"/>
        <v>0</v>
      </c>
      <c r="E21" s="21">
        <f t="shared" si="5"/>
        <v>0</v>
      </c>
      <c r="H21" s="8">
        <f t="shared" si="6"/>
        <v>36678</v>
      </c>
      <c r="I21" s="22">
        <f t="shared" si="7"/>
        <v>1.4333035773380005</v>
      </c>
      <c r="J21" s="13">
        <f>[2]CURVES!$M96</f>
        <v>0.98641992355708852</v>
      </c>
      <c r="K21" s="12">
        <v>0</v>
      </c>
      <c r="L21" s="22">
        <f t="shared" si="8"/>
        <v>1.4333035773380005</v>
      </c>
      <c r="M21" s="22">
        <v>1.4385664898620001</v>
      </c>
      <c r="N21" s="23">
        <f t="shared" si="9"/>
        <v>0</v>
      </c>
    </row>
    <row r="22" spans="1:31" x14ac:dyDescent="0.2">
      <c r="A22" s="3">
        <f t="shared" si="10"/>
        <v>6</v>
      </c>
      <c r="B22" s="20">
        <v>36710</v>
      </c>
      <c r="C22" s="12">
        <f t="shared" si="3"/>
        <v>0</v>
      </c>
      <c r="D22" s="12">
        <f t="shared" si="4"/>
        <v>0</v>
      </c>
      <c r="E22" s="21">
        <f t="shared" si="5"/>
        <v>0</v>
      </c>
      <c r="H22" s="8">
        <f t="shared" si="6"/>
        <v>36710</v>
      </c>
      <c r="I22" s="22">
        <f t="shared" si="7"/>
        <v>1.4324661977380004</v>
      </c>
      <c r="J22" s="13">
        <f>[2]CURVES!$M97</f>
        <v>0.98179959035083808</v>
      </c>
      <c r="K22" s="12">
        <v>0</v>
      </c>
      <c r="L22" s="22">
        <f t="shared" si="8"/>
        <v>1.4324661977380004</v>
      </c>
      <c r="M22" s="22">
        <v>1.4377437338050003</v>
      </c>
      <c r="N22" s="23">
        <f t="shared" si="9"/>
        <v>0</v>
      </c>
    </row>
    <row r="23" spans="1:31" x14ac:dyDescent="0.2">
      <c r="A23" s="3">
        <f t="shared" si="10"/>
        <v>7</v>
      </c>
      <c r="B23" s="20">
        <v>36739</v>
      </c>
      <c r="C23" s="12">
        <f t="shared" si="3"/>
        <v>0</v>
      </c>
      <c r="D23" s="12">
        <f t="shared" si="4"/>
        <v>0</v>
      </c>
      <c r="E23" s="21">
        <f t="shared" si="5"/>
        <v>0</v>
      </c>
      <c r="H23" s="8">
        <f t="shared" si="6"/>
        <v>36739</v>
      </c>
      <c r="I23" s="22">
        <f t="shared" si="7"/>
        <v>1.4315316364740003</v>
      </c>
      <c r="J23" s="13">
        <f>[2]CURVES!$M98</f>
        <v>0.97722571519234658</v>
      </c>
      <c r="K23" s="12">
        <v>0</v>
      </c>
      <c r="L23" s="22">
        <f t="shared" si="8"/>
        <v>1.4315316364740003</v>
      </c>
      <c r="M23" s="22">
        <v>1.436826963231</v>
      </c>
      <c r="N23" s="23">
        <f t="shared" si="9"/>
        <v>0</v>
      </c>
    </row>
    <row r="24" spans="1:31" x14ac:dyDescent="0.2">
      <c r="A24" s="3">
        <f t="shared" si="10"/>
        <v>8</v>
      </c>
      <c r="B24" s="20">
        <v>36770</v>
      </c>
      <c r="C24" s="12">
        <f t="shared" si="3"/>
        <v>0</v>
      </c>
      <c r="D24" s="12">
        <f t="shared" si="4"/>
        <v>0</v>
      </c>
      <c r="E24" s="21">
        <f t="shared" si="5"/>
        <v>0</v>
      </c>
      <c r="H24" s="8">
        <f t="shared" si="6"/>
        <v>36770</v>
      </c>
      <c r="I24" s="22">
        <f t="shared" si="7"/>
        <v>1.4306271568910001</v>
      </c>
      <c r="J24" s="13">
        <f>[2]CURVES!$M99</f>
        <v>0.97248990682479575</v>
      </c>
      <c r="K24" s="12">
        <v>0</v>
      </c>
      <c r="L24" s="22">
        <f t="shared" si="8"/>
        <v>1.4306271568910001</v>
      </c>
      <c r="M24" s="22">
        <v>1.43594520888</v>
      </c>
      <c r="N24" s="23">
        <f t="shared" si="9"/>
        <v>0</v>
      </c>
      <c r="S24" s="24"/>
    </row>
    <row r="25" spans="1:31" x14ac:dyDescent="0.2">
      <c r="A25" s="3">
        <f t="shared" si="10"/>
        <v>9</v>
      </c>
      <c r="B25" s="20">
        <v>36800</v>
      </c>
      <c r="C25" s="12">
        <f t="shared" si="3"/>
        <v>0</v>
      </c>
      <c r="D25" s="12">
        <f t="shared" si="4"/>
        <v>0</v>
      </c>
      <c r="E25" s="21">
        <f t="shared" si="5"/>
        <v>0</v>
      </c>
      <c r="H25" s="8">
        <f t="shared" si="6"/>
        <v>36800</v>
      </c>
      <c r="I25" s="22">
        <f t="shared" si="7"/>
        <v>1.4297867732840002</v>
      </c>
      <c r="J25" s="13">
        <f>[2]CURVES!$M100</f>
        <v>0.96766989997273301</v>
      </c>
      <c r="K25" s="12">
        <v>0</v>
      </c>
      <c r="L25" s="22">
        <f t="shared" si="8"/>
        <v>1.4297867732840002</v>
      </c>
      <c r="M25" s="22">
        <v>1.4351310402950004</v>
      </c>
      <c r="N25" s="23">
        <f t="shared" si="9"/>
        <v>0</v>
      </c>
    </row>
    <row r="26" spans="1:31" hidden="1" x14ac:dyDescent="0.2">
      <c r="A26" s="3">
        <f t="shared" si="10"/>
        <v>10</v>
      </c>
      <c r="B26" s="20">
        <v>36831</v>
      </c>
      <c r="E26" s="25"/>
    </row>
    <row r="27" spans="1:31" x14ac:dyDescent="0.2">
      <c r="B27" s="26"/>
      <c r="C27" s="16">
        <f>SUM(C17:C25)</f>
        <v>0</v>
      </c>
      <c r="D27" s="16">
        <f>SUM(D17:D25)</f>
        <v>-28000000</v>
      </c>
      <c r="E27" s="27">
        <f>SUM(E17:E25)</f>
        <v>-28000000</v>
      </c>
      <c r="K27" s="16">
        <f>SUM(K17:K25)</f>
        <v>-28000000</v>
      </c>
      <c r="N27" s="16">
        <f>SUM(N17:N25)</f>
        <v>147408.47533618496</v>
      </c>
    </row>
    <row r="28" spans="1:31" s="2" customFormat="1" x14ac:dyDescent="0.2">
      <c r="B28" s="28"/>
      <c r="C28" s="29"/>
      <c r="D28" s="29"/>
      <c r="E28" s="29"/>
      <c r="K28" s="29"/>
      <c r="N28" s="29"/>
    </row>
    <row r="29" spans="1:31" s="2" customFormat="1" x14ac:dyDescent="0.2">
      <c r="B29" s="28"/>
      <c r="C29" s="29"/>
      <c r="D29" s="29"/>
      <c r="E29" s="29"/>
      <c r="K29" s="29"/>
      <c r="N29" s="29"/>
    </row>
    <row r="30" spans="1:31" x14ac:dyDescent="0.2">
      <c r="A30" s="26"/>
      <c r="G30" s="15" t="s">
        <v>17</v>
      </c>
      <c r="R30" s="15" t="s">
        <v>18</v>
      </c>
    </row>
    <row r="31" spans="1:31" x14ac:dyDescent="0.2">
      <c r="A31" s="26"/>
      <c r="G31" s="30">
        <f>$A$17</f>
        <v>1</v>
      </c>
      <c r="H31" s="30">
        <f t="shared" ref="H31:P31" si="11">G31+1</f>
        <v>2</v>
      </c>
      <c r="I31" s="30">
        <f t="shared" si="11"/>
        <v>3</v>
      </c>
      <c r="J31" s="30">
        <f t="shared" si="11"/>
        <v>4</v>
      </c>
      <c r="K31" s="30">
        <f t="shared" si="11"/>
        <v>5</v>
      </c>
      <c r="L31" s="30">
        <f t="shared" si="11"/>
        <v>6</v>
      </c>
      <c r="M31" s="30">
        <f t="shared" si="11"/>
        <v>7</v>
      </c>
      <c r="N31" s="30">
        <f t="shared" si="11"/>
        <v>8</v>
      </c>
      <c r="O31" s="30">
        <f t="shared" si="11"/>
        <v>9</v>
      </c>
      <c r="P31" s="30">
        <f t="shared" si="11"/>
        <v>10</v>
      </c>
      <c r="R31" s="30">
        <f>$A$17</f>
        <v>1</v>
      </c>
      <c r="S31" s="30">
        <f t="shared" ref="S31:AA31" si="12">R31+1</f>
        <v>2</v>
      </c>
      <c r="T31" s="30">
        <f t="shared" si="12"/>
        <v>3</v>
      </c>
      <c r="U31" s="30">
        <f t="shared" si="12"/>
        <v>4</v>
      </c>
      <c r="V31" s="30">
        <f t="shared" si="12"/>
        <v>5</v>
      </c>
      <c r="W31" s="30">
        <f t="shared" si="12"/>
        <v>6</v>
      </c>
      <c r="X31" s="30">
        <f t="shared" si="12"/>
        <v>7</v>
      </c>
      <c r="Y31" s="30">
        <f t="shared" si="12"/>
        <v>8</v>
      </c>
      <c r="Z31" s="30">
        <f t="shared" si="12"/>
        <v>9</v>
      </c>
      <c r="AA31" s="30">
        <f t="shared" si="12"/>
        <v>10</v>
      </c>
      <c r="AD31" s="31">
        <f>'[2]CurveShift_P&amp;L'!$E$69</f>
        <v>36550</v>
      </c>
      <c r="AE31" s="32"/>
    </row>
    <row r="32" spans="1:31" ht="25.5" x14ac:dyDescent="0.2">
      <c r="A32" s="33" t="s">
        <v>19</v>
      </c>
      <c r="B32" s="34" t="s">
        <v>20</v>
      </c>
      <c r="C32" s="35" t="s">
        <v>21</v>
      </c>
      <c r="D32" s="35" t="s">
        <v>22</v>
      </c>
      <c r="E32" s="35" t="s">
        <v>23</v>
      </c>
      <c r="F32" s="3">
        <v>1</v>
      </c>
      <c r="G32" s="36">
        <f t="shared" ref="G32:P32" si="13">VLOOKUP(G$31,$A$17:$B$26,2)</f>
        <v>36557</v>
      </c>
      <c r="H32" s="36">
        <f t="shared" si="13"/>
        <v>36586</v>
      </c>
      <c r="I32" s="36">
        <f t="shared" si="13"/>
        <v>36619</v>
      </c>
      <c r="J32" s="36">
        <f t="shared" si="13"/>
        <v>36647</v>
      </c>
      <c r="K32" s="36">
        <f t="shared" si="13"/>
        <v>36678</v>
      </c>
      <c r="L32" s="36">
        <f t="shared" si="13"/>
        <v>36710</v>
      </c>
      <c r="M32" s="36">
        <f t="shared" si="13"/>
        <v>36739</v>
      </c>
      <c r="N32" s="36">
        <f t="shared" si="13"/>
        <v>36770</v>
      </c>
      <c r="O32" s="36">
        <f t="shared" si="13"/>
        <v>36800</v>
      </c>
      <c r="P32" s="36">
        <f t="shared" si="13"/>
        <v>36831</v>
      </c>
      <c r="R32" s="36">
        <f t="shared" ref="R32:AA32" si="14">VLOOKUP(R$31,$A$17:$B$26,2)</f>
        <v>36557</v>
      </c>
      <c r="S32" s="36">
        <f t="shared" si="14"/>
        <v>36586</v>
      </c>
      <c r="T32" s="36">
        <f t="shared" si="14"/>
        <v>36619</v>
      </c>
      <c r="U32" s="36">
        <f t="shared" si="14"/>
        <v>36647</v>
      </c>
      <c r="V32" s="36">
        <f t="shared" si="14"/>
        <v>36678</v>
      </c>
      <c r="W32" s="36">
        <f t="shared" si="14"/>
        <v>36710</v>
      </c>
      <c r="X32" s="36">
        <f t="shared" si="14"/>
        <v>36739</v>
      </c>
      <c r="Y32" s="36">
        <f t="shared" si="14"/>
        <v>36770</v>
      </c>
      <c r="Z32" s="36">
        <f t="shared" si="14"/>
        <v>36800</v>
      </c>
      <c r="AA32" s="36">
        <f t="shared" si="14"/>
        <v>36831</v>
      </c>
      <c r="AB32" s="37" t="s">
        <v>19</v>
      </c>
      <c r="AC32" s="37" t="s">
        <v>24</v>
      </c>
      <c r="AD32" s="37" t="s">
        <v>25</v>
      </c>
    </row>
    <row r="33" spans="1:30" x14ac:dyDescent="0.2">
      <c r="A33" s="38">
        <v>36549</v>
      </c>
      <c r="B33" s="39" t="s">
        <v>26</v>
      </c>
      <c r="C33" s="40">
        <v>-25000000</v>
      </c>
      <c r="D33" s="41">
        <v>1.439575</v>
      </c>
      <c r="E33" s="38">
        <v>36586</v>
      </c>
      <c r="F33" s="3">
        <f t="shared" ref="F33:F51" si="15">F32+1</f>
        <v>2</v>
      </c>
      <c r="G33" s="23">
        <f t="shared" ref="G33:O42" si="16">IF($E33=G$32,$C33,0)</f>
        <v>0</v>
      </c>
      <c r="H33" s="23">
        <f t="shared" si="16"/>
        <v>-25000000</v>
      </c>
      <c r="I33" s="23">
        <f t="shared" si="16"/>
        <v>0</v>
      </c>
      <c r="J33" s="23">
        <f t="shared" si="16"/>
        <v>0</v>
      </c>
      <c r="K33" s="23">
        <f t="shared" si="16"/>
        <v>0</v>
      </c>
      <c r="L33" s="23">
        <f t="shared" si="16"/>
        <v>0</v>
      </c>
      <c r="M33" s="23">
        <f t="shared" si="16"/>
        <v>0</v>
      </c>
      <c r="N33" s="23">
        <f t="shared" si="16"/>
        <v>0</v>
      </c>
      <c r="O33" s="23">
        <f t="shared" si="16"/>
        <v>0</v>
      </c>
      <c r="R33" s="42">
        <f t="shared" ref="R33:Z42" si="17">IF($E33=R$32,(VLOOKUP(R$32,$H$17:$I$25,2,FALSE)-$D33),0)*$C33</f>
        <v>0</v>
      </c>
      <c r="S33" s="42">
        <f t="shared" si="17"/>
        <v>77778.640374992494</v>
      </c>
      <c r="T33" s="42">
        <f t="shared" si="17"/>
        <v>0</v>
      </c>
      <c r="U33" s="42">
        <f t="shared" si="17"/>
        <v>0</v>
      </c>
      <c r="V33" s="42">
        <f t="shared" si="17"/>
        <v>0</v>
      </c>
      <c r="W33" s="42">
        <f t="shared" si="17"/>
        <v>0</v>
      </c>
      <c r="X33" s="42">
        <f t="shared" si="17"/>
        <v>0</v>
      </c>
      <c r="Y33" s="42">
        <f t="shared" si="17"/>
        <v>0</v>
      </c>
      <c r="Z33" s="42">
        <f t="shared" si="17"/>
        <v>0</v>
      </c>
      <c r="AA33" s="23"/>
      <c r="AB33" s="8">
        <f t="shared" ref="AB33:AB49" si="18">A33</f>
        <v>36549</v>
      </c>
      <c r="AC33" s="43">
        <f t="shared" ref="AC33:AC49" si="19">SUM(R33:Z33)</f>
        <v>77778.640374992494</v>
      </c>
      <c r="AD33" s="43">
        <f t="shared" ref="AD33:AD49" si="20">IF($AB33=$AD$31,AC33,0)</f>
        <v>0</v>
      </c>
    </row>
    <row r="34" spans="1:30" x14ac:dyDescent="0.2">
      <c r="A34" s="38">
        <v>36549</v>
      </c>
      <c r="B34" s="39" t="s">
        <v>26</v>
      </c>
      <c r="C34" s="40">
        <v>-3000000</v>
      </c>
      <c r="D34" s="41">
        <v>1.4419999999999999</v>
      </c>
      <c r="E34" s="38">
        <v>36586</v>
      </c>
      <c r="F34" s="3">
        <f t="shared" si="15"/>
        <v>3</v>
      </c>
      <c r="G34" s="23">
        <f t="shared" si="16"/>
        <v>0</v>
      </c>
      <c r="H34" s="23">
        <f t="shared" si="16"/>
        <v>-3000000</v>
      </c>
      <c r="I34" s="23">
        <f t="shared" si="16"/>
        <v>0</v>
      </c>
      <c r="J34" s="23">
        <f t="shared" si="16"/>
        <v>0</v>
      </c>
      <c r="K34" s="23">
        <f t="shared" si="16"/>
        <v>0</v>
      </c>
      <c r="L34" s="23">
        <f t="shared" si="16"/>
        <v>0</v>
      </c>
      <c r="M34" s="23">
        <f t="shared" si="16"/>
        <v>0</v>
      </c>
      <c r="N34" s="23">
        <f t="shared" si="16"/>
        <v>0</v>
      </c>
      <c r="O34" s="23">
        <f t="shared" si="16"/>
        <v>0</v>
      </c>
      <c r="R34" s="42">
        <f t="shared" si="17"/>
        <v>0</v>
      </c>
      <c r="S34" s="42">
        <f t="shared" si="17"/>
        <v>16608.436844998796</v>
      </c>
      <c r="T34" s="42">
        <f t="shared" si="17"/>
        <v>0</v>
      </c>
      <c r="U34" s="42">
        <f t="shared" si="17"/>
        <v>0</v>
      </c>
      <c r="V34" s="42">
        <f t="shared" si="17"/>
        <v>0</v>
      </c>
      <c r="W34" s="42">
        <f t="shared" si="17"/>
        <v>0</v>
      </c>
      <c r="X34" s="42">
        <f t="shared" si="17"/>
        <v>0</v>
      </c>
      <c r="Y34" s="42">
        <f t="shared" si="17"/>
        <v>0</v>
      </c>
      <c r="Z34" s="42">
        <f t="shared" si="17"/>
        <v>0</v>
      </c>
      <c r="AA34" s="23"/>
      <c r="AB34" s="8">
        <f t="shared" si="18"/>
        <v>36549</v>
      </c>
      <c r="AC34" s="43">
        <f t="shared" si="19"/>
        <v>16608.436844998796</v>
      </c>
      <c r="AD34" s="43">
        <f t="shared" si="20"/>
        <v>0</v>
      </c>
    </row>
    <row r="35" spans="1:30" x14ac:dyDescent="0.2">
      <c r="A35" s="38"/>
      <c r="B35" s="44"/>
      <c r="C35" s="40"/>
      <c r="D35" s="41"/>
      <c r="E35" s="38"/>
      <c r="F35" s="3">
        <f t="shared" si="15"/>
        <v>4</v>
      </c>
      <c r="G35" s="23">
        <f t="shared" si="16"/>
        <v>0</v>
      </c>
      <c r="H35" s="23">
        <f t="shared" si="16"/>
        <v>0</v>
      </c>
      <c r="I35" s="23">
        <f t="shared" si="16"/>
        <v>0</v>
      </c>
      <c r="J35" s="23">
        <f t="shared" si="16"/>
        <v>0</v>
      </c>
      <c r="K35" s="23">
        <f t="shared" si="16"/>
        <v>0</v>
      </c>
      <c r="L35" s="23">
        <f t="shared" si="16"/>
        <v>0</v>
      </c>
      <c r="M35" s="23">
        <f t="shared" si="16"/>
        <v>0</v>
      </c>
      <c r="N35" s="23">
        <f t="shared" si="16"/>
        <v>0</v>
      </c>
      <c r="O35" s="23">
        <f t="shared" si="16"/>
        <v>0</v>
      </c>
      <c r="R35" s="42">
        <f t="shared" si="17"/>
        <v>0</v>
      </c>
      <c r="S35" s="42">
        <f t="shared" si="17"/>
        <v>0</v>
      </c>
      <c r="T35" s="42">
        <f t="shared" si="17"/>
        <v>0</v>
      </c>
      <c r="U35" s="42">
        <f t="shared" si="17"/>
        <v>0</v>
      </c>
      <c r="V35" s="42">
        <f t="shared" si="17"/>
        <v>0</v>
      </c>
      <c r="W35" s="42">
        <f t="shared" si="17"/>
        <v>0</v>
      </c>
      <c r="X35" s="42">
        <f t="shared" si="17"/>
        <v>0</v>
      </c>
      <c r="Y35" s="42">
        <f t="shared" si="17"/>
        <v>0</v>
      </c>
      <c r="Z35" s="42">
        <f t="shared" si="17"/>
        <v>0</v>
      </c>
      <c r="AA35" s="23"/>
      <c r="AB35" s="8">
        <f t="shared" si="18"/>
        <v>0</v>
      </c>
      <c r="AC35" s="43">
        <f t="shared" si="19"/>
        <v>0</v>
      </c>
      <c r="AD35" s="43">
        <f t="shared" si="20"/>
        <v>0</v>
      </c>
    </row>
    <row r="36" spans="1:30" x14ac:dyDescent="0.2">
      <c r="A36" s="38"/>
      <c r="B36" s="44"/>
      <c r="C36" s="40"/>
      <c r="D36" s="41"/>
      <c r="E36" s="38"/>
      <c r="F36" s="3">
        <f t="shared" si="15"/>
        <v>5</v>
      </c>
      <c r="G36" s="23">
        <f t="shared" si="16"/>
        <v>0</v>
      </c>
      <c r="H36" s="23">
        <f t="shared" si="16"/>
        <v>0</v>
      </c>
      <c r="I36" s="23">
        <f t="shared" si="16"/>
        <v>0</v>
      </c>
      <c r="J36" s="23">
        <f t="shared" si="16"/>
        <v>0</v>
      </c>
      <c r="K36" s="23">
        <f t="shared" si="16"/>
        <v>0</v>
      </c>
      <c r="L36" s="23">
        <f t="shared" si="16"/>
        <v>0</v>
      </c>
      <c r="M36" s="23">
        <f t="shared" si="16"/>
        <v>0</v>
      </c>
      <c r="N36" s="23">
        <f t="shared" si="16"/>
        <v>0</v>
      </c>
      <c r="O36" s="23">
        <f t="shared" si="16"/>
        <v>0</v>
      </c>
      <c r="R36" s="42">
        <f t="shared" si="17"/>
        <v>0</v>
      </c>
      <c r="S36" s="42">
        <f t="shared" si="17"/>
        <v>0</v>
      </c>
      <c r="T36" s="42">
        <f t="shared" si="17"/>
        <v>0</v>
      </c>
      <c r="U36" s="42">
        <f t="shared" si="17"/>
        <v>0</v>
      </c>
      <c r="V36" s="42">
        <f t="shared" si="17"/>
        <v>0</v>
      </c>
      <c r="W36" s="42">
        <f t="shared" si="17"/>
        <v>0</v>
      </c>
      <c r="X36" s="42">
        <f t="shared" si="17"/>
        <v>0</v>
      </c>
      <c r="Y36" s="42">
        <f t="shared" si="17"/>
        <v>0</v>
      </c>
      <c r="Z36" s="42">
        <f t="shared" si="17"/>
        <v>0</v>
      </c>
      <c r="AA36" s="23"/>
      <c r="AB36" s="8">
        <f t="shared" si="18"/>
        <v>0</v>
      </c>
      <c r="AC36" s="43">
        <f t="shared" si="19"/>
        <v>0</v>
      </c>
      <c r="AD36" s="43">
        <f t="shared" si="20"/>
        <v>0</v>
      </c>
    </row>
    <row r="37" spans="1:30" x14ac:dyDescent="0.2">
      <c r="A37" s="38"/>
      <c r="B37" s="44"/>
      <c r="C37" s="40"/>
      <c r="D37" s="41"/>
      <c r="E37" s="38"/>
      <c r="F37" s="3">
        <f t="shared" si="15"/>
        <v>6</v>
      </c>
      <c r="G37" s="23">
        <f t="shared" si="16"/>
        <v>0</v>
      </c>
      <c r="H37" s="23">
        <f t="shared" si="16"/>
        <v>0</v>
      </c>
      <c r="I37" s="23">
        <f t="shared" si="16"/>
        <v>0</v>
      </c>
      <c r="J37" s="23">
        <f t="shared" si="16"/>
        <v>0</v>
      </c>
      <c r="K37" s="23">
        <f t="shared" si="16"/>
        <v>0</v>
      </c>
      <c r="L37" s="23">
        <f t="shared" si="16"/>
        <v>0</v>
      </c>
      <c r="M37" s="23">
        <f t="shared" si="16"/>
        <v>0</v>
      </c>
      <c r="N37" s="23">
        <f t="shared" si="16"/>
        <v>0</v>
      </c>
      <c r="O37" s="23">
        <f t="shared" si="16"/>
        <v>0</v>
      </c>
      <c r="R37" s="42">
        <f t="shared" si="17"/>
        <v>0</v>
      </c>
      <c r="S37" s="42">
        <f t="shared" si="17"/>
        <v>0</v>
      </c>
      <c r="T37" s="42">
        <f t="shared" si="17"/>
        <v>0</v>
      </c>
      <c r="U37" s="42">
        <f t="shared" si="17"/>
        <v>0</v>
      </c>
      <c r="V37" s="42">
        <f t="shared" si="17"/>
        <v>0</v>
      </c>
      <c r="W37" s="42">
        <f t="shared" si="17"/>
        <v>0</v>
      </c>
      <c r="X37" s="42">
        <f t="shared" si="17"/>
        <v>0</v>
      </c>
      <c r="Y37" s="42">
        <f t="shared" si="17"/>
        <v>0</v>
      </c>
      <c r="Z37" s="42">
        <f t="shared" si="17"/>
        <v>0</v>
      </c>
      <c r="AA37" s="23"/>
      <c r="AB37" s="8">
        <f t="shared" si="18"/>
        <v>0</v>
      </c>
      <c r="AC37" s="43">
        <f t="shared" si="19"/>
        <v>0</v>
      </c>
      <c r="AD37" s="43">
        <f t="shared" si="20"/>
        <v>0</v>
      </c>
    </row>
    <row r="38" spans="1:30" x14ac:dyDescent="0.2">
      <c r="A38" s="38"/>
      <c r="B38" s="44"/>
      <c r="C38" s="40"/>
      <c r="D38" s="41"/>
      <c r="E38" s="38"/>
      <c r="F38" s="3">
        <f t="shared" si="15"/>
        <v>7</v>
      </c>
      <c r="G38" s="23">
        <f t="shared" si="16"/>
        <v>0</v>
      </c>
      <c r="H38" s="23">
        <f t="shared" si="16"/>
        <v>0</v>
      </c>
      <c r="I38" s="23">
        <f t="shared" si="16"/>
        <v>0</v>
      </c>
      <c r="J38" s="23">
        <f t="shared" si="16"/>
        <v>0</v>
      </c>
      <c r="K38" s="23">
        <f t="shared" si="16"/>
        <v>0</v>
      </c>
      <c r="L38" s="23">
        <f t="shared" si="16"/>
        <v>0</v>
      </c>
      <c r="M38" s="23">
        <f t="shared" si="16"/>
        <v>0</v>
      </c>
      <c r="N38" s="23">
        <f t="shared" si="16"/>
        <v>0</v>
      </c>
      <c r="O38" s="23">
        <f t="shared" si="16"/>
        <v>0</v>
      </c>
      <c r="R38" s="42">
        <f t="shared" si="17"/>
        <v>0</v>
      </c>
      <c r="S38" s="42">
        <f t="shared" si="17"/>
        <v>0</v>
      </c>
      <c r="T38" s="42">
        <f t="shared" si="17"/>
        <v>0</v>
      </c>
      <c r="U38" s="42">
        <f t="shared" si="17"/>
        <v>0</v>
      </c>
      <c r="V38" s="42">
        <f t="shared" si="17"/>
        <v>0</v>
      </c>
      <c r="W38" s="42">
        <f t="shared" si="17"/>
        <v>0</v>
      </c>
      <c r="X38" s="42">
        <f t="shared" si="17"/>
        <v>0</v>
      </c>
      <c r="Y38" s="42">
        <f t="shared" si="17"/>
        <v>0</v>
      </c>
      <c r="Z38" s="42">
        <f t="shared" si="17"/>
        <v>0</v>
      </c>
      <c r="AA38" s="23"/>
      <c r="AB38" s="8">
        <f t="shared" si="18"/>
        <v>0</v>
      </c>
      <c r="AC38" s="43">
        <f t="shared" si="19"/>
        <v>0</v>
      </c>
      <c r="AD38" s="43">
        <f t="shared" si="20"/>
        <v>0</v>
      </c>
    </row>
    <row r="39" spans="1:30" x14ac:dyDescent="0.2">
      <c r="A39" s="38"/>
      <c r="B39" s="44"/>
      <c r="C39" s="40"/>
      <c r="D39" s="41"/>
      <c r="E39" s="38"/>
      <c r="F39" s="3">
        <f t="shared" si="15"/>
        <v>8</v>
      </c>
      <c r="G39" s="23">
        <f t="shared" si="16"/>
        <v>0</v>
      </c>
      <c r="H39" s="23">
        <f t="shared" si="16"/>
        <v>0</v>
      </c>
      <c r="I39" s="23">
        <f t="shared" si="16"/>
        <v>0</v>
      </c>
      <c r="J39" s="23">
        <f t="shared" si="16"/>
        <v>0</v>
      </c>
      <c r="K39" s="23">
        <f t="shared" si="16"/>
        <v>0</v>
      </c>
      <c r="L39" s="23">
        <f t="shared" si="16"/>
        <v>0</v>
      </c>
      <c r="M39" s="23">
        <f t="shared" si="16"/>
        <v>0</v>
      </c>
      <c r="N39" s="23">
        <f t="shared" si="16"/>
        <v>0</v>
      </c>
      <c r="O39" s="23">
        <f t="shared" si="16"/>
        <v>0</v>
      </c>
      <c r="R39" s="42">
        <f t="shared" si="17"/>
        <v>0</v>
      </c>
      <c r="S39" s="42">
        <f t="shared" si="17"/>
        <v>0</v>
      </c>
      <c r="T39" s="42">
        <f t="shared" si="17"/>
        <v>0</v>
      </c>
      <c r="U39" s="42">
        <f t="shared" si="17"/>
        <v>0</v>
      </c>
      <c r="V39" s="42">
        <f t="shared" si="17"/>
        <v>0</v>
      </c>
      <c r="W39" s="42">
        <f t="shared" si="17"/>
        <v>0</v>
      </c>
      <c r="X39" s="42">
        <f t="shared" si="17"/>
        <v>0</v>
      </c>
      <c r="Y39" s="42">
        <f t="shared" si="17"/>
        <v>0</v>
      </c>
      <c r="Z39" s="42">
        <f t="shared" si="17"/>
        <v>0</v>
      </c>
      <c r="AA39" s="23"/>
      <c r="AB39" s="8">
        <f t="shared" si="18"/>
        <v>0</v>
      </c>
      <c r="AC39" s="43">
        <f t="shared" si="19"/>
        <v>0</v>
      </c>
      <c r="AD39" s="43">
        <f t="shared" si="20"/>
        <v>0</v>
      </c>
    </row>
    <row r="40" spans="1:30" x14ac:dyDescent="0.2">
      <c r="A40" s="38"/>
      <c r="B40" s="44"/>
      <c r="C40" s="40"/>
      <c r="D40" s="41"/>
      <c r="E40" s="38"/>
      <c r="F40" s="3">
        <f t="shared" si="15"/>
        <v>9</v>
      </c>
      <c r="G40" s="23">
        <f t="shared" si="16"/>
        <v>0</v>
      </c>
      <c r="H40" s="23">
        <f t="shared" si="16"/>
        <v>0</v>
      </c>
      <c r="I40" s="23">
        <f t="shared" si="16"/>
        <v>0</v>
      </c>
      <c r="J40" s="23">
        <f t="shared" si="16"/>
        <v>0</v>
      </c>
      <c r="K40" s="23">
        <f t="shared" si="16"/>
        <v>0</v>
      </c>
      <c r="L40" s="23">
        <f t="shared" si="16"/>
        <v>0</v>
      </c>
      <c r="M40" s="23">
        <f t="shared" si="16"/>
        <v>0</v>
      </c>
      <c r="N40" s="23">
        <f t="shared" si="16"/>
        <v>0</v>
      </c>
      <c r="O40" s="23">
        <f t="shared" si="16"/>
        <v>0</v>
      </c>
      <c r="R40" s="42">
        <f t="shared" si="17"/>
        <v>0</v>
      </c>
      <c r="S40" s="42">
        <f t="shared" si="17"/>
        <v>0</v>
      </c>
      <c r="T40" s="42">
        <f t="shared" si="17"/>
        <v>0</v>
      </c>
      <c r="U40" s="42">
        <f t="shared" si="17"/>
        <v>0</v>
      </c>
      <c r="V40" s="42">
        <f t="shared" si="17"/>
        <v>0</v>
      </c>
      <c r="W40" s="42">
        <f t="shared" si="17"/>
        <v>0</v>
      </c>
      <c r="X40" s="42">
        <f t="shared" si="17"/>
        <v>0</v>
      </c>
      <c r="Y40" s="42">
        <f t="shared" si="17"/>
        <v>0</v>
      </c>
      <c r="Z40" s="42">
        <f t="shared" si="17"/>
        <v>0</v>
      </c>
      <c r="AA40" s="23"/>
      <c r="AB40" s="8">
        <f t="shared" si="18"/>
        <v>0</v>
      </c>
      <c r="AC40" s="43">
        <f t="shared" si="19"/>
        <v>0</v>
      </c>
      <c r="AD40" s="43">
        <f t="shared" si="20"/>
        <v>0</v>
      </c>
    </row>
    <row r="41" spans="1:30" x14ac:dyDescent="0.2">
      <c r="A41" s="38"/>
      <c r="B41" s="44"/>
      <c r="C41" s="40"/>
      <c r="D41" s="41"/>
      <c r="E41" s="38"/>
      <c r="F41" s="3">
        <f t="shared" si="15"/>
        <v>10</v>
      </c>
      <c r="G41" s="23">
        <f t="shared" si="16"/>
        <v>0</v>
      </c>
      <c r="H41" s="23">
        <f t="shared" si="16"/>
        <v>0</v>
      </c>
      <c r="I41" s="23">
        <f t="shared" si="16"/>
        <v>0</v>
      </c>
      <c r="J41" s="23">
        <f t="shared" si="16"/>
        <v>0</v>
      </c>
      <c r="K41" s="23">
        <f t="shared" si="16"/>
        <v>0</v>
      </c>
      <c r="L41" s="23">
        <f t="shared" si="16"/>
        <v>0</v>
      </c>
      <c r="M41" s="23">
        <f t="shared" si="16"/>
        <v>0</v>
      </c>
      <c r="N41" s="23">
        <f t="shared" si="16"/>
        <v>0</v>
      </c>
      <c r="O41" s="23">
        <f t="shared" si="16"/>
        <v>0</v>
      </c>
      <c r="R41" s="42">
        <f t="shared" si="17"/>
        <v>0</v>
      </c>
      <c r="S41" s="42">
        <f t="shared" si="17"/>
        <v>0</v>
      </c>
      <c r="T41" s="42">
        <f t="shared" si="17"/>
        <v>0</v>
      </c>
      <c r="U41" s="42">
        <f t="shared" si="17"/>
        <v>0</v>
      </c>
      <c r="V41" s="42">
        <f t="shared" si="17"/>
        <v>0</v>
      </c>
      <c r="W41" s="42">
        <f t="shared" si="17"/>
        <v>0</v>
      </c>
      <c r="X41" s="42">
        <f t="shared" si="17"/>
        <v>0</v>
      </c>
      <c r="Y41" s="42">
        <f t="shared" si="17"/>
        <v>0</v>
      </c>
      <c r="Z41" s="42">
        <f t="shared" si="17"/>
        <v>0</v>
      </c>
      <c r="AA41" s="23"/>
      <c r="AB41" s="8">
        <f t="shared" si="18"/>
        <v>0</v>
      </c>
      <c r="AC41" s="43">
        <f t="shared" si="19"/>
        <v>0</v>
      </c>
      <c r="AD41" s="43">
        <f t="shared" si="20"/>
        <v>0</v>
      </c>
    </row>
    <row r="42" spans="1:30" x14ac:dyDescent="0.2">
      <c r="A42" s="38"/>
      <c r="B42" s="44"/>
      <c r="C42" s="40"/>
      <c r="D42" s="41"/>
      <c r="E42" s="38"/>
      <c r="F42" s="3">
        <f t="shared" si="15"/>
        <v>11</v>
      </c>
      <c r="G42" s="23">
        <f t="shared" si="16"/>
        <v>0</v>
      </c>
      <c r="H42" s="23">
        <f t="shared" si="16"/>
        <v>0</v>
      </c>
      <c r="I42" s="23">
        <f t="shared" si="16"/>
        <v>0</v>
      </c>
      <c r="J42" s="23">
        <f t="shared" si="16"/>
        <v>0</v>
      </c>
      <c r="K42" s="23">
        <f t="shared" si="16"/>
        <v>0</v>
      </c>
      <c r="L42" s="23">
        <f t="shared" si="16"/>
        <v>0</v>
      </c>
      <c r="M42" s="23">
        <f t="shared" si="16"/>
        <v>0</v>
      </c>
      <c r="N42" s="23">
        <f t="shared" si="16"/>
        <v>0</v>
      </c>
      <c r="O42" s="23">
        <f t="shared" si="16"/>
        <v>0</v>
      </c>
      <c r="R42" s="42">
        <f t="shared" si="17"/>
        <v>0</v>
      </c>
      <c r="S42" s="42">
        <f t="shared" si="17"/>
        <v>0</v>
      </c>
      <c r="T42" s="42">
        <f t="shared" si="17"/>
        <v>0</v>
      </c>
      <c r="U42" s="42">
        <f t="shared" si="17"/>
        <v>0</v>
      </c>
      <c r="V42" s="42">
        <f t="shared" si="17"/>
        <v>0</v>
      </c>
      <c r="W42" s="42">
        <f t="shared" si="17"/>
        <v>0</v>
      </c>
      <c r="X42" s="42">
        <f t="shared" si="17"/>
        <v>0</v>
      </c>
      <c r="Y42" s="42">
        <f t="shared" si="17"/>
        <v>0</v>
      </c>
      <c r="Z42" s="42">
        <f t="shared" si="17"/>
        <v>0</v>
      </c>
      <c r="AA42" s="23"/>
      <c r="AB42" s="8">
        <f t="shared" si="18"/>
        <v>0</v>
      </c>
      <c r="AC42" s="43">
        <f t="shared" si="19"/>
        <v>0</v>
      </c>
      <c r="AD42" s="43">
        <f t="shared" si="20"/>
        <v>0</v>
      </c>
    </row>
    <row r="43" spans="1:30" x14ac:dyDescent="0.2">
      <c r="A43" s="38"/>
      <c r="B43" s="44"/>
      <c r="C43" s="40"/>
      <c r="D43" s="41"/>
      <c r="E43" s="38"/>
      <c r="F43" s="3">
        <f t="shared" si="15"/>
        <v>12</v>
      </c>
      <c r="G43" s="23">
        <f t="shared" ref="G43:O50" si="21">IF($E43=G$32,$C43,0)</f>
        <v>0</v>
      </c>
      <c r="H43" s="23">
        <f t="shared" si="21"/>
        <v>0</v>
      </c>
      <c r="I43" s="23">
        <f t="shared" si="21"/>
        <v>0</v>
      </c>
      <c r="J43" s="23">
        <f t="shared" si="21"/>
        <v>0</v>
      </c>
      <c r="K43" s="23">
        <f t="shared" si="21"/>
        <v>0</v>
      </c>
      <c r="L43" s="23">
        <f t="shared" si="21"/>
        <v>0</v>
      </c>
      <c r="M43" s="23">
        <f t="shared" si="21"/>
        <v>0</v>
      </c>
      <c r="N43" s="23">
        <f t="shared" si="21"/>
        <v>0</v>
      </c>
      <c r="O43" s="23">
        <f t="shared" si="21"/>
        <v>0</v>
      </c>
      <c r="R43" s="42">
        <f t="shared" ref="R43:Z50" si="22">IF($E43=R$32,(VLOOKUP(R$32,$H$17:$I$25,2,FALSE)-$D43),0)*$C43</f>
        <v>0</v>
      </c>
      <c r="S43" s="42">
        <f t="shared" si="22"/>
        <v>0</v>
      </c>
      <c r="T43" s="42">
        <f t="shared" si="22"/>
        <v>0</v>
      </c>
      <c r="U43" s="42">
        <f t="shared" si="22"/>
        <v>0</v>
      </c>
      <c r="V43" s="42">
        <f t="shared" si="22"/>
        <v>0</v>
      </c>
      <c r="W43" s="42">
        <f t="shared" si="22"/>
        <v>0</v>
      </c>
      <c r="X43" s="42">
        <f t="shared" si="22"/>
        <v>0</v>
      </c>
      <c r="Y43" s="42">
        <f t="shared" si="22"/>
        <v>0</v>
      </c>
      <c r="Z43" s="42">
        <f t="shared" si="22"/>
        <v>0</v>
      </c>
      <c r="AA43" s="23"/>
      <c r="AB43" s="8">
        <f t="shared" si="18"/>
        <v>0</v>
      </c>
      <c r="AC43" s="43">
        <f t="shared" si="19"/>
        <v>0</v>
      </c>
      <c r="AD43" s="43">
        <f t="shared" si="20"/>
        <v>0</v>
      </c>
    </row>
    <row r="44" spans="1:30" x14ac:dyDescent="0.2">
      <c r="A44" s="38"/>
      <c r="B44" s="44"/>
      <c r="C44" s="40"/>
      <c r="D44" s="41"/>
      <c r="E44" s="38"/>
      <c r="F44" s="3">
        <f t="shared" si="15"/>
        <v>13</v>
      </c>
      <c r="G44" s="23">
        <f t="shared" si="21"/>
        <v>0</v>
      </c>
      <c r="H44" s="23">
        <f t="shared" si="21"/>
        <v>0</v>
      </c>
      <c r="I44" s="23">
        <f t="shared" si="21"/>
        <v>0</v>
      </c>
      <c r="J44" s="23">
        <f t="shared" si="21"/>
        <v>0</v>
      </c>
      <c r="K44" s="23">
        <f t="shared" si="21"/>
        <v>0</v>
      </c>
      <c r="L44" s="23">
        <f t="shared" si="21"/>
        <v>0</v>
      </c>
      <c r="M44" s="23">
        <f t="shared" si="21"/>
        <v>0</v>
      </c>
      <c r="N44" s="23">
        <f t="shared" si="21"/>
        <v>0</v>
      </c>
      <c r="O44" s="23">
        <f t="shared" si="21"/>
        <v>0</v>
      </c>
      <c r="R44" s="42">
        <f t="shared" si="22"/>
        <v>0</v>
      </c>
      <c r="S44" s="42">
        <f t="shared" si="22"/>
        <v>0</v>
      </c>
      <c r="T44" s="42">
        <f t="shared" si="22"/>
        <v>0</v>
      </c>
      <c r="U44" s="42">
        <f t="shared" si="22"/>
        <v>0</v>
      </c>
      <c r="V44" s="42">
        <f t="shared" si="22"/>
        <v>0</v>
      </c>
      <c r="W44" s="42">
        <f t="shared" si="22"/>
        <v>0</v>
      </c>
      <c r="X44" s="42">
        <f t="shared" si="22"/>
        <v>0</v>
      </c>
      <c r="Y44" s="42">
        <f t="shared" si="22"/>
        <v>0</v>
      </c>
      <c r="Z44" s="42">
        <f t="shared" si="22"/>
        <v>0</v>
      </c>
      <c r="AA44" s="23"/>
      <c r="AB44" s="8">
        <f t="shared" si="18"/>
        <v>0</v>
      </c>
      <c r="AC44" s="43">
        <f t="shared" si="19"/>
        <v>0</v>
      </c>
      <c r="AD44" s="43">
        <f t="shared" si="20"/>
        <v>0</v>
      </c>
    </row>
    <row r="45" spans="1:30" x14ac:dyDescent="0.2">
      <c r="A45" s="38"/>
      <c r="B45" s="44"/>
      <c r="C45" s="40"/>
      <c r="D45" s="41"/>
      <c r="E45" s="38"/>
      <c r="F45" s="3">
        <f t="shared" si="15"/>
        <v>14</v>
      </c>
      <c r="G45" s="23">
        <f t="shared" si="21"/>
        <v>0</v>
      </c>
      <c r="H45" s="23">
        <f t="shared" si="21"/>
        <v>0</v>
      </c>
      <c r="I45" s="23">
        <f t="shared" si="21"/>
        <v>0</v>
      </c>
      <c r="J45" s="23">
        <f t="shared" si="21"/>
        <v>0</v>
      </c>
      <c r="K45" s="23">
        <f t="shared" si="21"/>
        <v>0</v>
      </c>
      <c r="L45" s="23">
        <f t="shared" si="21"/>
        <v>0</v>
      </c>
      <c r="M45" s="23">
        <f t="shared" si="21"/>
        <v>0</v>
      </c>
      <c r="N45" s="23">
        <f t="shared" si="21"/>
        <v>0</v>
      </c>
      <c r="O45" s="23">
        <f t="shared" si="21"/>
        <v>0</v>
      </c>
      <c r="R45" s="42">
        <f t="shared" si="22"/>
        <v>0</v>
      </c>
      <c r="S45" s="42">
        <f t="shared" si="22"/>
        <v>0</v>
      </c>
      <c r="T45" s="42">
        <f t="shared" si="22"/>
        <v>0</v>
      </c>
      <c r="U45" s="42">
        <f t="shared" si="22"/>
        <v>0</v>
      </c>
      <c r="V45" s="42">
        <f t="shared" si="22"/>
        <v>0</v>
      </c>
      <c r="W45" s="42">
        <f t="shared" si="22"/>
        <v>0</v>
      </c>
      <c r="X45" s="42">
        <f t="shared" si="22"/>
        <v>0</v>
      </c>
      <c r="Y45" s="42">
        <f t="shared" si="22"/>
        <v>0</v>
      </c>
      <c r="Z45" s="42">
        <f t="shared" si="22"/>
        <v>0</v>
      </c>
      <c r="AA45" s="23"/>
      <c r="AB45" s="8">
        <f t="shared" si="18"/>
        <v>0</v>
      </c>
      <c r="AC45" s="43">
        <f t="shared" si="19"/>
        <v>0</v>
      </c>
      <c r="AD45" s="43">
        <f t="shared" si="20"/>
        <v>0</v>
      </c>
    </row>
    <row r="46" spans="1:30" x14ac:dyDescent="0.2">
      <c r="A46" s="38"/>
      <c r="B46" s="44"/>
      <c r="C46" s="40"/>
      <c r="D46" s="41"/>
      <c r="E46" s="38"/>
      <c r="F46" s="3">
        <f t="shared" si="15"/>
        <v>15</v>
      </c>
      <c r="G46" s="23">
        <f t="shared" si="21"/>
        <v>0</v>
      </c>
      <c r="H46" s="23">
        <f t="shared" si="21"/>
        <v>0</v>
      </c>
      <c r="I46" s="23">
        <f t="shared" si="21"/>
        <v>0</v>
      </c>
      <c r="J46" s="23">
        <f t="shared" si="21"/>
        <v>0</v>
      </c>
      <c r="K46" s="23">
        <f t="shared" si="21"/>
        <v>0</v>
      </c>
      <c r="L46" s="23">
        <f t="shared" si="21"/>
        <v>0</v>
      </c>
      <c r="M46" s="23">
        <f t="shared" si="21"/>
        <v>0</v>
      </c>
      <c r="N46" s="23">
        <f t="shared" si="21"/>
        <v>0</v>
      </c>
      <c r="O46" s="23">
        <f t="shared" si="21"/>
        <v>0</v>
      </c>
      <c r="R46" s="42">
        <f t="shared" si="22"/>
        <v>0</v>
      </c>
      <c r="S46" s="42">
        <f t="shared" si="22"/>
        <v>0</v>
      </c>
      <c r="T46" s="42">
        <f t="shared" si="22"/>
        <v>0</v>
      </c>
      <c r="U46" s="42">
        <f t="shared" si="22"/>
        <v>0</v>
      </c>
      <c r="V46" s="42">
        <f t="shared" si="22"/>
        <v>0</v>
      </c>
      <c r="W46" s="42">
        <f t="shared" si="22"/>
        <v>0</v>
      </c>
      <c r="X46" s="42">
        <f t="shared" si="22"/>
        <v>0</v>
      </c>
      <c r="Y46" s="42">
        <f t="shared" si="22"/>
        <v>0</v>
      </c>
      <c r="Z46" s="42">
        <f t="shared" si="22"/>
        <v>0</v>
      </c>
      <c r="AA46" s="23"/>
      <c r="AB46" s="8">
        <f t="shared" si="18"/>
        <v>0</v>
      </c>
      <c r="AC46" s="43">
        <f t="shared" si="19"/>
        <v>0</v>
      </c>
      <c r="AD46" s="43">
        <f t="shared" si="20"/>
        <v>0</v>
      </c>
    </row>
    <row r="47" spans="1:30" x14ac:dyDescent="0.2">
      <c r="A47" s="38"/>
      <c r="B47" s="44"/>
      <c r="C47" s="40"/>
      <c r="D47" s="41"/>
      <c r="E47" s="38"/>
      <c r="F47" s="3">
        <f t="shared" si="15"/>
        <v>16</v>
      </c>
      <c r="G47" s="23">
        <f t="shared" si="21"/>
        <v>0</v>
      </c>
      <c r="H47" s="23">
        <f t="shared" si="21"/>
        <v>0</v>
      </c>
      <c r="I47" s="23">
        <f t="shared" si="21"/>
        <v>0</v>
      </c>
      <c r="J47" s="23">
        <f t="shared" si="21"/>
        <v>0</v>
      </c>
      <c r="K47" s="23">
        <f t="shared" si="21"/>
        <v>0</v>
      </c>
      <c r="L47" s="23">
        <f t="shared" si="21"/>
        <v>0</v>
      </c>
      <c r="M47" s="23">
        <f t="shared" si="21"/>
        <v>0</v>
      </c>
      <c r="N47" s="23">
        <f t="shared" si="21"/>
        <v>0</v>
      </c>
      <c r="O47" s="23">
        <f t="shared" si="21"/>
        <v>0</v>
      </c>
      <c r="R47" s="42">
        <f t="shared" si="22"/>
        <v>0</v>
      </c>
      <c r="S47" s="42">
        <f t="shared" si="22"/>
        <v>0</v>
      </c>
      <c r="T47" s="42">
        <f t="shared" si="22"/>
        <v>0</v>
      </c>
      <c r="U47" s="42">
        <f t="shared" si="22"/>
        <v>0</v>
      </c>
      <c r="V47" s="42">
        <f t="shared" si="22"/>
        <v>0</v>
      </c>
      <c r="W47" s="42">
        <f t="shared" si="22"/>
        <v>0</v>
      </c>
      <c r="X47" s="42">
        <f t="shared" si="22"/>
        <v>0</v>
      </c>
      <c r="Y47" s="42">
        <f t="shared" si="22"/>
        <v>0</v>
      </c>
      <c r="Z47" s="42">
        <f t="shared" si="22"/>
        <v>0</v>
      </c>
      <c r="AA47" s="23"/>
      <c r="AB47" s="8">
        <f t="shared" si="18"/>
        <v>0</v>
      </c>
      <c r="AC47" s="43">
        <f t="shared" si="19"/>
        <v>0</v>
      </c>
      <c r="AD47" s="43">
        <f t="shared" si="20"/>
        <v>0</v>
      </c>
    </row>
    <row r="48" spans="1:30" x14ac:dyDescent="0.2">
      <c r="A48" s="38"/>
      <c r="B48" s="44"/>
      <c r="C48" s="40"/>
      <c r="D48" s="41"/>
      <c r="E48" s="38"/>
      <c r="F48" s="3">
        <f t="shared" si="15"/>
        <v>17</v>
      </c>
      <c r="G48" s="23">
        <f t="shared" si="21"/>
        <v>0</v>
      </c>
      <c r="H48" s="23">
        <f t="shared" si="21"/>
        <v>0</v>
      </c>
      <c r="I48" s="23">
        <f t="shared" si="21"/>
        <v>0</v>
      </c>
      <c r="J48" s="23">
        <f t="shared" si="21"/>
        <v>0</v>
      </c>
      <c r="K48" s="23">
        <f t="shared" si="21"/>
        <v>0</v>
      </c>
      <c r="L48" s="23">
        <f t="shared" si="21"/>
        <v>0</v>
      </c>
      <c r="M48" s="23">
        <f t="shared" si="21"/>
        <v>0</v>
      </c>
      <c r="N48" s="23">
        <f t="shared" si="21"/>
        <v>0</v>
      </c>
      <c r="O48" s="23">
        <f t="shared" si="21"/>
        <v>0</v>
      </c>
      <c r="R48" s="42">
        <f t="shared" si="22"/>
        <v>0</v>
      </c>
      <c r="S48" s="42">
        <f t="shared" si="22"/>
        <v>0</v>
      </c>
      <c r="T48" s="42">
        <f t="shared" si="22"/>
        <v>0</v>
      </c>
      <c r="U48" s="42">
        <f t="shared" si="22"/>
        <v>0</v>
      </c>
      <c r="V48" s="42">
        <f t="shared" si="22"/>
        <v>0</v>
      </c>
      <c r="W48" s="42">
        <f t="shared" si="22"/>
        <v>0</v>
      </c>
      <c r="X48" s="42">
        <f t="shared" si="22"/>
        <v>0</v>
      </c>
      <c r="Y48" s="42">
        <f t="shared" si="22"/>
        <v>0</v>
      </c>
      <c r="Z48" s="42">
        <f t="shared" si="22"/>
        <v>0</v>
      </c>
      <c r="AA48" s="23"/>
      <c r="AB48" s="8">
        <f t="shared" si="18"/>
        <v>0</v>
      </c>
      <c r="AC48" s="43">
        <f t="shared" si="19"/>
        <v>0</v>
      </c>
      <c r="AD48" s="43">
        <f t="shared" si="20"/>
        <v>0</v>
      </c>
    </row>
    <row r="49" spans="1:30" x14ac:dyDescent="0.2">
      <c r="A49" s="38"/>
      <c r="B49" s="44"/>
      <c r="C49" s="40"/>
      <c r="D49" s="41"/>
      <c r="E49" s="38"/>
      <c r="F49" s="3">
        <f t="shared" si="15"/>
        <v>18</v>
      </c>
      <c r="G49" s="23">
        <f t="shared" si="21"/>
        <v>0</v>
      </c>
      <c r="H49" s="23">
        <f t="shared" si="21"/>
        <v>0</v>
      </c>
      <c r="I49" s="23">
        <f t="shared" si="21"/>
        <v>0</v>
      </c>
      <c r="J49" s="23">
        <f t="shared" si="21"/>
        <v>0</v>
      </c>
      <c r="K49" s="23">
        <f t="shared" si="21"/>
        <v>0</v>
      </c>
      <c r="L49" s="23">
        <f t="shared" si="21"/>
        <v>0</v>
      </c>
      <c r="M49" s="23">
        <f t="shared" si="21"/>
        <v>0</v>
      </c>
      <c r="N49" s="23">
        <f t="shared" si="21"/>
        <v>0</v>
      </c>
      <c r="O49" s="23">
        <f t="shared" si="21"/>
        <v>0</v>
      </c>
      <c r="R49" s="42">
        <f t="shared" si="22"/>
        <v>0</v>
      </c>
      <c r="S49" s="42">
        <f t="shared" si="22"/>
        <v>0</v>
      </c>
      <c r="T49" s="42">
        <f t="shared" si="22"/>
        <v>0</v>
      </c>
      <c r="U49" s="42">
        <f t="shared" si="22"/>
        <v>0</v>
      </c>
      <c r="V49" s="42">
        <f t="shared" si="22"/>
        <v>0</v>
      </c>
      <c r="W49" s="42">
        <f t="shared" si="22"/>
        <v>0</v>
      </c>
      <c r="X49" s="42">
        <f t="shared" si="22"/>
        <v>0</v>
      </c>
      <c r="Y49" s="42">
        <f t="shared" si="22"/>
        <v>0</v>
      </c>
      <c r="Z49" s="42">
        <f t="shared" si="22"/>
        <v>0</v>
      </c>
      <c r="AA49" s="23"/>
      <c r="AB49" s="8">
        <f t="shared" si="18"/>
        <v>0</v>
      </c>
      <c r="AC49" s="43">
        <f t="shared" si="19"/>
        <v>0</v>
      </c>
      <c r="AD49" s="43">
        <f t="shared" si="20"/>
        <v>0</v>
      </c>
    </row>
    <row r="50" spans="1:30" x14ac:dyDescent="0.2">
      <c r="A50" s="38"/>
      <c r="B50" s="44"/>
      <c r="C50" s="40"/>
      <c r="D50" s="41"/>
      <c r="E50" s="38"/>
      <c r="F50" s="3">
        <f t="shared" si="15"/>
        <v>19</v>
      </c>
      <c r="G50" s="23">
        <f t="shared" si="21"/>
        <v>0</v>
      </c>
      <c r="H50" s="23">
        <f t="shared" si="21"/>
        <v>0</v>
      </c>
      <c r="I50" s="23">
        <f t="shared" si="21"/>
        <v>0</v>
      </c>
      <c r="J50" s="23">
        <f t="shared" si="21"/>
        <v>0</v>
      </c>
      <c r="K50" s="23">
        <f t="shared" si="21"/>
        <v>0</v>
      </c>
      <c r="L50" s="23">
        <f t="shared" si="21"/>
        <v>0</v>
      </c>
      <c r="M50" s="23">
        <f t="shared" si="21"/>
        <v>0</v>
      </c>
      <c r="N50" s="23">
        <f t="shared" si="21"/>
        <v>0</v>
      </c>
      <c r="O50" s="23">
        <f t="shared" si="21"/>
        <v>0</v>
      </c>
      <c r="R50" s="42">
        <f t="shared" si="22"/>
        <v>0</v>
      </c>
      <c r="S50" s="42">
        <f t="shared" si="22"/>
        <v>0</v>
      </c>
      <c r="T50" s="42">
        <f t="shared" si="22"/>
        <v>0</v>
      </c>
      <c r="U50" s="42">
        <f t="shared" si="22"/>
        <v>0</v>
      </c>
      <c r="V50" s="42">
        <f t="shared" si="22"/>
        <v>0</v>
      </c>
      <c r="W50" s="42">
        <f t="shared" si="22"/>
        <v>0</v>
      </c>
      <c r="X50" s="42">
        <f t="shared" si="22"/>
        <v>0</v>
      </c>
      <c r="Y50" s="42">
        <f t="shared" si="22"/>
        <v>0</v>
      </c>
      <c r="Z50" s="42">
        <f t="shared" si="22"/>
        <v>0</v>
      </c>
      <c r="AA50" s="23"/>
    </row>
    <row r="51" spans="1:30" x14ac:dyDescent="0.2">
      <c r="A51" s="26"/>
      <c r="B51" s="45"/>
      <c r="C51" s="23"/>
      <c r="D51" s="46"/>
      <c r="E51" s="26"/>
      <c r="F51" s="3">
        <f t="shared" si="15"/>
        <v>20</v>
      </c>
      <c r="G51" s="47">
        <f t="shared" ref="G51:O51" si="23">SUM(G33:G50)</f>
        <v>0</v>
      </c>
      <c r="H51" s="47">
        <f t="shared" si="23"/>
        <v>-28000000</v>
      </c>
      <c r="I51" s="47">
        <f t="shared" si="23"/>
        <v>0</v>
      </c>
      <c r="J51" s="47">
        <f t="shared" si="23"/>
        <v>0</v>
      </c>
      <c r="K51" s="47">
        <f t="shared" si="23"/>
        <v>0</v>
      </c>
      <c r="L51" s="47">
        <f t="shared" si="23"/>
        <v>0</v>
      </c>
      <c r="M51" s="47">
        <f t="shared" si="23"/>
        <v>0</v>
      </c>
      <c r="N51" s="47">
        <f t="shared" si="23"/>
        <v>0</v>
      </c>
      <c r="O51" s="47">
        <f t="shared" si="23"/>
        <v>0</v>
      </c>
      <c r="R51" s="47">
        <f t="shared" ref="R51:Z51" si="24">SUM(R33:R50)</f>
        <v>0</v>
      </c>
      <c r="S51" s="47">
        <f t="shared" si="24"/>
        <v>94387.07721999129</v>
      </c>
      <c r="T51" s="47">
        <f t="shared" si="24"/>
        <v>0</v>
      </c>
      <c r="U51" s="47">
        <f t="shared" si="24"/>
        <v>0</v>
      </c>
      <c r="V51" s="47">
        <f t="shared" si="24"/>
        <v>0</v>
      </c>
      <c r="W51" s="47">
        <f t="shared" si="24"/>
        <v>0</v>
      </c>
      <c r="X51" s="47">
        <f t="shared" si="24"/>
        <v>0</v>
      </c>
      <c r="Y51" s="47">
        <f t="shared" si="24"/>
        <v>0</v>
      </c>
      <c r="Z51" s="47">
        <f t="shared" si="24"/>
        <v>0</v>
      </c>
      <c r="AD51" s="48">
        <f>SUM(AD33:AD49)</f>
        <v>0</v>
      </c>
    </row>
    <row r="52" spans="1:30" x14ac:dyDescent="0.2">
      <c r="A52" s="26"/>
      <c r="B52" s="45"/>
      <c r="C52" s="23"/>
      <c r="D52" s="46"/>
      <c r="E52" s="26"/>
      <c r="Q52" s="49" t="s">
        <v>12</v>
      </c>
      <c r="R52" s="50">
        <v>0.99849447463030627</v>
      </c>
      <c r="S52" s="50">
        <v>0.99451490523866592</v>
      </c>
      <c r="T52" s="50">
        <v>0.99013998366958278</v>
      </c>
      <c r="U52" s="50">
        <v>0.98584732205136372</v>
      </c>
      <c r="V52" s="50">
        <v>0.98114932031569224</v>
      </c>
      <c r="W52" s="50">
        <v>0.97649006890085477</v>
      </c>
      <c r="X52" s="50">
        <v>0.9716695389201232</v>
      </c>
      <c r="Y52" s="50">
        <v>0.96674989728154959</v>
      </c>
      <c r="Z52" s="50">
        <v>0.96191739883350147</v>
      </c>
    </row>
    <row r="53" spans="1:30" x14ac:dyDescent="0.2">
      <c r="A53" s="26"/>
      <c r="B53" s="45"/>
      <c r="C53" s="23"/>
      <c r="D53" s="46"/>
      <c r="E53" s="26"/>
    </row>
    <row r="54" spans="1:30" x14ac:dyDescent="0.2">
      <c r="A54" s="26"/>
      <c r="B54" s="45"/>
      <c r="C54" s="23"/>
      <c r="D54" s="46"/>
      <c r="E54" s="26"/>
    </row>
    <row r="55" spans="1:30" x14ac:dyDescent="0.2">
      <c r="A55" s="26"/>
      <c r="B55" s="45"/>
      <c r="C55" s="23"/>
      <c r="D55" s="46"/>
      <c r="E55" s="26"/>
    </row>
    <row r="56" spans="1:30" x14ac:dyDescent="0.2">
      <c r="A56" s="26"/>
      <c r="B56" s="45"/>
      <c r="C56" s="23"/>
      <c r="D56" s="46"/>
      <c r="E56" s="26"/>
    </row>
    <row r="57" spans="1:30" x14ac:dyDescent="0.2">
      <c r="A57" s="26"/>
      <c r="B57" s="45"/>
      <c r="C57" s="23"/>
      <c r="D57" s="46"/>
      <c r="E57" s="26"/>
    </row>
    <row r="58" spans="1:30" x14ac:dyDescent="0.2">
      <c r="D58" s="51"/>
    </row>
    <row r="59" spans="1:30" x14ac:dyDescent="0.2">
      <c r="D59" s="51"/>
    </row>
    <row r="60" spans="1:30" x14ac:dyDescent="0.2">
      <c r="D60" s="51"/>
    </row>
    <row r="61" spans="1:30" x14ac:dyDescent="0.2">
      <c r="D61" s="51"/>
    </row>
    <row r="62" spans="1:30" x14ac:dyDescent="0.2">
      <c r="D62" s="51"/>
    </row>
  </sheetData>
  <pageMargins left="0.75" right="0.75" top="1" bottom="1" header="0.5" footer="0.5"/>
  <pageSetup orientation="portrait" horizont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1"/>
  <sheetViews>
    <sheetView workbookViewId="0"/>
  </sheetViews>
  <sheetFormatPr defaultRowHeight="11.25" x14ac:dyDescent="0.2"/>
  <cols>
    <col min="1" max="1" width="9.33203125" style="54"/>
    <col min="2" max="2" width="10.33203125" style="53" customWidth="1"/>
    <col min="3" max="3" width="21.5" style="54" customWidth="1"/>
    <col min="4" max="4" width="19.1640625" style="54" customWidth="1"/>
    <col min="5" max="5" width="22.5" style="54" customWidth="1"/>
    <col min="6" max="6" width="27" style="54" customWidth="1"/>
    <col min="7" max="7" width="19.1640625" style="54" customWidth="1"/>
    <col min="8" max="8" width="23.33203125" style="54" customWidth="1"/>
    <col min="9" max="9" width="26.83203125" style="54" customWidth="1"/>
    <col min="10" max="10" width="13" style="54" customWidth="1"/>
    <col min="11" max="11" width="20.5" style="54" customWidth="1"/>
    <col min="12" max="12" width="25.83203125" style="54" customWidth="1"/>
    <col min="13" max="13" width="19.1640625" style="54" customWidth="1"/>
    <col min="14" max="14" width="23.83203125" style="54" customWidth="1"/>
    <col min="15" max="15" width="28.6640625" style="54" customWidth="1"/>
    <col min="16" max="16" width="23.6640625" style="54" customWidth="1"/>
    <col min="17" max="17" width="28" style="54" customWidth="1"/>
    <col min="18" max="18" width="21.83203125" style="54" customWidth="1"/>
    <col min="19" max="19" width="23.6640625" style="54" customWidth="1"/>
    <col min="20" max="24" width="19.1640625" style="54" customWidth="1"/>
    <col min="25" max="16384" width="9.33203125" style="54"/>
  </cols>
  <sheetData>
    <row r="1" spans="1:24" ht="16.5" x14ac:dyDescent="0.25">
      <c r="A1" s="52"/>
    </row>
    <row r="2" spans="1:24" s="56" customFormat="1" ht="26.25" x14ac:dyDescent="0.4">
      <c r="A2" s="103" t="s">
        <v>27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</row>
    <row r="3" spans="1:24" ht="20.25" x14ac:dyDescent="0.3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</row>
    <row r="4" spans="1:24" ht="20.25" x14ac:dyDescent="0.3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</row>
    <row r="5" spans="1:24" s="58" customFormat="1" ht="15" x14ac:dyDescent="0.25">
      <c r="B5" s="59"/>
      <c r="C5" s="60" t="s">
        <v>28</v>
      </c>
      <c r="D5" s="61"/>
      <c r="E5" s="61"/>
      <c r="F5" s="61"/>
      <c r="G5" s="61"/>
      <c r="H5" s="61"/>
      <c r="I5" s="62"/>
      <c r="K5" s="60" t="s">
        <v>29</v>
      </c>
      <c r="L5" s="61"/>
      <c r="M5" s="61"/>
      <c r="N5" s="61"/>
      <c r="O5" s="61"/>
      <c r="P5" s="61"/>
      <c r="Q5" s="61"/>
      <c r="R5" s="61"/>
      <c r="S5" s="61"/>
      <c r="T5" s="62"/>
    </row>
    <row r="6" spans="1:24" ht="6.75" customHeight="1" x14ac:dyDescent="0.2">
      <c r="C6" s="63"/>
      <c r="D6" s="63"/>
      <c r="E6" s="63"/>
      <c r="F6" s="63"/>
      <c r="G6" s="63"/>
      <c r="H6" s="63"/>
      <c r="I6" s="63"/>
    </row>
    <row r="7" spans="1:24" ht="12" x14ac:dyDescent="0.2">
      <c r="C7" s="64" t="s">
        <v>30</v>
      </c>
      <c r="D7" s="64" t="s">
        <v>30</v>
      </c>
      <c r="E7" s="64" t="s">
        <v>30</v>
      </c>
      <c r="F7" s="64" t="s">
        <v>30</v>
      </c>
      <c r="G7" s="64" t="s">
        <v>30</v>
      </c>
      <c r="H7" s="64" t="s">
        <v>30</v>
      </c>
      <c r="I7" s="64" t="s">
        <v>30</v>
      </c>
      <c r="J7" s="64"/>
      <c r="K7" s="64" t="s">
        <v>31</v>
      </c>
      <c r="L7" s="64" t="s">
        <v>31</v>
      </c>
      <c r="M7" s="64" t="s">
        <v>31</v>
      </c>
      <c r="N7" s="64" t="s">
        <v>31</v>
      </c>
      <c r="O7" s="64" t="s">
        <v>31</v>
      </c>
      <c r="P7" s="64" t="s">
        <v>31</v>
      </c>
      <c r="Q7" s="64" t="s">
        <v>31</v>
      </c>
      <c r="R7" s="64" t="s">
        <v>31</v>
      </c>
      <c r="S7" s="64" t="s">
        <v>31</v>
      </c>
      <c r="T7" s="64" t="s">
        <v>31</v>
      </c>
      <c r="U7" s="65"/>
      <c r="V7" s="65"/>
      <c r="W7" s="65"/>
      <c r="X7" s="65"/>
    </row>
    <row r="8" spans="1:24" ht="15.75" x14ac:dyDescent="0.25">
      <c r="C8" s="66" t="s">
        <v>32</v>
      </c>
      <c r="D8" s="66" t="s">
        <v>33</v>
      </c>
      <c r="E8" s="66" t="s">
        <v>34</v>
      </c>
      <c r="F8" s="66" t="s">
        <v>35</v>
      </c>
      <c r="G8" s="66" t="s">
        <v>36</v>
      </c>
      <c r="H8" s="66" t="s">
        <v>37</v>
      </c>
      <c r="I8" s="66" t="s">
        <v>38</v>
      </c>
      <c r="J8" s="66"/>
      <c r="K8" s="66" t="s">
        <v>32</v>
      </c>
      <c r="L8" s="66" t="s">
        <v>33</v>
      </c>
      <c r="M8" s="66" t="s">
        <v>34</v>
      </c>
      <c r="N8" s="66" t="s">
        <v>35</v>
      </c>
      <c r="O8" s="66" t="s">
        <v>36</v>
      </c>
      <c r="P8" s="66" t="s">
        <v>37</v>
      </c>
      <c r="Q8" s="66" t="s">
        <v>38</v>
      </c>
      <c r="R8" s="66" t="s">
        <v>39</v>
      </c>
      <c r="S8" s="66" t="s">
        <v>40</v>
      </c>
      <c r="T8" s="66" t="s">
        <v>41</v>
      </c>
      <c r="U8" s="65"/>
      <c r="V8" s="65"/>
      <c r="W8" s="65"/>
      <c r="X8" s="65"/>
    </row>
    <row r="9" spans="1:24" ht="12.75" x14ac:dyDescent="0.2">
      <c r="B9" s="67">
        <v>36557</v>
      </c>
      <c r="C9" s="68">
        <v>-7.9029788121731617</v>
      </c>
      <c r="D9" s="68">
        <v>-6.7376188505000005</v>
      </c>
      <c r="E9" s="68">
        <v>-199.63683429497965</v>
      </c>
      <c r="F9" s="68">
        <v>1303.3590457181056</v>
      </c>
      <c r="G9" s="68">
        <v>107.71703417834945</v>
      </c>
      <c r="H9" s="68">
        <v>-55.958809612986727</v>
      </c>
      <c r="I9" s="68">
        <v>13.166131716313537</v>
      </c>
      <c r="J9" s="67">
        <v>36557</v>
      </c>
      <c r="K9" s="69">
        <v>0</v>
      </c>
      <c r="L9" s="69">
        <v>0</v>
      </c>
      <c r="M9" s="69">
        <v>0</v>
      </c>
      <c r="N9" s="69">
        <v>0</v>
      </c>
      <c r="O9" s="68">
        <v>-23.824428819995919</v>
      </c>
      <c r="P9" s="68">
        <v>-58</v>
      </c>
      <c r="Q9" s="68">
        <v>43.5</v>
      </c>
      <c r="R9" s="68">
        <v>-978.37350000000015</v>
      </c>
      <c r="S9" s="68">
        <v>-332.5</v>
      </c>
      <c r="T9" s="68">
        <v>-116</v>
      </c>
    </row>
    <row r="10" spans="1:24" ht="12.75" x14ac:dyDescent="0.2">
      <c r="B10" s="67">
        <v>36586</v>
      </c>
      <c r="C10" s="69"/>
      <c r="D10" s="69"/>
      <c r="E10" s="69"/>
      <c r="F10" s="69"/>
      <c r="G10" s="68">
        <v>645.6232843265077</v>
      </c>
      <c r="H10" s="68">
        <v>0.4409191980011663</v>
      </c>
      <c r="I10" s="68">
        <v>14.074140800197227</v>
      </c>
      <c r="J10" s="67">
        <v>36586</v>
      </c>
      <c r="K10" s="69"/>
      <c r="L10" s="69"/>
      <c r="M10" s="69"/>
      <c r="N10" s="69"/>
      <c r="O10" s="68">
        <v>-25.467492876547361</v>
      </c>
      <c r="P10" s="68">
        <v>0</v>
      </c>
      <c r="Q10" s="68">
        <v>46.5</v>
      </c>
      <c r="R10" s="68">
        <v>-377.35059999999993</v>
      </c>
      <c r="S10" s="68">
        <v>-372</v>
      </c>
      <c r="T10" s="68">
        <v>0</v>
      </c>
    </row>
    <row r="11" spans="1:24" ht="12.75" x14ac:dyDescent="0.2">
      <c r="B11" s="67">
        <v>36617</v>
      </c>
      <c r="C11" s="69"/>
      <c r="D11" s="69"/>
      <c r="E11" s="69"/>
      <c r="F11" s="69"/>
      <c r="G11" s="68">
        <v>35.557999838803731</v>
      </c>
      <c r="H11" s="68">
        <v>0.42669599806564473</v>
      </c>
      <c r="I11" s="68">
        <v>12.049894985373809</v>
      </c>
      <c r="J11" s="67">
        <v>36617</v>
      </c>
      <c r="K11" s="69"/>
      <c r="L11" s="69"/>
      <c r="M11" s="69"/>
      <c r="N11" s="69"/>
      <c r="O11" s="68">
        <v>0</v>
      </c>
      <c r="P11" s="68">
        <v>0</v>
      </c>
      <c r="Q11" s="68">
        <v>0</v>
      </c>
      <c r="R11" s="68">
        <v>0</v>
      </c>
      <c r="S11" s="68">
        <v>0</v>
      </c>
      <c r="T11" s="68">
        <v>0</v>
      </c>
    </row>
    <row r="12" spans="1:24" ht="12.75" x14ac:dyDescent="0.2">
      <c r="B12" s="67">
        <v>36647</v>
      </c>
      <c r="C12" s="69"/>
      <c r="D12" s="69"/>
      <c r="E12" s="69"/>
      <c r="F12" s="69"/>
      <c r="G12" s="68">
        <v>0</v>
      </c>
      <c r="H12" s="68">
        <v>0.4409191980011663</v>
      </c>
      <c r="I12" s="68">
        <v>12.451558151552936</v>
      </c>
      <c r="J12" s="67">
        <v>36647</v>
      </c>
      <c r="K12" s="69"/>
      <c r="L12" s="69"/>
      <c r="M12" s="69"/>
      <c r="N12" s="69"/>
      <c r="O12" s="68">
        <v>0</v>
      </c>
      <c r="P12" s="68">
        <v>0</v>
      </c>
      <c r="Q12" s="68">
        <v>0</v>
      </c>
      <c r="R12" s="68">
        <v>0</v>
      </c>
      <c r="S12" s="68">
        <v>0</v>
      </c>
      <c r="T12" s="68">
        <v>0</v>
      </c>
    </row>
    <row r="13" spans="1:24" ht="12.75" x14ac:dyDescent="0.2">
      <c r="B13" s="67">
        <v>36678</v>
      </c>
      <c r="C13" s="69"/>
      <c r="D13" s="69"/>
      <c r="E13" s="69"/>
      <c r="F13" s="69"/>
      <c r="G13" s="68">
        <v>0</v>
      </c>
      <c r="H13" s="68">
        <v>0.42669599806564473</v>
      </c>
      <c r="I13" s="68">
        <v>12.049894985373809</v>
      </c>
      <c r="J13" s="67">
        <v>36678</v>
      </c>
      <c r="K13" s="69"/>
      <c r="L13" s="69"/>
      <c r="M13" s="69"/>
      <c r="N13" s="69"/>
      <c r="O13" s="68">
        <v>0</v>
      </c>
      <c r="P13" s="68">
        <v>0</v>
      </c>
      <c r="Q13" s="68">
        <v>0</v>
      </c>
      <c r="R13" s="68"/>
      <c r="S13" s="68">
        <v>0</v>
      </c>
      <c r="T13" s="68">
        <v>0</v>
      </c>
    </row>
    <row r="14" spans="1:24" ht="12.75" x14ac:dyDescent="0.2">
      <c r="B14" s="67">
        <v>36708</v>
      </c>
      <c r="C14" s="69"/>
      <c r="D14" s="69"/>
      <c r="E14" s="69"/>
      <c r="F14" s="69"/>
      <c r="G14" s="68">
        <v>0</v>
      </c>
      <c r="H14" s="68">
        <v>0.4409191980011663</v>
      </c>
      <c r="I14" s="68">
        <v>12.451558151552936</v>
      </c>
      <c r="J14" s="67">
        <v>36708</v>
      </c>
      <c r="K14" s="69"/>
      <c r="L14" s="69"/>
      <c r="M14" s="69"/>
      <c r="N14" s="69"/>
      <c r="O14" s="68">
        <v>0</v>
      </c>
      <c r="P14" s="68">
        <v>0</v>
      </c>
      <c r="Q14" s="68">
        <v>0</v>
      </c>
      <c r="R14" s="68"/>
      <c r="S14" s="68">
        <v>0</v>
      </c>
      <c r="T14" s="68">
        <v>0</v>
      </c>
    </row>
    <row r="15" spans="1:24" ht="12.75" x14ac:dyDescent="0.2">
      <c r="B15" s="67">
        <v>36739</v>
      </c>
      <c r="C15" s="69"/>
      <c r="D15" s="69"/>
      <c r="E15" s="69"/>
      <c r="F15" s="69"/>
      <c r="G15" s="68">
        <v>0</v>
      </c>
      <c r="H15" s="68">
        <v>0.4409191980011663</v>
      </c>
      <c r="I15" s="68">
        <v>12.451558151552936</v>
      </c>
      <c r="J15" s="67">
        <v>36739</v>
      </c>
      <c r="K15" s="69"/>
      <c r="L15" s="69"/>
      <c r="M15" s="69"/>
      <c r="N15" s="69"/>
      <c r="O15" s="68">
        <v>0</v>
      </c>
      <c r="P15" s="68">
        <v>0</v>
      </c>
      <c r="Q15" s="68">
        <v>0</v>
      </c>
      <c r="R15" s="68"/>
      <c r="S15" s="68">
        <v>0</v>
      </c>
      <c r="T15" s="68">
        <v>0</v>
      </c>
    </row>
    <row r="16" spans="1:24" ht="12.75" x14ac:dyDescent="0.2">
      <c r="B16" s="67">
        <v>36770</v>
      </c>
      <c r="C16" s="69"/>
      <c r="D16" s="69"/>
      <c r="E16" s="69"/>
      <c r="F16" s="69"/>
      <c r="G16" s="68">
        <v>0</v>
      </c>
      <c r="H16" s="68">
        <v>0.42669599806564473</v>
      </c>
      <c r="I16" s="68">
        <v>12.049894985373809</v>
      </c>
      <c r="J16" s="67">
        <v>36770</v>
      </c>
      <c r="K16" s="69"/>
      <c r="L16" s="69"/>
      <c r="M16" s="69"/>
      <c r="N16" s="69"/>
      <c r="O16" s="68">
        <v>0</v>
      </c>
      <c r="P16" s="68">
        <v>0</v>
      </c>
      <c r="Q16" s="68">
        <v>0</v>
      </c>
      <c r="R16" s="68"/>
      <c r="S16" s="68">
        <v>0</v>
      </c>
      <c r="T16" s="68">
        <v>0</v>
      </c>
    </row>
    <row r="17" spans="1:24" ht="12.75" x14ac:dyDescent="0.2">
      <c r="B17" s="67">
        <v>36800</v>
      </c>
      <c r="C17" s="69"/>
      <c r="D17" s="69"/>
      <c r="E17" s="69"/>
      <c r="F17" s="69"/>
      <c r="G17" s="68">
        <v>0</v>
      </c>
      <c r="H17" s="68">
        <v>0.4409191980011663</v>
      </c>
      <c r="I17" s="68">
        <v>12.451558151552936</v>
      </c>
      <c r="J17" s="67">
        <v>36800</v>
      </c>
      <c r="K17" s="69"/>
      <c r="L17" s="69"/>
      <c r="M17" s="69"/>
      <c r="N17" s="69"/>
      <c r="O17" s="68">
        <v>0</v>
      </c>
      <c r="P17" s="68">
        <v>0</v>
      </c>
      <c r="Q17" s="68">
        <v>0</v>
      </c>
      <c r="R17" s="68"/>
      <c r="S17" s="68">
        <v>0</v>
      </c>
      <c r="T17" s="68">
        <v>0</v>
      </c>
    </row>
    <row r="18" spans="1:24" ht="12.75" x14ac:dyDescent="0.2">
      <c r="B18" s="67">
        <v>36831</v>
      </c>
      <c r="C18" s="69"/>
      <c r="D18" s="69"/>
      <c r="E18" s="69"/>
      <c r="F18" s="69"/>
      <c r="G18" s="68">
        <v>0</v>
      </c>
      <c r="H18" s="68">
        <v>0</v>
      </c>
      <c r="I18" s="68">
        <v>0</v>
      </c>
      <c r="J18" s="67">
        <v>36831</v>
      </c>
      <c r="K18" s="69"/>
      <c r="L18" s="69"/>
      <c r="M18" s="69"/>
      <c r="N18" s="69"/>
      <c r="O18" s="68">
        <v>0</v>
      </c>
      <c r="P18" s="68">
        <v>0</v>
      </c>
      <c r="Q18" s="68">
        <v>0</v>
      </c>
      <c r="R18" s="68"/>
      <c r="S18" s="68">
        <v>0</v>
      </c>
      <c r="T18" s="68">
        <v>0</v>
      </c>
    </row>
    <row r="19" spans="1:24" ht="12.75" x14ac:dyDescent="0.2">
      <c r="B19" s="67">
        <v>36861</v>
      </c>
      <c r="C19" s="69"/>
      <c r="D19" s="69"/>
      <c r="E19" s="69"/>
      <c r="F19" s="69"/>
      <c r="G19" s="68">
        <v>0</v>
      </c>
      <c r="H19" s="68">
        <v>0</v>
      </c>
      <c r="I19" s="68">
        <v>0</v>
      </c>
      <c r="J19" s="67">
        <v>36861</v>
      </c>
      <c r="K19" s="69"/>
      <c r="L19" s="69"/>
      <c r="M19" s="69"/>
      <c r="N19" s="69"/>
      <c r="O19" s="68">
        <v>0</v>
      </c>
      <c r="P19" s="68">
        <v>0</v>
      </c>
      <c r="Q19" s="68">
        <v>0</v>
      </c>
      <c r="R19" s="68"/>
      <c r="S19" s="68">
        <v>0</v>
      </c>
      <c r="T19" s="68">
        <v>0</v>
      </c>
    </row>
    <row r="20" spans="1:24" s="70" customFormat="1" ht="12" x14ac:dyDescent="0.2">
      <c r="B20" s="71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</row>
    <row r="21" spans="1:24" s="70" customFormat="1" ht="12" x14ac:dyDescent="0.2">
      <c r="B21" s="71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</row>
    <row r="22" spans="1:24" s="70" customFormat="1" ht="12" x14ac:dyDescent="0.2">
      <c r="B22" s="73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</row>
    <row r="23" spans="1:24" s="58" customFormat="1" ht="15" x14ac:dyDescent="0.25">
      <c r="B23" s="59"/>
      <c r="C23" s="60" t="s">
        <v>28</v>
      </c>
      <c r="D23" s="61"/>
      <c r="E23" s="61"/>
      <c r="F23" s="61"/>
      <c r="G23" s="61"/>
      <c r="H23" s="61"/>
      <c r="I23" s="62"/>
      <c r="K23" s="60" t="s">
        <v>29</v>
      </c>
      <c r="L23" s="61"/>
      <c r="M23" s="61"/>
      <c r="N23" s="61"/>
      <c r="O23" s="61"/>
      <c r="P23" s="61"/>
      <c r="Q23" s="61"/>
      <c r="R23" s="61"/>
      <c r="S23" s="62"/>
    </row>
    <row r="24" spans="1:24" ht="6.75" customHeight="1" x14ac:dyDescent="0.2">
      <c r="C24" s="63"/>
      <c r="D24" s="63"/>
      <c r="E24" s="63"/>
      <c r="F24" s="63"/>
      <c r="G24" s="63"/>
      <c r="H24" s="63"/>
      <c r="I24" s="63"/>
    </row>
    <row r="25" spans="1:24" ht="12" x14ac:dyDescent="0.2">
      <c r="C25" s="64" t="s">
        <v>30</v>
      </c>
      <c r="D25" s="64" t="s">
        <v>30</v>
      </c>
      <c r="E25" s="64" t="s">
        <v>30</v>
      </c>
      <c r="F25" s="64" t="s">
        <v>30</v>
      </c>
      <c r="G25" s="64"/>
      <c r="H25" s="64"/>
      <c r="I25" s="64"/>
      <c r="J25" s="64"/>
      <c r="K25" s="64" t="s">
        <v>31</v>
      </c>
      <c r="L25" s="64" t="s">
        <v>31</v>
      </c>
      <c r="M25" s="64" t="s">
        <v>31</v>
      </c>
      <c r="N25" s="64" t="s">
        <v>31</v>
      </c>
      <c r="O25" s="64" t="s">
        <v>31</v>
      </c>
      <c r="P25" s="64" t="s">
        <v>31</v>
      </c>
      <c r="Q25" s="64"/>
      <c r="R25" s="64"/>
      <c r="S25" s="64"/>
      <c r="T25" s="65"/>
      <c r="U25" s="65"/>
      <c r="V25" s="65"/>
      <c r="W25" s="65"/>
      <c r="X25" s="65"/>
    </row>
    <row r="26" spans="1:24" ht="15.75" x14ac:dyDescent="0.25">
      <c r="C26" s="66" t="s">
        <v>42</v>
      </c>
      <c r="D26" s="66" t="s">
        <v>43</v>
      </c>
      <c r="E26" s="66" t="s">
        <v>43</v>
      </c>
      <c r="F26" s="66" t="s">
        <v>43</v>
      </c>
      <c r="G26" s="64"/>
      <c r="H26" s="64"/>
      <c r="I26" s="64"/>
      <c r="J26" s="64"/>
      <c r="K26" s="66" t="s">
        <v>42</v>
      </c>
      <c r="L26" s="66" t="s">
        <v>42</v>
      </c>
      <c r="M26" s="66" t="s">
        <v>43</v>
      </c>
      <c r="N26" s="66" t="s">
        <v>43</v>
      </c>
      <c r="O26" s="66" t="s">
        <v>43</v>
      </c>
      <c r="P26" s="66" t="s">
        <v>41</v>
      </c>
      <c r="Q26" s="64"/>
      <c r="R26" s="64"/>
      <c r="S26" s="64"/>
      <c r="T26" s="65"/>
      <c r="U26" s="65"/>
      <c r="V26" s="65"/>
      <c r="W26" s="65"/>
      <c r="X26" s="65"/>
    </row>
    <row r="27" spans="1:24" s="74" customFormat="1" ht="19.5" customHeight="1" x14ac:dyDescent="0.2">
      <c r="B27" s="75"/>
      <c r="C27" s="76" t="s">
        <v>44</v>
      </c>
      <c r="D27" s="76" t="s">
        <v>44</v>
      </c>
      <c r="E27" s="76" t="s">
        <v>37</v>
      </c>
      <c r="F27" s="76" t="s">
        <v>38</v>
      </c>
      <c r="G27" s="76"/>
      <c r="H27" s="76"/>
      <c r="I27" s="76"/>
      <c r="J27" s="76"/>
      <c r="K27" s="76" t="s">
        <v>44</v>
      </c>
      <c r="L27" s="76" t="s">
        <v>37</v>
      </c>
      <c r="M27" s="76" t="s">
        <v>44</v>
      </c>
      <c r="N27" s="76" t="s">
        <v>37</v>
      </c>
      <c r="O27" s="76" t="s">
        <v>38</v>
      </c>
      <c r="P27" s="76" t="s">
        <v>44</v>
      </c>
      <c r="Q27" s="76"/>
      <c r="R27" s="76"/>
      <c r="S27" s="76"/>
      <c r="T27" s="77"/>
      <c r="U27" s="77"/>
      <c r="V27" s="77"/>
      <c r="W27" s="77"/>
      <c r="X27" s="77"/>
    </row>
    <row r="28" spans="1:24" ht="12.75" x14ac:dyDescent="0.2">
      <c r="A28" s="78"/>
      <c r="B28" s="79">
        <v>36526</v>
      </c>
      <c r="C28" s="80">
        <v>0</v>
      </c>
      <c r="D28" s="80">
        <v>0</v>
      </c>
      <c r="E28" s="80">
        <v>0</v>
      </c>
      <c r="F28" s="80">
        <v>0</v>
      </c>
      <c r="G28" s="80"/>
      <c r="H28" s="80"/>
      <c r="I28" s="80"/>
      <c r="J28" s="79">
        <v>36526</v>
      </c>
      <c r="K28" s="80">
        <v>0</v>
      </c>
      <c r="L28" s="81"/>
      <c r="M28" s="80">
        <v>0</v>
      </c>
      <c r="N28" s="80">
        <v>0</v>
      </c>
      <c r="O28" s="80">
        <v>0</v>
      </c>
      <c r="P28" s="80">
        <v>0</v>
      </c>
      <c r="Q28" s="82"/>
      <c r="R28" s="82"/>
      <c r="S28" s="82"/>
      <c r="T28" s="82"/>
    </row>
    <row r="29" spans="1:24" ht="12.75" x14ac:dyDescent="0.2">
      <c r="A29" s="78"/>
      <c r="B29" s="79">
        <v>36527</v>
      </c>
      <c r="C29" s="80">
        <v>0</v>
      </c>
      <c r="D29" s="80">
        <v>0</v>
      </c>
      <c r="E29" s="80">
        <v>0</v>
      </c>
      <c r="F29" s="80">
        <v>0</v>
      </c>
      <c r="G29" s="80"/>
      <c r="H29" s="80"/>
      <c r="I29" s="80"/>
      <c r="J29" s="79">
        <v>36527</v>
      </c>
      <c r="K29" s="80">
        <v>0</v>
      </c>
      <c r="L29" s="81"/>
      <c r="M29" s="80">
        <v>0</v>
      </c>
      <c r="N29" s="80">
        <v>0</v>
      </c>
      <c r="O29" s="80">
        <v>0</v>
      </c>
      <c r="P29" s="80">
        <v>0</v>
      </c>
      <c r="Q29" s="82"/>
      <c r="R29" s="82"/>
      <c r="S29" s="82"/>
      <c r="T29" s="82"/>
    </row>
    <row r="30" spans="1:24" ht="12.75" x14ac:dyDescent="0.2">
      <c r="A30" s="78"/>
      <c r="B30" s="79">
        <v>36528</v>
      </c>
      <c r="C30" s="80">
        <v>0</v>
      </c>
      <c r="D30" s="80">
        <v>0</v>
      </c>
      <c r="E30" s="80">
        <v>0</v>
      </c>
      <c r="F30" s="80">
        <v>0</v>
      </c>
      <c r="G30" s="80"/>
      <c r="H30" s="80"/>
      <c r="I30" s="80"/>
      <c r="J30" s="79">
        <v>36528</v>
      </c>
      <c r="K30" s="80">
        <v>0</v>
      </c>
      <c r="L30" s="81"/>
      <c r="M30" s="80">
        <v>0</v>
      </c>
      <c r="N30" s="80">
        <v>0</v>
      </c>
      <c r="O30" s="80">
        <v>0</v>
      </c>
      <c r="P30" s="80">
        <v>0</v>
      </c>
      <c r="Q30" s="82"/>
      <c r="R30" s="82"/>
      <c r="S30" s="82"/>
      <c r="T30" s="82"/>
    </row>
    <row r="31" spans="1:24" ht="12.75" x14ac:dyDescent="0.2">
      <c r="A31" s="78"/>
      <c r="B31" s="79">
        <v>36529</v>
      </c>
      <c r="C31" s="80">
        <v>0</v>
      </c>
      <c r="D31" s="80">
        <v>0</v>
      </c>
      <c r="E31" s="80">
        <v>0</v>
      </c>
      <c r="F31" s="80">
        <v>0</v>
      </c>
      <c r="G31" s="80"/>
      <c r="H31" s="80"/>
      <c r="I31" s="80"/>
      <c r="J31" s="79">
        <v>36529</v>
      </c>
      <c r="K31" s="80">
        <v>0</v>
      </c>
      <c r="L31" s="81"/>
      <c r="M31" s="80">
        <v>0</v>
      </c>
      <c r="N31" s="80">
        <v>0</v>
      </c>
      <c r="O31" s="80">
        <v>0</v>
      </c>
      <c r="P31" s="80">
        <v>0</v>
      </c>
      <c r="Q31" s="82"/>
      <c r="R31" s="82"/>
      <c r="S31" s="82"/>
      <c r="T31" s="82"/>
    </row>
    <row r="32" spans="1:24" ht="12.75" x14ac:dyDescent="0.2">
      <c r="A32" s="78"/>
      <c r="B32" s="79">
        <v>36530</v>
      </c>
      <c r="C32" s="80">
        <v>0</v>
      </c>
      <c r="D32" s="80">
        <v>0</v>
      </c>
      <c r="E32" s="80">
        <v>0</v>
      </c>
      <c r="F32" s="80">
        <v>0</v>
      </c>
      <c r="G32" s="80"/>
      <c r="H32" s="80"/>
      <c r="I32" s="80"/>
      <c r="J32" s="79">
        <v>36530</v>
      </c>
      <c r="K32" s="80">
        <v>0</v>
      </c>
      <c r="L32" s="81"/>
      <c r="M32" s="80">
        <v>0</v>
      </c>
      <c r="N32" s="80">
        <v>0</v>
      </c>
      <c r="O32" s="80">
        <v>0</v>
      </c>
      <c r="P32" s="80">
        <v>0</v>
      </c>
      <c r="Q32" s="82"/>
      <c r="R32" s="82"/>
      <c r="S32" s="82"/>
      <c r="T32" s="82"/>
    </row>
    <row r="33" spans="1:20" ht="12.75" x14ac:dyDescent="0.2">
      <c r="A33" s="78"/>
      <c r="B33" s="79">
        <v>36531</v>
      </c>
      <c r="C33" s="80">
        <v>0</v>
      </c>
      <c r="D33" s="80">
        <v>0</v>
      </c>
      <c r="E33" s="80">
        <v>0</v>
      </c>
      <c r="F33" s="80">
        <v>0</v>
      </c>
      <c r="G33" s="80"/>
      <c r="H33" s="80"/>
      <c r="I33" s="80"/>
      <c r="J33" s="79">
        <v>36531</v>
      </c>
      <c r="K33" s="80">
        <v>0</v>
      </c>
      <c r="L33" s="81"/>
      <c r="M33" s="80">
        <v>0</v>
      </c>
      <c r="N33" s="80">
        <v>0</v>
      </c>
      <c r="O33" s="80">
        <v>0</v>
      </c>
      <c r="P33" s="80">
        <v>0</v>
      </c>
      <c r="Q33" s="82"/>
      <c r="R33" s="82"/>
      <c r="S33" s="82"/>
      <c r="T33" s="82"/>
    </row>
    <row r="34" spans="1:20" ht="12.75" x14ac:dyDescent="0.2">
      <c r="A34" s="78"/>
      <c r="B34" s="79">
        <v>36532</v>
      </c>
      <c r="C34" s="80">
        <v>0</v>
      </c>
      <c r="D34" s="80">
        <v>0</v>
      </c>
      <c r="E34" s="80">
        <v>0</v>
      </c>
      <c r="F34" s="80">
        <v>0</v>
      </c>
      <c r="G34" s="80"/>
      <c r="H34" s="80"/>
      <c r="I34" s="80"/>
      <c r="J34" s="79">
        <v>36532</v>
      </c>
      <c r="K34" s="80">
        <v>0</v>
      </c>
      <c r="L34" s="81"/>
      <c r="M34" s="80">
        <v>0</v>
      </c>
      <c r="N34" s="80">
        <v>0</v>
      </c>
      <c r="O34" s="80">
        <v>0</v>
      </c>
      <c r="P34" s="80">
        <v>0</v>
      </c>
      <c r="Q34" s="82"/>
      <c r="R34" s="82"/>
      <c r="S34" s="82"/>
      <c r="T34" s="82"/>
    </row>
    <row r="35" spans="1:20" ht="12.75" x14ac:dyDescent="0.2">
      <c r="A35" s="78"/>
      <c r="B35" s="79">
        <v>36533</v>
      </c>
      <c r="C35" s="80">
        <v>0</v>
      </c>
      <c r="D35" s="80">
        <v>0</v>
      </c>
      <c r="E35" s="80">
        <v>0</v>
      </c>
      <c r="F35" s="80">
        <v>0</v>
      </c>
      <c r="G35" s="80"/>
      <c r="H35" s="80"/>
      <c r="I35" s="80"/>
      <c r="J35" s="79">
        <v>36533</v>
      </c>
      <c r="K35" s="80">
        <v>0</v>
      </c>
      <c r="L35" s="81"/>
      <c r="M35" s="80">
        <v>0</v>
      </c>
      <c r="N35" s="80">
        <v>0</v>
      </c>
      <c r="O35" s="80">
        <v>0</v>
      </c>
      <c r="P35" s="80">
        <v>0</v>
      </c>
      <c r="Q35" s="82"/>
      <c r="R35" s="82"/>
      <c r="S35" s="82"/>
      <c r="T35" s="82"/>
    </row>
    <row r="36" spans="1:20" ht="12.75" x14ac:dyDescent="0.2">
      <c r="A36" s="78"/>
      <c r="B36" s="79">
        <v>36534</v>
      </c>
      <c r="C36" s="80">
        <v>0</v>
      </c>
      <c r="D36" s="80">
        <v>0</v>
      </c>
      <c r="E36" s="80">
        <v>0</v>
      </c>
      <c r="F36" s="80">
        <v>0</v>
      </c>
      <c r="G36" s="80"/>
      <c r="H36" s="80"/>
      <c r="I36" s="80"/>
      <c r="J36" s="79">
        <v>36534</v>
      </c>
      <c r="K36" s="80">
        <v>0</v>
      </c>
      <c r="L36" s="81"/>
      <c r="M36" s="80">
        <v>0</v>
      </c>
      <c r="N36" s="80">
        <v>0</v>
      </c>
      <c r="O36" s="80">
        <v>0</v>
      </c>
      <c r="P36" s="80">
        <v>0</v>
      </c>
      <c r="Q36" s="82"/>
      <c r="R36" s="82"/>
      <c r="S36" s="82"/>
      <c r="T36" s="82"/>
    </row>
    <row r="37" spans="1:20" ht="12.75" x14ac:dyDescent="0.2">
      <c r="A37" s="78"/>
      <c r="B37" s="79">
        <v>36535</v>
      </c>
      <c r="C37" s="80">
        <v>0</v>
      </c>
      <c r="D37" s="80">
        <v>0</v>
      </c>
      <c r="E37" s="80">
        <v>0</v>
      </c>
      <c r="F37" s="80">
        <v>0</v>
      </c>
      <c r="G37" s="80"/>
      <c r="H37" s="80"/>
      <c r="I37" s="80"/>
      <c r="J37" s="79">
        <v>36535</v>
      </c>
      <c r="K37" s="80">
        <v>0</v>
      </c>
      <c r="L37" s="81"/>
      <c r="M37" s="80">
        <v>0</v>
      </c>
      <c r="N37" s="80">
        <v>0</v>
      </c>
      <c r="O37" s="80">
        <v>0</v>
      </c>
      <c r="P37" s="80">
        <v>0</v>
      </c>
      <c r="Q37" s="82"/>
      <c r="R37" s="82"/>
      <c r="S37" s="82"/>
      <c r="T37" s="82"/>
    </row>
    <row r="38" spans="1:20" ht="12.75" x14ac:dyDescent="0.2">
      <c r="A38" s="78"/>
      <c r="B38" s="79">
        <v>36536</v>
      </c>
      <c r="C38" s="80">
        <v>0</v>
      </c>
      <c r="D38" s="80">
        <v>0</v>
      </c>
      <c r="E38" s="80">
        <v>0</v>
      </c>
      <c r="F38" s="80">
        <v>0</v>
      </c>
      <c r="G38" s="80"/>
      <c r="H38" s="80"/>
      <c r="I38" s="80"/>
      <c r="J38" s="79">
        <v>36536</v>
      </c>
      <c r="K38" s="80">
        <v>0</v>
      </c>
      <c r="L38" s="81"/>
      <c r="M38" s="80">
        <v>0</v>
      </c>
      <c r="N38" s="80">
        <v>0</v>
      </c>
      <c r="O38" s="80">
        <v>0</v>
      </c>
      <c r="P38" s="80">
        <v>0</v>
      </c>
      <c r="Q38" s="82"/>
      <c r="R38" s="82"/>
      <c r="S38" s="82"/>
      <c r="T38" s="82"/>
    </row>
    <row r="39" spans="1:20" ht="12.75" x14ac:dyDescent="0.2">
      <c r="A39" s="78"/>
      <c r="B39" s="79">
        <v>36537</v>
      </c>
      <c r="C39" s="80">
        <v>0</v>
      </c>
      <c r="D39" s="80">
        <v>0</v>
      </c>
      <c r="E39" s="80">
        <v>0</v>
      </c>
      <c r="F39" s="80">
        <v>0</v>
      </c>
      <c r="G39" s="80"/>
      <c r="H39" s="80"/>
      <c r="I39" s="80"/>
      <c r="J39" s="79">
        <v>36537</v>
      </c>
      <c r="K39" s="80">
        <v>0</v>
      </c>
      <c r="L39" s="81"/>
      <c r="M39" s="80">
        <v>0</v>
      </c>
      <c r="N39" s="80">
        <v>0</v>
      </c>
      <c r="O39" s="80">
        <v>0</v>
      </c>
      <c r="P39" s="80">
        <v>0</v>
      </c>
      <c r="Q39" s="82"/>
      <c r="R39" s="82"/>
      <c r="S39" s="82"/>
      <c r="T39" s="82"/>
    </row>
    <row r="40" spans="1:20" ht="12.75" x14ac:dyDescent="0.2">
      <c r="A40" s="78"/>
      <c r="B40" s="79">
        <v>36538</v>
      </c>
      <c r="C40" s="80">
        <v>0</v>
      </c>
      <c r="D40" s="80">
        <v>0</v>
      </c>
      <c r="E40" s="80">
        <v>0</v>
      </c>
      <c r="F40" s="80">
        <v>0</v>
      </c>
      <c r="G40" s="80"/>
      <c r="H40" s="80"/>
      <c r="I40" s="80"/>
      <c r="J40" s="79">
        <v>36538</v>
      </c>
      <c r="K40" s="80">
        <v>0</v>
      </c>
      <c r="L40" s="81"/>
      <c r="M40" s="80">
        <v>0</v>
      </c>
      <c r="N40" s="80">
        <v>0</v>
      </c>
      <c r="O40" s="80">
        <v>0</v>
      </c>
      <c r="P40" s="80">
        <v>0</v>
      </c>
      <c r="Q40" s="82"/>
      <c r="R40" s="82"/>
      <c r="S40" s="82"/>
      <c r="T40" s="82"/>
    </row>
    <row r="41" spans="1:20" ht="12.75" x14ac:dyDescent="0.2">
      <c r="A41" s="78"/>
      <c r="B41" s="79">
        <v>36539</v>
      </c>
      <c r="C41" s="80">
        <v>0</v>
      </c>
      <c r="D41" s="80">
        <v>0</v>
      </c>
      <c r="E41" s="80">
        <v>0</v>
      </c>
      <c r="F41" s="80">
        <v>0</v>
      </c>
      <c r="G41" s="80"/>
      <c r="H41" s="80"/>
      <c r="I41" s="80"/>
      <c r="J41" s="79">
        <v>36539</v>
      </c>
      <c r="K41" s="80">
        <v>0</v>
      </c>
      <c r="L41" s="81"/>
      <c r="M41" s="80">
        <v>0</v>
      </c>
      <c r="N41" s="80">
        <v>0</v>
      </c>
      <c r="O41" s="80">
        <v>0</v>
      </c>
      <c r="P41" s="80">
        <v>0</v>
      </c>
      <c r="Q41" s="82"/>
      <c r="R41" s="82"/>
      <c r="S41" s="82"/>
      <c r="T41" s="82"/>
    </row>
    <row r="42" spans="1:20" ht="12.75" x14ac:dyDescent="0.2">
      <c r="A42" s="78"/>
      <c r="B42" s="79">
        <v>36540</v>
      </c>
      <c r="C42" s="80">
        <v>0</v>
      </c>
      <c r="D42" s="80">
        <v>0</v>
      </c>
      <c r="E42" s="80">
        <v>0</v>
      </c>
      <c r="F42" s="80">
        <v>0</v>
      </c>
      <c r="G42" s="80"/>
      <c r="H42" s="80"/>
      <c r="I42" s="80"/>
      <c r="J42" s="79">
        <v>36540</v>
      </c>
      <c r="K42" s="80">
        <v>0</v>
      </c>
      <c r="L42" s="81"/>
      <c r="M42" s="80">
        <v>0</v>
      </c>
      <c r="N42" s="80">
        <v>0</v>
      </c>
      <c r="O42" s="80">
        <v>0</v>
      </c>
      <c r="P42" s="80">
        <v>0</v>
      </c>
      <c r="Q42" s="82"/>
      <c r="R42" s="82"/>
      <c r="S42" s="82"/>
      <c r="T42" s="82"/>
    </row>
    <row r="43" spans="1:20" ht="12.75" x14ac:dyDescent="0.2">
      <c r="A43" s="78"/>
      <c r="B43" s="79">
        <v>36541</v>
      </c>
      <c r="C43" s="80">
        <v>0</v>
      </c>
      <c r="D43" s="80">
        <v>0</v>
      </c>
      <c r="E43" s="80">
        <v>0</v>
      </c>
      <c r="F43" s="80">
        <v>0</v>
      </c>
      <c r="G43" s="80"/>
      <c r="H43" s="80"/>
      <c r="I43" s="80"/>
      <c r="J43" s="79">
        <v>36541</v>
      </c>
      <c r="K43" s="80">
        <v>0</v>
      </c>
      <c r="L43" s="81"/>
      <c r="M43" s="80">
        <v>0</v>
      </c>
      <c r="N43" s="80">
        <v>0</v>
      </c>
      <c r="O43" s="80">
        <v>0</v>
      </c>
      <c r="P43" s="80">
        <v>0</v>
      </c>
      <c r="Q43" s="82"/>
      <c r="R43" s="82"/>
      <c r="S43" s="82"/>
      <c r="T43" s="82"/>
    </row>
    <row r="44" spans="1:20" ht="12.75" x14ac:dyDescent="0.2">
      <c r="A44" s="78"/>
      <c r="B44" s="79">
        <v>36542</v>
      </c>
      <c r="C44" s="80">
        <v>0</v>
      </c>
      <c r="D44" s="80">
        <v>0</v>
      </c>
      <c r="E44" s="80">
        <v>0</v>
      </c>
      <c r="F44" s="80">
        <v>0</v>
      </c>
      <c r="G44" s="80"/>
      <c r="H44" s="80"/>
      <c r="I44" s="80"/>
      <c r="J44" s="79">
        <v>36542</v>
      </c>
      <c r="K44" s="80">
        <v>0</v>
      </c>
      <c r="L44" s="81"/>
      <c r="M44" s="80">
        <v>0</v>
      </c>
      <c r="N44" s="80">
        <v>0</v>
      </c>
      <c r="O44" s="80">
        <v>0</v>
      </c>
      <c r="P44" s="80">
        <v>0</v>
      </c>
      <c r="Q44" s="82"/>
      <c r="R44" s="82"/>
      <c r="S44" s="82"/>
      <c r="T44" s="82"/>
    </row>
    <row r="45" spans="1:20" ht="12.75" x14ac:dyDescent="0.2">
      <c r="A45" s="78"/>
      <c r="B45" s="79">
        <v>36543</v>
      </c>
      <c r="C45" s="80">
        <v>0</v>
      </c>
      <c r="D45" s="80">
        <v>0</v>
      </c>
      <c r="E45" s="80">
        <v>0</v>
      </c>
      <c r="F45" s="80">
        <v>0</v>
      </c>
      <c r="G45" s="80"/>
      <c r="H45" s="80"/>
      <c r="I45" s="80"/>
      <c r="J45" s="79">
        <v>36543</v>
      </c>
      <c r="K45" s="80">
        <v>0</v>
      </c>
      <c r="L45" s="81"/>
      <c r="M45" s="80">
        <v>0</v>
      </c>
      <c r="N45" s="80">
        <v>0</v>
      </c>
      <c r="O45" s="80">
        <v>0</v>
      </c>
      <c r="P45" s="80">
        <v>0</v>
      </c>
      <c r="Q45" s="82"/>
      <c r="R45" s="82"/>
      <c r="S45" s="82"/>
      <c r="T45" s="82"/>
    </row>
    <row r="46" spans="1:20" ht="12.75" x14ac:dyDescent="0.2">
      <c r="A46" s="78"/>
      <c r="B46" s="79">
        <v>36544</v>
      </c>
      <c r="C46" s="80">
        <v>0</v>
      </c>
      <c r="D46" s="80">
        <v>0</v>
      </c>
      <c r="E46" s="80">
        <v>0</v>
      </c>
      <c r="F46" s="80">
        <v>0</v>
      </c>
      <c r="G46" s="80"/>
      <c r="H46" s="80"/>
      <c r="I46" s="80"/>
      <c r="J46" s="79">
        <v>36544</v>
      </c>
      <c r="K46" s="80">
        <v>0</v>
      </c>
      <c r="L46" s="81"/>
      <c r="M46" s="80">
        <v>0</v>
      </c>
      <c r="N46" s="80">
        <v>0</v>
      </c>
      <c r="O46" s="80">
        <v>0</v>
      </c>
      <c r="P46" s="80">
        <v>0</v>
      </c>
      <c r="Q46" s="82"/>
      <c r="R46" s="82"/>
      <c r="S46" s="82"/>
      <c r="T46" s="82"/>
    </row>
    <row r="47" spans="1:20" ht="12.75" x14ac:dyDescent="0.2">
      <c r="A47" s="78"/>
      <c r="B47" s="79">
        <v>36545</v>
      </c>
      <c r="C47" s="80">
        <v>0</v>
      </c>
      <c r="D47" s="80">
        <v>0</v>
      </c>
      <c r="E47" s="80">
        <v>0</v>
      </c>
      <c r="F47" s="80">
        <v>0</v>
      </c>
      <c r="G47" s="80"/>
      <c r="H47" s="80"/>
      <c r="I47" s="80"/>
      <c r="J47" s="79">
        <v>36545</v>
      </c>
      <c r="K47" s="80">
        <v>0</v>
      </c>
      <c r="L47" s="81"/>
      <c r="M47" s="80">
        <v>0</v>
      </c>
      <c r="N47" s="80">
        <v>0</v>
      </c>
      <c r="O47" s="80">
        <v>0</v>
      </c>
      <c r="P47" s="80">
        <v>0</v>
      </c>
      <c r="Q47" s="82"/>
      <c r="R47" s="82"/>
      <c r="S47" s="82"/>
      <c r="T47" s="82"/>
    </row>
    <row r="48" spans="1:20" ht="12.75" x14ac:dyDescent="0.2">
      <c r="A48" s="78"/>
      <c r="B48" s="79">
        <v>36546</v>
      </c>
      <c r="C48" s="80">
        <v>0</v>
      </c>
      <c r="D48" s="80">
        <v>0</v>
      </c>
      <c r="E48" s="80">
        <v>0</v>
      </c>
      <c r="F48" s="80">
        <v>0</v>
      </c>
      <c r="G48" s="80"/>
      <c r="H48" s="80"/>
      <c r="I48" s="80"/>
      <c r="J48" s="79">
        <v>36546</v>
      </c>
      <c r="K48" s="80">
        <v>0</v>
      </c>
      <c r="L48" s="81"/>
      <c r="M48" s="80">
        <v>0</v>
      </c>
      <c r="N48" s="80">
        <v>0</v>
      </c>
      <c r="O48" s="80">
        <v>0</v>
      </c>
      <c r="P48" s="80">
        <v>0</v>
      </c>
      <c r="Q48" s="82"/>
      <c r="R48" s="82"/>
      <c r="S48" s="82"/>
      <c r="T48" s="82"/>
    </row>
    <row r="49" spans="1:24" ht="12.75" x14ac:dyDescent="0.2">
      <c r="A49" s="78"/>
      <c r="B49" s="79">
        <v>36547</v>
      </c>
      <c r="C49" s="80">
        <v>0</v>
      </c>
      <c r="D49" s="80">
        <v>0</v>
      </c>
      <c r="E49" s="80">
        <v>0</v>
      </c>
      <c r="F49" s="80">
        <v>0</v>
      </c>
      <c r="G49" s="80"/>
      <c r="H49" s="80"/>
      <c r="I49" s="80"/>
      <c r="J49" s="79">
        <v>36547</v>
      </c>
      <c r="K49" s="80">
        <v>0</v>
      </c>
      <c r="L49" s="81"/>
      <c r="M49" s="80">
        <v>0</v>
      </c>
      <c r="N49" s="80">
        <v>0</v>
      </c>
      <c r="O49" s="80">
        <v>0</v>
      </c>
      <c r="P49" s="80">
        <v>0</v>
      </c>
      <c r="Q49" s="82"/>
      <c r="R49" s="82"/>
      <c r="S49" s="82"/>
      <c r="T49" s="82"/>
    </row>
    <row r="50" spans="1:24" ht="12.75" x14ac:dyDescent="0.2">
      <c r="A50" s="78"/>
      <c r="B50" s="79">
        <v>36548</v>
      </c>
      <c r="C50" s="80">
        <v>0</v>
      </c>
      <c r="D50" s="80">
        <v>0</v>
      </c>
      <c r="E50" s="80">
        <v>0</v>
      </c>
      <c r="F50" s="80">
        <v>0</v>
      </c>
      <c r="G50" s="80"/>
      <c r="H50" s="80"/>
      <c r="I50" s="80"/>
      <c r="J50" s="79">
        <v>36548</v>
      </c>
      <c r="K50" s="80">
        <v>0</v>
      </c>
      <c r="L50" s="81"/>
      <c r="M50" s="80">
        <v>0</v>
      </c>
      <c r="N50" s="80">
        <v>0</v>
      </c>
      <c r="O50" s="80">
        <v>0</v>
      </c>
      <c r="P50" s="80">
        <v>0</v>
      </c>
      <c r="Q50" s="82"/>
      <c r="R50" s="82"/>
      <c r="S50" s="82"/>
      <c r="T50" s="82"/>
    </row>
    <row r="51" spans="1:24" ht="12.75" x14ac:dyDescent="0.2">
      <c r="A51" s="78"/>
      <c r="B51" s="79">
        <v>36549</v>
      </c>
      <c r="C51" s="80">
        <v>0</v>
      </c>
      <c r="D51" s="80">
        <v>0</v>
      </c>
      <c r="E51" s="80">
        <v>0</v>
      </c>
      <c r="F51" s="80">
        <v>0</v>
      </c>
      <c r="G51" s="80"/>
      <c r="H51" s="80"/>
      <c r="I51" s="80"/>
      <c r="J51" s="79">
        <v>36549</v>
      </c>
      <c r="K51" s="80">
        <v>0</v>
      </c>
      <c r="L51" s="81"/>
      <c r="M51" s="80">
        <v>0</v>
      </c>
      <c r="N51" s="80">
        <v>0</v>
      </c>
      <c r="O51" s="80">
        <v>0</v>
      </c>
      <c r="P51" s="80">
        <v>0</v>
      </c>
      <c r="Q51" s="82"/>
      <c r="R51" s="82"/>
      <c r="S51" s="82"/>
      <c r="T51" s="82"/>
    </row>
    <row r="52" spans="1:24" ht="12.75" x14ac:dyDescent="0.2">
      <c r="A52" s="78"/>
      <c r="B52" s="79">
        <v>36550</v>
      </c>
      <c r="C52" s="80">
        <v>-1270</v>
      </c>
      <c r="D52" s="80">
        <v>-127951</v>
      </c>
      <c r="E52" s="80">
        <v>52775</v>
      </c>
      <c r="F52" s="80">
        <v>4788</v>
      </c>
      <c r="G52" s="80"/>
      <c r="H52" s="80"/>
      <c r="I52" s="80"/>
      <c r="J52" s="79">
        <v>36550</v>
      </c>
      <c r="K52" s="80">
        <v>0</v>
      </c>
      <c r="L52" s="81"/>
      <c r="M52" s="80">
        <v>0</v>
      </c>
      <c r="N52" s="80">
        <v>-20000</v>
      </c>
      <c r="O52" s="80">
        <v>15000</v>
      </c>
      <c r="P52" s="80">
        <v>-40000</v>
      </c>
      <c r="Q52" s="82"/>
      <c r="R52" s="82"/>
      <c r="S52" s="82"/>
      <c r="T52" s="82"/>
    </row>
    <row r="53" spans="1:24" ht="12.75" x14ac:dyDescent="0.2">
      <c r="A53" s="78"/>
      <c r="B53" s="79">
        <v>36551</v>
      </c>
      <c r="C53" s="80">
        <v>816</v>
      </c>
      <c r="D53" s="80">
        <v>-142951</v>
      </c>
      <c r="E53" s="80">
        <v>52775</v>
      </c>
      <c r="F53" s="80">
        <v>4788</v>
      </c>
      <c r="G53" s="80"/>
      <c r="H53" s="80"/>
      <c r="I53" s="80"/>
      <c r="J53" s="79">
        <v>36551</v>
      </c>
      <c r="K53" s="80">
        <v>0</v>
      </c>
      <c r="L53" s="81"/>
      <c r="M53" s="80">
        <v>0</v>
      </c>
      <c r="N53" s="80">
        <v>-20000</v>
      </c>
      <c r="O53" s="80">
        <v>15000</v>
      </c>
      <c r="P53" s="80">
        <v>-40000</v>
      </c>
      <c r="Q53" s="82"/>
      <c r="R53" s="82"/>
      <c r="S53" s="82"/>
      <c r="T53" s="82"/>
    </row>
    <row r="54" spans="1:24" ht="12.75" x14ac:dyDescent="0.2">
      <c r="A54" s="78"/>
      <c r="B54" s="79">
        <v>36552</v>
      </c>
      <c r="C54" s="80">
        <v>816</v>
      </c>
      <c r="D54" s="80">
        <v>-142951</v>
      </c>
      <c r="E54" s="80">
        <v>52775</v>
      </c>
      <c r="F54" s="80">
        <v>4788</v>
      </c>
      <c r="G54" s="80"/>
      <c r="H54" s="80"/>
      <c r="I54" s="80"/>
      <c r="J54" s="79">
        <v>36552</v>
      </c>
      <c r="K54" s="80">
        <v>0</v>
      </c>
      <c r="L54" s="81"/>
      <c r="M54" s="80">
        <v>0</v>
      </c>
      <c r="N54" s="80">
        <v>-20000</v>
      </c>
      <c r="O54" s="80">
        <v>15000</v>
      </c>
      <c r="P54" s="80">
        <v>-40000</v>
      </c>
      <c r="Q54" s="82"/>
      <c r="R54" s="82"/>
      <c r="S54" s="82"/>
      <c r="T54" s="82"/>
    </row>
    <row r="55" spans="1:24" ht="12.75" x14ac:dyDescent="0.2">
      <c r="A55" s="78"/>
      <c r="B55" s="79">
        <v>36553</v>
      </c>
      <c r="C55" s="80">
        <v>816</v>
      </c>
      <c r="D55" s="80">
        <v>-142951</v>
      </c>
      <c r="E55" s="80">
        <v>52775</v>
      </c>
      <c r="F55" s="80">
        <v>4788</v>
      </c>
      <c r="G55" s="80"/>
      <c r="H55" s="80"/>
      <c r="I55" s="80"/>
      <c r="J55" s="79">
        <v>36553</v>
      </c>
      <c r="K55" s="80">
        <v>0</v>
      </c>
      <c r="L55" s="81"/>
      <c r="M55" s="80">
        <v>0</v>
      </c>
      <c r="N55" s="80">
        <v>-20000</v>
      </c>
      <c r="O55" s="80">
        <v>15000</v>
      </c>
      <c r="P55" s="80">
        <v>-40000</v>
      </c>
      <c r="Q55" s="82"/>
      <c r="R55" s="82"/>
      <c r="S55" s="82"/>
      <c r="T55" s="82"/>
    </row>
    <row r="56" spans="1:24" ht="12.75" x14ac:dyDescent="0.2">
      <c r="A56" s="78"/>
      <c r="B56" s="79">
        <v>36554</v>
      </c>
      <c r="C56" s="80">
        <v>816</v>
      </c>
      <c r="D56" s="80">
        <v>-142951</v>
      </c>
      <c r="E56" s="80">
        <v>52775</v>
      </c>
      <c r="F56" s="80">
        <v>4788</v>
      </c>
      <c r="G56" s="80"/>
      <c r="H56" s="80"/>
      <c r="I56" s="80"/>
      <c r="J56" s="79">
        <v>36554</v>
      </c>
      <c r="K56" s="80">
        <v>0</v>
      </c>
      <c r="L56" s="81"/>
      <c r="M56" s="80">
        <v>0</v>
      </c>
      <c r="N56" s="80">
        <v>-20000</v>
      </c>
      <c r="O56" s="80">
        <v>15000</v>
      </c>
      <c r="P56" s="80">
        <v>-40000</v>
      </c>
      <c r="Q56" s="82"/>
      <c r="R56" s="82"/>
      <c r="S56" s="82"/>
      <c r="T56" s="82"/>
    </row>
    <row r="57" spans="1:24" ht="12.75" x14ac:dyDescent="0.2">
      <c r="A57" s="78"/>
      <c r="B57" s="79">
        <v>36555</v>
      </c>
      <c r="C57" s="80">
        <v>816</v>
      </c>
      <c r="D57" s="80">
        <v>-142951</v>
      </c>
      <c r="E57" s="80">
        <v>52775</v>
      </c>
      <c r="F57" s="80">
        <v>4788</v>
      </c>
      <c r="G57" s="80"/>
      <c r="H57" s="80"/>
      <c r="I57" s="80"/>
      <c r="J57" s="79">
        <v>36555</v>
      </c>
      <c r="K57" s="80">
        <v>0</v>
      </c>
      <c r="L57" s="81"/>
      <c r="M57" s="80">
        <v>0</v>
      </c>
      <c r="N57" s="80">
        <v>-20000</v>
      </c>
      <c r="O57" s="80">
        <v>15000</v>
      </c>
      <c r="P57" s="80">
        <v>-40000</v>
      </c>
      <c r="Q57" s="82"/>
      <c r="R57" s="82"/>
      <c r="S57" s="82"/>
      <c r="T57" s="82"/>
    </row>
    <row r="58" spans="1:24" ht="12.75" x14ac:dyDescent="0.2">
      <c r="A58" s="78"/>
      <c r="B58" s="79">
        <v>36556</v>
      </c>
      <c r="C58" s="80">
        <v>816</v>
      </c>
      <c r="D58" s="80">
        <v>-142951</v>
      </c>
      <c r="E58" s="80">
        <v>52775</v>
      </c>
      <c r="F58" s="80">
        <v>4788</v>
      </c>
      <c r="G58" s="80"/>
      <c r="H58" s="80"/>
      <c r="I58" s="80"/>
      <c r="J58" s="79">
        <v>36556</v>
      </c>
      <c r="K58" s="80">
        <v>0</v>
      </c>
      <c r="L58" s="81"/>
      <c r="M58" s="80">
        <v>0</v>
      </c>
      <c r="N58" s="80">
        <v>-20000</v>
      </c>
      <c r="O58" s="80">
        <v>15000</v>
      </c>
      <c r="P58" s="80">
        <v>-40000</v>
      </c>
      <c r="Q58" s="82"/>
      <c r="R58" s="82"/>
      <c r="S58" s="82"/>
      <c r="T58" s="82"/>
    </row>
    <row r="59" spans="1:24" s="83" customFormat="1" ht="16.5" customHeight="1" thickBot="1" x14ac:dyDescent="0.25">
      <c r="B59" s="84" t="s">
        <v>45</v>
      </c>
      <c r="C59" s="85">
        <v>3626</v>
      </c>
      <c r="D59" s="86">
        <v>-985657</v>
      </c>
      <c r="E59" s="86">
        <v>369425</v>
      </c>
      <c r="F59" s="87">
        <v>33516</v>
      </c>
      <c r="G59" s="88"/>
      <c r="H59" s="88"/>
      <c r="J59" s="88" t="s">
        <v>45</v>
      </c>
      <c r="K59" s="89">
        <v>0</v>
      </c>
      <c r="L59" s="90">
        <v>0</v>
      </c>
      <c r="M59" s="90">
        <v>0</v>
      </c>
      <c r="N59" s="86">
        <v>-140000</v>
      </c>
      <c r="O59" s="86">
        <v>105000</v>
      </c>
      <c r="P59" s="87">
        <v>-280000</v>
      </c>
      <c r="Q59" s="91"/>
      <c r="R59" s="91"/>
      <c r="S59" s="91"/>
      <c r="T59" s="91"/>
    </row>
    <row r="60" spans="1:24" s="83" customFormat="1" ht="16.5" customHeight="1" thickTop="1" x14ac:dyDescent="0.2">
      <c r="C60" s="92"/>
      <c r="D60" s="92"/>
      <c r="E60" s="92"/>
      <c r="F60" s="92"/>
      <c r="G60" s="91"/>
      <c r="H60" s="91"/>
      <c r="I60" s="91"/>
      <c r="J60" s="93"/>
      <c r="K60" s="94"/>
      <c r="L60" s="94"/>
      <c r="M60" s="94"/>
      <c r="N60" s="92"/>
      <c r="O60" s="92"/>
      <c r="P60" s="91"/>
      <c r="Q60" s="91"/>
      <c r="R60" s="91"/>
      <c r="S60" s="91"/>
      <c r="T60" s="91"/>
    </row>
    <row r="61" spans="1:24" ht="12" x14ac:dyDescent="0.2">
      <c r="C61" s="64" t="s">
        <v>30</v>
      </c>
      <c r="D61" s="64" t="s">
        <v>30</v>
      </c>
      <c r="E61" s="64" t="s">
        <v>30</v>
      </c>
      <c r="F61" s="64" t="s">
        <v>30</v>
      </c>
      <c r="G61" s="64"/>
      <c r="H61" s="64"/>
      <c r="I61" s="64"/>
      <c r="J61" s="64"/>
      <c r="K61" s="64" t="s">
        <v>31</v>
      </c>
      <c r="L61" s="64" t="s">
        <v>31</v>
      </c>
      <c r="M61" s="64" t="s">
        <v>31</v>
      </c>
      <c r="N61" s="64" t="s">
        <v>31</v>
      </c>
      <c r="O61" s="64" t="s">
        <v>31</v>
      </c>
      <c r="P61" s="64"/>
      <c r="Q61" s="64"/>
      <c r="R61" s="64"/>
      <c r="S61" s="64"/>
      <c r="T61" s="65"/>
      <c r="U61" s="65"/>
      <c r="V61" s="65"/>
      <c r="W61" s="65"/>
      <c r="X61" s="65"/>
    </row>
    <row r="62" spans="1:24" ht="15.75" x14ac:dyDescent="0.25">
      <c r="C62" s="66" t="s">
        <v>42</v>
      </c>
      <c r="D62" s="66" t="s">
        <v>43</v>
      </c>
      <c r="E62" s="66" t="s">
        <v>43</v>
      </c>
      <c r="F62" s="66" t="s">
        <v>43</v>
      </c>
      <c r="G62" s="64"/>
      <c r="H62" s="64"/>
      <c r="I62" s="64"/>
      <c r="J62" s="64"/>
      <c r="K62" s="66" t="s">
        <v>42</v>
      </c>
      <c r="L62" s="66" t="s">
        <v>42</v>
      </c>
      <c r="M62" s="66" t="s">
        <v>43</v>
      </c>
      <c r="N62" s="66" t="s">
        <v>43</v>
      </c>
      <c r="O62" s="66" t="s">
        <v>43</v>
      </c>
      <c r="P62" s="64"/>
      <c r="Q62" s="64"/>
      <c r="R62" s="64"/>
      <c r="S62" s="64"/>
      <c r="T62" s="65"/>
      <c r="U62" s="65"/>
      <c r="V62" s="65"/>
      <c r="W62" s="65"/>
      <c r="X62" s="65"/>
    </row>
    <row r="63" spans="1:24" s="74" customFormat="1" ht="19.5" customHeight="1" x14ac:dyDescent="0.2">
      <c r="B63" s="75"/>
      <c r="C63" s="76" t="s">
        <v>44</v>
      </c>
      <c r="D63" s="76" t="s">
        <v>44</v>
      </c>
      <c r="E63" s="76" t="s">
        <v>37</v>
      </c>
      <c r="F63" s="76" t="s">
        <v>38</v>
      </c>
      <c r="G63" s="76"/>
      <c r="H63" s="76"/>
      <c r="I63" s="76"/>
      <c r="J63" s="76"/>
      <c r="K63" s="76" t="s">
        <v>44</v>
      </c>
      <c r="L63" s="76" t="s">
        <v>37</v>
      </c>
      <c r="M63" s="76" t="s">
        <v>44</v>
      </c>
      <c r="N63" s="76" t="s">
        <v>37</v>
      </c>
      <c r="O63" s="76" t="s">
        <v>38</v>
      </c>
      <c r="P63" s="76"/>
      <c r="Q63" s="76"/>
      <c r="R63" s="76"/>
      <c r="S63" s="76"/>
      <c r="T63" s="77"/>
      <c r="U63" s="77"/>
      <c r="V63" s="77"/>
      <c r="W63" s="77"/>
      <c r="X63" s="77"/>
    </row>
    <row r="64" spans="1:24" ht="12.75" x14ac:dyDescent="0.2">
      <c r="B64" s="95" t="s">
        <v>46</v>
      </c>
      <c r="C64" s="96">
        <v>0.34382215310800618</v>
      </c>
      <c r="D64" s="97">
        <v>-93.461310525642062</v>
      </c>
      <c r="E64" s="97">
        <v>35.029370907866848</v>
      </c>
      <c r="F64" s="98">
        <v>3.1780317935929223</v>
      </c>
      <c r="G64" s="80"/>
      <c r="H64" s="80"/>
      <c r="I64" s="99"/>
      <c r="J64" s="100" t="s">
        <v>46</v>
      </c>
      <c r="K64" s="96">
        <v>0</v>
      </c>
      <c r="L64" s="97">
        <v>0</v>
      </c>
      <c r="M64" s="97">
        <v>0</v>
      </c>
      <c r="N64" s="97">
        <v>-14</v>
      </c>
      <c r="O64" s="98">
        <v>10.5</v>
      </c>
      <c r="P64" s="82"/>
      <c r="Q64" s="82"/>
      <c r="R64" s="82"/>
      <c r="S64" s="82"/>
      <c r="T64" s="82"/>
    </row>
    <row r="65" spans="2:20" x14ac:dyDescent="0.2">
      <c r="B65" s="65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</row>
    <row r="66" spans="2:20" x14ac:dyDescent="0.2">
      <c r="B66" s="65"/>
    </row>
    <row r="67" spans="2:20" x14ac:dyDescent="0.2">
      <c r="B67" s="65"/>
    </row>
    <row r="68" spans="2:20" x14ac:dyDescent="0.2">
      <c r="B68" s="101" t="s">
        <v>47</v>
      </c>
      <c r="D68" s="102">
        <v>0.75</v>
      </c>
    </row>
    <row r="69" spans="2:20" x14ac:dyDescent="0.2">
      <c r="B69" s="65"/>
    </row>
    <row r="70" spans="2:20" x14ac:dyDescent="0.2">
      <c r="B70" s="65"/>
    </row>
    <row r="71" spans="2:20" x14ac:dyDescent="0.2">
      <c r="B71" s="65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Fx</vt:lpstr>
      <vt:lpstr>Positions Input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cdorlan</dc:creator>
  <cp:lastModifiedBy>Felienne</cp:lastModifiedBy>
  <dcterms:created xsi:type="dcterms:W3CDTF">2000-01-26T03:26:45Z</dcterms:created>
  <dcterms:modified xsi:type="dcterms:W3CDTF">2014-09-03T12:04:30Z</dcterms:modified>
</cp:coreProperties>
</file>