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90" yWindow="315" windowWidth="12120" windowHeight="9090" tabRatio="598"/>
  </bookViews>
  <sheets>
    <sheet name="Nov00" sheetId="20" r:id="rId1"/>
    <sheet name="Dec00" sheetId="21" r:id="rId2"/>
    <sheet name="Jan01" sheetId="22" r:id="rId3"/>
    <sheet name="Feb01" sheetId="23" r:id="rId4"/>
  </sheets>
  <definedNames>
    <definedName name="_xlnm.Print_Area" localSheetId="1">Dec00!$A$3:$AI$158</definedName>
    <definedName name="_xlnm.Print_Area" localSheetId="3">'Feb01'!$A$3:$AF$158</definedName>
    <definedName name="_xlnm.Print_Area" localSheetId="2">'Jan01'!$A$3:$AI$158</definedName>
    <definedName name="_xlnm.Print_Area" localSheetId="0">Nov00!$A$3:$AH$158</definedName>
    <definedName name="_xlnm.Print_Titles" localSheetId="1">Dec00!$1:$2</definedName>
    <definedName name="_xlnm.Print_Titles" localSheetId="3">'Feb01'!$1:$2</definedName>
    <definedName name="_xlnm.Print_Titles" localSheetId="2">'Jan01'!$1:$2</definedName>
    <definedName name="_xlnm.Print_Titles" localSheetId="0">Nov00!$1:$2</definedName>
  </definedNames>
  <calcPr calcId="152511" fullCalcOnLoad="1"/>
</workbook>
</file>

<file path=xl/calcChain.xml><?xml version="1.0" encoding="utf-8"?>
<calcChain xmlns="http://schemas.openxmlformats.org/spreadsheetml/2006/main">
  <c r="F2" i="21" l="1"/>
  <c r="G2" i="21" s="1"/>
  <c r="H2" i="21" s="1"/>
  <c r="I2" i="21" s="1"/>
  <c r="J2" i="21" s="1"/>
  <c r="K2" i="21"/>
  <c r="L2" i="21" s="1"/>
  <c r="M2" i="21" s="1"/>
  <c r="N2" i="21" s="1"/>
  <c r="O2" i="21" s="1"/>
  <c r="P2" i="21" s="1"/>
  <c r="Q2" i="21" s="1"/>
  <c r="R2" i="21" s="1"/>
  <c r="S2" i="21" s="1"/>
  <c r="T2" i="21" s="1"/>
  <c r="U2" i="21" s="1"/>
  <c r="V2" i="21" s="1"/>
  <c r="W2" i="21" s="1"/>
  <c r="X2" i="21" s="1"/>
  <c r="Y2" i="21" s="1"/>
  <c r="Z2" i="21" s="1"/>
  <c r="AA2" i="21" s="1"/>
  <c r="AB2" i="21" s="1"/>
  <c r="AC2" i="21" s="1"/>
  <c r="AD2" i="21" s="1"/>
  <c r="AE2" i="21" s="1"/>
  <c r="AF2" i="21" s="1"/>
  <c r="AG2" i="21" s="1"/>
  <c r="AH2" i="21" s="1"/>
  <c r="AI2" i="21" s="1"/>
  <c r="A5" i="21"/>
  <c r="A6" i="21" s="1"/>
  <c r="A7" i="21" s="1"/>
  <c r="A8" i="21" s="1"/>
  <c r="A9" i="21" s="1"/>
  <c r="A10" i="21" s="1"/>
  <c r="A11" i="21" s="1"/>
  <c r="E12" i="21"/>
  <c r="F12" i="21"/>
  <c r="G12" i="21"/>
  <c r="H12" i="21"/>
  <c r="I12" i="21"/>
  <c r="J12" i="21"/>
  <c r="K12" i="21"/>
  <c r="L12" i="21"/>
  <c r="M12" i="21"/>
  <c r="N12" i="21"/>
  <c r="N155" i="21" s="1"/>
  <c r="O12" i="21"/>
  <c r="P12" i="21"/>
  <c r="Q12" i="21"/>
  <c r="R12" i="21"/>
  <c r="S12" i="21"/>
  <c r="T12" i="21"/>
  <c r="U12" i="21"/>
  <c r="V12" i="21"/>
  <c r="W12" i="21"/>
  <c r="X12" i="21"/>
  <c r="X13" i="21" s="1"/>
  <c r="Y12" i="21"/>
  <c r="Z12" i="21"/>
  <c r="AA12" i="21"/>
  <c r="AB12" i="21"/>
  <c r="AC12" i="21"/>
  <c r="AD12" i="21"/>
  <c r="AD13" i="21" s="1"/>
  <c r="AE12" i="21"/>
  <c r="AF12" i="21"/>
  <c r="AF13" i="21" s="1"/>
  <c r="AG12" i="21"/>
  <c r="AG14" i="21" s="1"/>
  <c r="AH12" i="21"/>
  <c r="AI12" i="21"/>
  <c r="G13" i="21"/>
  <c r="H13" i="21"/>
  <c r="I13" i="21"/>
  <c r="I14" i="21" s="1"/>
  <c r="J13" i="21"/>
  <c r="K13" i="21"/>
  <c r="L13" i="21"/>
  <c r="O13" i="21"/>
  <c r="P13" i="21"/>
  <c r="Q13" i="21"/>
  <c r="Q14" i="21" s="1"/>
  <c r="R13" i="21"/>
  <c r="S13" i="21"/>
  <c r="T13" i="21"/>
  <c r="V13" i="21"/>
  <c r="W13" i="21"/>
  <c r="Y13" i="21"/>
  <c r="Y14" i="21" s="1"/>
  <c r="Z13" i="21"/>
  <c r="AA13" i="21"/>
  <c r="AB13" i="21"/>
  <c r="AE13" i="21"/>
  <c r="AE14" i="21" s="1"/>
  <c r="AG13" i="21"/>
  <c r="AH13" i="21"/>
  <c r="AI13" i="21"/>
  <c r="G14" i="21"/>
  <c r="H14" i="21"/>
  <c r="J14" i="21"/>
  <c r="K14" i="21"/>
  <c r="L14" i="21"/>
  <c r="O14" i="21"/>
  <c r="O153" i="21" s="1"/>
  <c r="P14" i="21"/>
  <c r="R14" i="21"/>
  <c r="S14" i="21"/>
  <c r="T14" i="21"/>
  <c r="W14" i="21"/>
  <c r="X14" i="21"/>
  <c r="Z14" i="21"/>
  <c r="AA14" i="21"/>
  <c r="AB14" i="21"/>
  <c r="AF14" i="21"/>
  <c r="AH14" i="21"/>
  <c r="AI14" i="21"/>
  <c r="C15" i="21"/>
  <c r="A19" i="21"/>
  <c r="A20" i="21"/>
  <c r="A21" i="21" s="1"/>
  <c r="E22" i="21"/>
  <c r="F22" i="21"/>
  <c r="F23" i="21" s="1"/>
  <c r="F24" i="21" s="1"/>
  <c r="G22" i="21"/>
  <c r="H22" i="21"/>
  <c r="I22" i="21"/>
  <c r="J22" i="21"/>
  <c r="K22" i="21"/>
  <c r="L22" i="21"/>
  <c r="M22" i="21"/>
  <c r="N22" i="21"/>
  <c r="N23" i="21" s="1"/>
  <c r="N24" i="21" s="1"/>
  <c r="O22" i="21"/>
  <c r="O24" i="21" s="1"/>
  <c r="P22" i="21"/>
  <c r="Q22" i="21"/>
  <c r="Q23" i="21" s="1"/>
  <c r="Q24" i="21" s="1"/>
  <c r="R22" i="21"/>
  <c r="S22" i="21"/>
  <c r="T22" i="21"/>
  <c r="U22" i="21"/>
  <c r="V22" i="21"/>
  <c r="V23" i="21" s="1"/>
  <c r="V24" i="21" s="1"/>
  <c r="W22" i="21"/>
  <c r="W24" i="21" s="1"/>
  <c r="X22" i="21"/>
  <c r="Y22" i="21"/>
  <c r="Y23" i="21" s="1"/>
  <c r="Y24" i="21" s="1"/>
  <c r="Z22" i="21"/>
  <c r="AA22" i="21"/>
  <c r="AB22" i="21"/>
  <c r="AC22" i="21"/>
  <c r="AD22" i="21"/>
  <c r="AD23" i="21" s="1"/>
  <c r="AE22" i="21"/>
  <c r="AE24" i="21" s="1"/>
  <c r="AF22" i="21"/>
  <c r="AG22" i="21"/>
  <c r="AG23" i="21" s="1"/>
  <c r="AG24" i="21" s="1"/>
  <c r="AH22" i="21"/>
  <c r="AI22" i="21"/>
  <c r="E23" i="21"/>
  <c r="E24" i="21" s="1"/>
  <c r="G23" i="21"/>
  <c r="G24" i="21" s="1"/>
  <c r="H23" i="21"/>
  <c r="I23" i="21"/>
  <c r="J23" i="21"/>
  <c r="J24" i="21" s="1"/>
  <c r="L23" i="21"/>
  <c r="M23" i="21"/>
  <c r="M24" i="21" s="1"/>
  <c r="O23" i="21"/>
  <c r="P23" i="21"/>
  <c r="R23" i="21"/>
  <c r="R24" i="21" s="1"/>
  <c r="T23" i="21"/>
  <c r="U23" i="21"/>
  <c r="W23" i="21"/>
  <c r="X23" i="21"/>
  <c r="Z23" i="21"/>
  <c r="Z24" i="21" s="1"/>
  <c r="AB23" i="21"/>
  <c r="AC23" i="21"/>
  <c r="AE23" i="21"/>
  <c r="AF23" i="21"/>
  <c r="AH23" i="21"/>
  <c r="AH24" i="21" s="1"/>
  <c r="H24" i="21"/>
  <c r="I24" i="21"/>
  <c r="P24" i="21"/>
  <c r="U24" i="21"/>
  <c r="X24" i="21"/>
  <c r="AC24" i="21"/>
  <c r="AD24" i="21"/>
  <c r="AF24" i="21"/>
  <c r="C25" i="21"/>
  <c r="A29" i="21"/>
  <c r="A30" i="21" s="1"/>
  <c r="A31" i="21" s="1"/>
  <c r="A32" i="21" s="1"/>
  <c r="E33" i="21"/>
  <c r="F33" i="21"/>
  <c r="G33" i="21"/>
  <c r="H33" i="21"/>
  <c r="I33" i="21"/>
  <c r="J33" i="21"/>
  <c r="K33" i="21"/>
  <c r="K34" i="21" s="1"/>
  <c r="K35" i="21" s="1"/>
  <c r="L33" i="21"/>
  <c r="M33" i="21"/>
  <c r="N33" i="21"/>
  <c r="O33" i="21"/>
  <c r="P33" i="21"/>
  <c r="Q33" i="21"/>
  <c r="R33" i="21"/>
  <c r="S33" i="21"/>
  <c r="S34" i="21" s="1"/>
  <c r="S35" i="21" s="1"/>
  <c r="T33" i="21"/>
  <c r="T35" i="21" s="1"/>
  <c r="U33" i="21"/>
  <c r="V33" i="21"/>
  <c r="W33" i="21"/>
  <c r="W34" i="21" s="1"/>
  <c r="W35" i="21" s="1"/>
  <c r="X33" i="21"/>
  <c r="Y33" i="21"/>
  <c r="Z33" i="21"/>
  <c r="AA33" i="21"/>
  <c r="AA34" i="21" s="1"/>
  <c r="AA35" i="21" s="1"/>
  <c r="AB33" i="21"/>
  <c r="AB35" i="21" s="1"/>
  <c r="AC33" i="21"/>
  <c r="AD33" i="21"/>
  <c r="AE33" i="21"/>
  <c r="AE34" i="21" s="1"/>
  <c r="AE35" i="21" s="1"/>
  <c r="AF33" i="21"/>
  <c r="AG33" i="21"/>
  <c r="AH33" i="21"/>
  <c r="AI33" i="21"/>
  <c r="AI34" i="21" s="1"/>
  <c r="AI35" i="21" s="1"/>
  <c r="E34" i="21"/>
  <c r="F34" i="21"/>
  <c r="G34" i="21"/>
  <c r="I34" i="21"/>
  <c r="J34" i="21"/>
  <c r="J35" i="21" s="1"/>
  <c r="L34" i="21"/>
  <c r="L35" i="21" s="1"/>
  <c r="M34" i="21"/>
  <c r="N34" i="21"/>
  <c r="O34" i="21"/>
  <c r="R34" i="21"/>
  <c r="T34" i="21"/>
  <c r="U34" i="21"/>
  <c r="V34" i="21"/>
  <c r="Z34" i="21"/>
  <c r="Z35" i="21" s="1"/>
  <c r="AB34" i="21"/>
  <c r="AC34" i="21"/>
  <c r="AD34" i="21"/>
  <c r="AG34" i="21"/>
  <c r="AH34" i="21"/>
  <c r="AH35" i="21" s="1"/>
  <c r="E35" i="21"/>
  <c r="F35" i="21"/>
  <c r="G35" i="21"/>
  <c r="M35" i="21"/>
  <c r="N35" i="21"/>
  <c r="O35" i="21"/>
  <c r="R35" i="21"/>
  <c r="U35" i="21"/>
  <c r="V35" i="21"/>
  <c r="AC35" i="21"/>
  <c r="AD35" i="21"/>
  <c r="C36" i="21"/>
  <c r="A40" i="2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X53" i="21" s="1"/>
  <c r="Y52" i="21"/>
  <c r="Y54" i="21" s="1"/>
  <c r="Z52" i="21"/>
  <c r="AA52" i="21"/>
  <c r="AB52" i="21"/>
  <c r="AB53" i="21" s="1"/>
  <c r="AB54" i="21" s="1"/>
  <c r="AC52" i="21"/>
  <c r="AD52" i="21"/>
  <c r="AE52" i="21"/>
  <c r="AF52" i="21"/>
  <c r="AF53" i="21" s="1"/>
  <c r="AF54" i="21" s="1"/>
  <c r="AG52" i="21"/>
  <c r="AG54" i="21" s="1"/>
  <c r="AH52" i="21"/>
  <c r="AI52" i="21"/>
  <c r="G53" i="21"/>
  <c r="G54" i="21" s="1"/>
  <c r="H53" i="21"/>
  <c r="I53" i="21"/>
  <c r="I54" i="21" s="1"/>
  <c r="J53" i="21"/>
  <c r="K53" i="21"/>
  <c r="L53" i="21"/>
  <c r="O53" i="21"/>
  <c r="P53" i="21"/>
  <c r="Q53" i="21"/>
  <c r="Q54" i="21" s="1"/>
  <c r="R53" i="21"/>
  <c r="S53" i="21"/>
  <c r="T53" i="21"/>
  <c r="W53" i="21"/>
  <c r="Y53" i="21"/>
  <c r="Z53" i="21"/>
  <c r="AA53" i="21"/>
  <c r="AE53" i="21"/>
  <c r="AG53" i="21"/>
  <c r="AH53" i="21"/>
  <c r="AI53" i="21"/>
  <c r="H54" i="21"/>
  <c r="J54" i="21"/>
  <c r="K54" i="21"/>
  <c r="L54" i="21"/>
  <c r="O54" i="21"/>
  <c r="P54" i="21"/>
  <c r="R54" i="21"/>
  <c r="S54" i="21"/>
  <c r="T54" i="21"/>
  <c r="W54" i="21"/>
  <c r="X54" i="21"/>
  <c r="Z54" i="21"/>
  <c r="AA54" i="21"/>
  <c r="AE54" i="21"/>
  <c r="AH54" i="21"/>
  <c r="AI54" i="21"/>
  <c r="C55" i="21"/>
  <c r="A59" i="21"/>
  <c r="A60" i="21"/>
  <c r="A61" i="2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T73" i="21" s="1"/>
  <c r="U72" i="21"/>
  <c r="U74" i="21" s="1"/>
  <c r="V72" i="21"/>
  <c r="W72" i="21"/>
  <c r="X72" i="21"/>
  <c r="Y72" i="21"/>
  <c r="Z72" i="21"/>
  <c r="AA72" i="21"/>
  <c r="AB72" i="21"/>
  <c r="AB73" i="21" s="1"/>
  <c r="AC72" i="21"/>
  <c r="AC73" i="21" s="1"/>
  <c r="AD72" i="21"/>
  <c r="AE72" i="21"/>
  <c r="AF72" i="21"/>
  <c r="AG72" i="21"/>
  <c r="AH72" i="21"/>
  <c r="AI72" i="21"/>
  <c r="E73" i="21"/>
  <c r="E74" i="21" s="1"/>
  <c r="F73" i="21"/>
  <c r="F74" i="21" s="1"/>
  <c r="G73" i="21"/>
  <c r="H73" i="21"/>
  <c r="K73" i="21"/>
  <c r="K74" i="21" s="1"/>
  <c r="L73" i="21"/>
  <c r="M73" i="21"/>
  <c r="M74" i="21" s="1"/>
  <c r="N73" i="21"/>
  <c r="N74" i="21" s="1"/>
  <c r="O73" i="21"/>
  <c r="P73" i="21"/>
  <c r="S73" i="21"/>
  <c r="U73" i="21"/>
  <c r="V73" i="21"/>
  <c r="V74" i="21" s="1"/>
  <c r="W73" i="21"/>
  <c r="AA73" i="21"/>
  <c r="AD73" i="21"/>
  <c r="AD74" i="21" s="1"/>
  <c r="AE73" i="21"/>
  <c r="AI73" i="21"/>
  <c r="G74" i="21"/>
  <c r="H74" i="21"/>
  <c r="L74" i="21"/>
  <c r="O74" i="21"/>
  <c r="P74" i="21"/>
  <c r="S74" i="21"/>
  <c r="T74" i="21"/>
  <c r="W74" i="21"/>
  <c r="AA74" i="21"/>
  <c r="AB74" i="21"/>
  <c r="AE74" i="21"/>
  <c r="AI74" i="21"/>
  <c r="C75" i="21"/>
  <c r="C154" i="21" s="1"/>
  <c r="A79" i="21"/>
  <c r="A80" i="21"/>
  <c r="A81" i="21" s="1"/>
  <c r="A82" i="21" s="1"/>
  <c r="A83" i="21" s="1"/>
  <c r="E84" i="21"/>
  <c r="F84" i="21"/>
  <c r="G84" i="21"/>
  <c r="H84" i="21"/>
  <c r="I84" i="21"/>
  <c r="I86" i="21" s="1"/>
  <c r="J84" i="21"/>
  <c r="K84" i="21"/>
  <c r="L84" i="21"/>
  <c r="M84" i="21"/>
  <c r="N84" i="21"/>
  <c r="O84" i="21"/>
  <c r="P84" i="21"/>
  <c r="P85" i="21" s="1"/>
  <c r="Q84" i="21"/>
  <c r="Q86" i="21" s="1"/>
  <c r="R84" i="21"/>
  <c r="S84" i="21"/>
  <c r="T84" i="21"/>
  <c r="U84" i="21"/>
  <c r="V84" i="21"/>
  <c r="V85" i="21" s="1"/>
  <c r="W84" i="21"/>
  <c r="X84" i="21"/>
  <c r="X85" i="21" s="1"/>
  <c r="Y84" i="21"/>
  <c r="Y85" i="21" s="1"/>
  <c r="Z84" i="21"/>
  <c r="AA84" i="21"/>
  <c r="AB84" i="21"/>
  <c r="AC84" i="21"/>
  <c r="AD84" i="21"/>
  <c r="AD85" i="21" s="1"/>
  <c r="AE84" i="21"/>
  <c r="AF84" i="21"/>
  <c r="AF85" i="21" s="1"/>
  <c r="AG84" i="21"/>
  <c r="AG85" i="21" s="1"/>
  <c r="AH84" i="21"/>
  <c r="AI84" i="21"/>
  <c r="G85" i="21"/>
  <c r="G86" i="21" s="1"/>
  <c r="H85" i="21"/>
  <c r="I85" i="21"/>
  <c r="J85" i="21"/>
  <c r="J86" i="21" s="1"/>
  <c r="K85" i="21"/>
  <c r="N85" i="21"/>
  <c r="O85" i="21"/>
  <c r="Q85" i="21"/>
  <c r="R85" i="21"/>
  <c r="R86" i="21" s="1"/>
  <c r="S85" i="21"/>
  <c r="W85" i="21"/>
  <c r="Z85" i="21"/>
  <c r="Z86" i="21" s="1"/>
  <c r="AA85" i="21"/>
  <c r="AE85" i="21"/>
  <c r="AE86" i="21" s="1"/>
  <c r="AH85" i="21"/>
  <c r="AH86" i="21" s="1"/>
  <c r="AI85" i="21"/>
  <c r="H86" i="21"/>
  <c r="K86" i="21"/>
  <c r="O86" i="21"/>
  <c r="P86" i="21"/>
  <c r="S86" i="21"/>
  <c r="W86" i="21"/>
  <c r="X86" i="21"/>
  <c r="AA86" i="21"/>
  <c r="AF86" i="21"/>
  <c r="AI86" i="21"/>
  <c r="C87" i="21"/>
  <c r="A91" i="21"/>
  <c r="A92" i="21"/>
  <c r="A93" i="21" s="1"/>
  <c r="A94" i="21" s="1"/>
  <c r="A95" i="21" s="1"/>
  <c r="A96" i="21" s="1"/>
  <c r="A97" i="21" s="1"/>
  <c r="A98" i="21" s="1"/>
  <c r="A99" i="21" s="1"/>
  <c r="A100" i="21" s="1"/>
  <c r="E101" i="21"/>
  <c r="F101" i="21"/>
  <c r="G101" i="21"/>
  <c r="H101" i="21"/>
  <c r="I101" i="21"/>
  <c r="J101" i="21"/>
  <c r="K101" i="21"/>
  <c r="L101" i="21"/>
  <c r="M101" i="21"/>
  <c r="N101" i="21"/>
  <c r="O101" i="21"/>
  <c r="O102" i="21" s="1"/>
  <c r="O103" i="21" s="1"/>
  <c r="P101" i="21"/>
  <c r="P103" i="21" s="1"/>
  <c r="Q101" i="21"/>
  <c r="R101" i="21"/>
  <c r="S101" i="21"/>
  <c r="T101" i="21"/>
  <c r="U101" i="21"/>
  <c r="V101" i="21"/>
  <c r="W101" i="21"/>
  <c r="W102" i="21" s="1"/>
  <c r="X101" i="21"/>
  <c r="X103" i="21" s="1"/>
  <c r="Y101" i="21"/>
  <c r="Z101" i="21"/>
  <c r="AA101" i="21"/>
  <c r="AB101" i="21"/>
  <c r="AC101" i="21"/>
  <c r="AD101" i="21"/>
  <c r="AE101" i="21"/>
  <c r="AE102" i="21" s="1"/>
  <c r="AE103" i="21" s="1"/>
  <c r="AF101" i="21"/>
  <c r="AF102" i="21" s="1"/>
  <c r="AG101" i="21"/>
  <c r="AH101" i="21"/>
  <c r="AI101" i="21"/>
  <c r="F102" i="21"/>
  <c r="F103" i="21" s="1"/>
  <c r="G102" i="21"/>
  <c r="H102" i="21"/>
  <c r="H103" i="21" s="1"/>
  <c r="I102" i="21"/>
  <c r="I103" i="21" s="1"/>
  <c r="J102" i="21"/>
  <c r="M102" i="21"/>
  <c r="N102" i="21"/>
  <c r="P102" i="21"/>
  <c r="Q102" i="21"/>
  <c r="Q103" i="21" s="1"/>
  <c r="R102" i="21"/>
  <c r="U102" i="21"/>
  <c r="V102" i="21"/>
  <c r="X102" i="21"/>
  <c r="Y102" i="21"/>
  <c r="Y103" i="21" s="1"/>
  <c r="Z102" i="21"/>
  <c r="AD102" i="21"/>
  <c r="AG102" i="21"/>
  <c r="AG103" i="21" s="1"/>
  <c r="AH102" i="21"/>
  <c r="G103" i="21"/>
  <c r="J103" i="21"/>
  <c r="N103" i="21"/>
  <c r="R103" i="21"/>
  <c r="V103" i="21"/>
  <c r="W103" i="21"/>
  <c r="Z103" i="21"/>
  <c r="AD103" i="21"/>
  <c r="AH103" i="21"/>
  <c r="C104" i="21"/>
  <c r="A108" i="21"/>
  <c r="A109" i="21"/>
  <c r="A110" i="21" s="1"/>
  <c r="A111" i="21" s="1"/>
  <c r="A112" i="21" s="1"/>
  <c r="A113" i="21" s="1"/>
  <c r="A114" i="21" s="1"/>
  <c r="A115" i="21" s="1"/>
  <c r="A116" i="21"/>
  <c r="A117" i="21" s="1"/>
  <c r="A118" i="21" s="1"/>
  <c r="A119" i="21" s="1"/>
  <c r="A120" i="21" s="1"/>
  <c r="A121" i="21" s="1"/>
  <c r="A122" i="21" s="1"/>
  <c r="A123" i="21" s="1"/>
  <c r="A124" i="21" s="1"/>
  <c r="A125" i="21"/>
  <c r="A126" i="21" s="1"/>
  <c r="A127" i="21" s="1"/>
  <c r="A128" i="21" s="1"/>
  <c r="A129" i="21" s="1"/>
  <c r="A130" i="21" s="1"/>
  <c r="A131" i="21" s="1"/>
  <c r="A132" i="21" s="1"/>
  <c r="A133" i="21" s="1"/>
  <c r="E134" i="21"/>
  <c r="F134" i="21"/>
  <c r="G134" i="21"/>
  <c r="H134" i="21"/>
  <c r="I134" i="21"/>
  <c r="J134" i="21"/>
  <c r="J135" i="21" s="1"/>
  <c r="J136" i="21" s="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D135" i="21" s="1"/>
  <c r="AE134" i="21"/>
  <c r="AE155" i="21" s="1"/>
  <c r="AF134" i="21"/>
  <c r="AG134" i="21"/>
  <c r="AH134" i="21"/>
  <c r="AI134" i="21"/>
  <c r="AI135" i="21" s="1"/>
  <c r="E135" i="21"/>
  <c r="F135" i="21"/>
  <c r="G135" i="21"/>
  <c r="G136" i="21" s="1"/>
  <c r="H135" i="21"/>
  <c r="H136" i="21" s="1"/>
  <c r="I135" i="21"/>
  <c r="L135" i="21"/>
  <c r="M135" i="21"/>
  <c r="M136" i="21" s="1"/>
  <c r="N135" i="21"/>
  <c r="O135" i="21"/>
  <c r="P135" i="21"/>
  <c r="Q135" i="21"/>
  <c r="S135" i="21"/>
  <c r="T135" i="21"/>
  <c r="U135" i="21"/>
  <c r="V135" i="21"/>
  <c r="V136" i="21" s="1"/>
  <c r="W135" i="21"/>
  <c r="W136" i="21" s="1"/>
  <c r="X135" i="21"/>
  <c r="Y135" i="21"/>
  <c r="AA135" i="21"/>
  <c r="AB135" i="21"/>
  <c r="AB136" i="21" s="1"/>
  <c r="AC135" i="21"/>
  <c r="AF135" i="21"/>
  <c r="AG135" i="21"/>
  <c r="E136" i="21"/>
  <c r="F136" i="21"/>
  <c r="I136" i="21"/>
  <c r="L136" i="21"/>
  <c r="N136" i="21"/>
  <c r="O136" i="21"/>
  <c r="P136" i="21"/>
  <c r="Q136" i="21"/>
  <c r="T136" i="21"/>
  <c r="U136" i="21"/>
  <c r="X136" i="21"/>
  <c r="Y136" i="21"/>
  <c r="AC136" i="21"/>
  <c r="AF136" i="21"/>
  <c r="AG136" i="21"/>
  <c r="C137" i="21"/>
  <c r="A141" i="21"/>
  <c r="A142" i="21" s="1"/>
  <c r="A143" i="21" s="1"/>
  <c r="A144" i="21"/>
  <c r="A145" i="21" s="1"/>
  <c r="A146" i="21" s="1"/>
  <c r="E147" i="21"/>
  <c r="F147" i="21"/>
  <c r="G147" i="21"/>
  <c r="H147" i="21"/>
  <c r="H148" i="21" s="1"/>
  <c r="H149" i="21" s="1"/>
  <c r="I147" i="21"/>
  <c r="J147" i="21"/>
  <c r="K147" i="21"/>
  <c r="L147" i="21"/>
  <c r="M147" i="21"/>
  <c r="N147" i="21"/>
  <c r="O147" i="21"/>
  <c r="P147" i="21"/>
  <c r="P148" i="21" s="1"/>
  <c r="Q147" i="21"/>
  <c r="R147" i="21"/>
  <c r="S147" i="21"/>
  <c r="T147" i="21"/>
  <c r="U147" i="21"/>
  <c r="V147" i="21"/>
  <c r="W147" i="21"/>
  <c r="W148" i="21" s="1"/>
  <c r="X147" i="21"/>
  <c r="Y147" i="21"/>
  <c r="Z147" i="21"/>
  <c r="AA147" i="21"/>
  <c r="AB147" i="21"/>
  <c r="AC147" i="21"/>
  <c r="AD147" i="21"/>
  <c r="AE147" i="21"/>
  <c r="AE148" i="21" s="1"/>
  <c r="AF147" i="21"/>
  <c r="AF148" i="21" s="1"/>
  <c r="AG147" i="21"/>
  <c r="AH147" i="21"/>
  <c r="AI147" i="21"/>
  <c r="F148" i="21"/>
  <c r="G148" i="21"/>
  <c r="G149" i="21" s="1"/>
  <c r="J148" i="21"/>
  <c r="J149" i="21" s="1"/>
  <c r="K148" i="21"/>
  <c r="K149" i="21" s="1"/>
  <c r="L148" i="21"/>
  <c r="N148" i="21"/>
  <c r="O148" i="21"/>
  <c r="O149" i="21" s="1"/>
  <c r="R148" i="21"/>
  <c r="S148" i="21"/>
  <c r="T148" i="21"/>
  <c r="V148" i="21"/>
  <c r="X148" i="21"/>
  <c r="Z148" i="21"/>
  <c r="AA148" i="21"/>
  <c r="AB148" i="21"/>
  <c r="AD148" i="21"/>
  <c r="AH148" i="21"/>
  <c r="AI148" i="21"/>
  <c r="L149" i="21"/>
  <c r="R149" i="21"/>
  <c r="S149" i="21"/>
  <c r="T149" i="21"/>
  <c r="X149" i="21"/>
  <c r="Z149" i="21"/>
  <c r="AA149" i="21"/>
  <c r="AB149" i="21"/>
  <c r="AE149" i="21"/>
  <c r="AH149" i="21"/>
  <c r="AI149" i="21"/>
  <c r="C150" i="21"/>
  <c r="G155" i="21"/>
  <c r="J155" i="21"/>
  <c r="O155" i="21"/>
  <c r="W155" i="21"/>
  <c r="AC155" i="21"/>
  <c r="AF155" i="21"/>
  <c r="F2" i="23"/>
  <c r="G2" i="23"/>
  <c r="H2" i="23"/>
  <c r="I2" i="23" s="1"/>
  <c r="J2" i="23" s="1"/>
  <c r="K2" i="23" s="1"/>
  <c r="L2" i="23" s="1"/>
  <c r="M2" i="23" s="1"/>
  <c r="N2" i="23" s="1"/>
  <c r="O2" i="23" s="1"/>
  <c r="P2" i="23" s="1"/>
  <c r="Q2" i="23" s="1"/>
  <c r="R2" i="23" s="1"/>
  <c r="S2" i="23" s="1"/>
  <c r="T2" i="23" s="1"/>
  <c r="U2" i="23" s="1"/>
  <c r="V2" i="23" s="1"/>
  <c r="W2" i="23" s="1"/>
  <c r="X2" i="23" s="1"/>
  <c r="Y2" i="23" s="1"/>
  <c r="Z2" i="23" s="1"/>
  <c r="AA2" i="23" s="1"/>
  <c r="AB2" i="23" s="1"/>
  <c r="AC2" i="23" s="1"/>
  <c r="AD2" i="23" s="1"/>
  <c r="AE2" i="23" s="1"/>
  <c r="AF2" i="23" s="1"/>
  <c r="A5" i="23"/>
  <c r="A6" i="23" s="1"/>
  <c r="A7" i="23" s="1"/>
  <c r="A8" i="23" s="1"/>
  <c r="A9" i="23" s="1"/>
  <c r="A10" i="23" s="1"/>
  <c r="A11" i="23" s="1"/>
  <c r="E12" i="23"/>
  <c r="F12" i="23"/>
  <c r="F13" i="23" s="1"/>
  <c r="G12" i="23"/>
  <c r="G13" i="23" s="1"/>
  <c r="H12" i="23"/>
  <c r="I12" i="23"/>
  <c r="J12" i="23"/>
  <c r="K12" i="23"/>
  <c r="L12" i="23"/>
  <c r="L13" i="23" s="1"/>
  <c r="M12" i="23"/>
  <c r="N12" i="23"/>
  <c r="O12" i="23"/>
  <c r="O13" i="23" s="1"/>
  <c r="O14" i="23" s="1"/>
  <c r="P12" i="23"/>
  <c r="Q12" i="23"/>
  <c r="R12" i="23"/>
  <c r="S12" i="23"/>
  <c r="T12" i="23"/>
  <c r="T13" i="23" s="1"/>
  <c r="U12" i="23"/>
  <c r="V12" i="23"/>
  <c r="W12" i="23"/>
  <c r="W13" i="23" s="1"/>
  <c r="X12" i="23"/>
  <c r="Y12" i="23"/>
  <c r="Z12" i="23"/>
  <c r="AA12" i="23"/>
  <c r="AB12" i="23"/>
  <c r="AB13" i="23" s="1"/>
  <c r="AC12" i="23"/>
  <c r="AD12" i="23"/>
  <c r="AE12" i="23"/>
  <c r="AE13" i="23" s="1"/>
  <c r="AF12" i="23"/>
  <c r="I13" i="23"/>
  <c r="J13" i="23"/>
  <c r="J14" i="23" s="1"/>
  <c r="K13" i="23"/>
  <c r="K14" i="23" s="1"/>
  <c r="M13" i="23"/>
  <c r="N13" i="23"/>
  <c r="Q13" i="23"/>
  <c r="R13" i="23"/>
  <c r="R14" i="23" s="1"/>
  <c r="S13" i="23"/>
  <c r="S14" i="23" s="1"/>
  <c r="V13" i="23"/>
  <c r="Y13" i="23"/>
  <c r="Z13" i="23"/>
  <c r="Z14" i="23" s="1"/>
  <c r="AA13" i="23"/>
  <c r="AA14" i="23" s="1"/>
  <c r="AD13" i="23"/>
  <c r="F14" i="23"/>
  <c r="G14" i="23"/>
  <c r="I14" i="23"/>
  <c r="N14" i="23"/>
  <c r="Q14" i="23"/>
  <c r="V14" i="23"/>
  <c r="Y14" i="23"/>
  <c r="AD14" i="23"/>
  <c r="C15" i="23"/>
  <c r="A19" i="23"/>
  <c r="A20" i="23"/>
  <c r="A21" i="23"/>
  <c r="E22" i="23"/>
  <c r="F22" i="23"/>
  <c r="F23" i="23" s="1"/>
  <c r="F24" i="23" s="1"/>
  <c r="G22" i="23"/>
  <c r="H22" i="23"/>
  <c r="H23" i="23" s="1"/>
  <c r="I22" i="23"/>
  <c r="J22" i="23"/>
  <c r="K22" i="23"/>
  <c r="L22" i="23"/>
  <c r="M22" i="23"/>
  <c r="N22" i="23"/>
  <c r="N23" i="23" s="1"/>
  <c r="N24" i="23" s="1"/>
  <c r="O22" i="23"/>
  <c r="P22" i="23"/>
  <c r="P23" i="23" s="1"/>
  <c r="Q22" i="23"/>
  <c r="R22" i="23"/>
  <c r="S22" i="23"/>
  <c r="T22" i="23"/>
  <c r="U22" i="23"/>
  <c r="V22" i="23"/>
  <c r="V23" i="23" s="1"/>
  <c r="V24" i="23" s="1"/>
  <c r="W22" i="23"/>
  <c r="X22" i="23"/>
  <c r="X23" i="23" s="1"/>
  <c r="Y22" i="23"/>
  <c r="Z22" i="23"/>
  <c r="AA22" i="23"/>
  <c r="AB22" i="23"/>
  <c r="AC22" i="23"/>
  <c r="AD22" i="23"/>
  <c r="AD23" i="23" s="1"/>
  <c r="AD24" i="23" s="1"/>
  <c r="AE22" i="23"/>
  <c r="AF22" i="23"/>
  <c r="AF23" i="23" s="1"/>
  <c r="G23" i="23"/>
  <c r="I23" i="23"/>
  <c r="I24" i="23" s="1"/>
  <c r="J23" i="23"/>
  <c r="J24" i="23" s="1"/>
  <c r="K23" i="23"/>
  <c r="L23" i="23"/>
  <c r="L24" i="23" s="1"/>
  <c r="O23" i="23"/>
  <c r="Q23" i="23"/>
  <c r="Q24" i="23" s="1"/>
  <c r="R23" i="23"/>
  <c r="R24" i="23" s="1"/>
  <c r="S23" i="23"/>
  <c r="T23" i="23"/>
  <c r="T24" i="23" s="1"/>
  <c r="W23" i="23"/>
  <c r="Y23" i="23"/>
  <c r="Y24" i="23" s="1"/>
  <c r="Z23" i="23"/>
  <c r="Z24" i="23" s="1"/>
  <c r="AA23" i="23"/>
  <c r="AB23" i="23"/>
  <c r="AB24" i="23" s="1"/>
  <c r="AE23" i="23"/>
  <c r="G24" i="23"/>
  <c r="K24" i="23"/>
  <c r="O24" i="23"/>
  <c r="S24" i="23"/>
  <c r="W24" i="23"/>
  <c r="AA24" i="23"/>
  <c r="AE24" i="23"/>
  <c r="C25" i="23"/>
  <c r="A29" i="23"/>
  <c r="A30" i="23"/>
  <c r="A31" i="23"/>
  <c r="A32" i="23" s="1"/>
  <c r="E33" i="23"/>
  <c r="F33" i="23"/>
  <c r="G33" i="23"/>
  <c r="H33" i="23"/>
  <c r="I33" i="23"/>
  <c r="J33" i="23"/>
  <c r="K33" i="23"/>
  <c r="K34" i="23" s="1"/>
  <c r="L33" i="23"/>
  <c r="L34" i="23" s="1"/>
  <c r="L35" i="23" s="1"/>
  <c r="M33" i="23"/>
  <c r="N33" i="23"/>
  <c r="O33" i="23"/>
  <c r="P33" i="23"/>
  <c r="Q33" i="23"/>
  <c r="R33" i="23"/>
  <c r="S33" i="23"/>
  <c r="S34" i="23" s="1"/>
  <c r="T33" i="23"/>
  <c r="T34" i="23" s="1"/>
  <c r="T35" i="23" s="1"/>
  <c r="U33" i="23"/>
  <c r="V33" i="23"/>
  <c r="W33" i="23"/>
  <c r="X33" i="23"/>
  <c r="Y33" i="23"/>
  <c r="Z33" i="23"/>
  <c r="AA33" i="23"/>
  <c r="AA34" i="23" s="1"/>
  <c r="AB33" i="23"/>
  <c r="AB34" i="23" s="1"/>
  <c r="AB35" i="23" s="1"/>
  <c r="AC33" i="23"/>
  <c r="AD33" i="23"/>
  <c r="AE33" i="23"/>
  <c r="AF33" i="23"/>
  <c r="E34" i="23"/>
  <c r="G34" i="23"/>
  <c r="G35" i="23" s="1"/>
  <c r="H34" i="23"/>
  <c r="H35" i="23" s="1"/>
  <c r="I34" i="23"/>
  <c r="I35" i="23" s="1"/>
  <c r="J34" i="23"/>
  <c r="J35" i="23" s="1"/>
  <c r="M34" i="23"/>
  <c r="O34" i="23"/>
  <c r="O35" i="23" s="1"/>
  <c r="P34" i="23"/>
  <c r="P35" i="23" s="1"/>
  <c r="Q34" i="23"/>
  <c r="Q35" i="23" s="1"/>
  <c r="R34" i="23"/>
  <c r="R35" i="23" s="1"/>
  <c r="U34" i="23"/>
  <c r="W34" i="23"/>
  <c r="W35" i="23" s="1"/>
  <c r="X34" i="23"/>
  <c r="X35" i="23" s="1"/>
  <c r="Y34" i="23"/>
  <c r="Y35" i="23" s="1"/>
  <c r="Z34" i="23"/>
  <c r="Z35" i="23" s="1"/>
  <c r="AC34" i="23"/>
  <c r="AE34" i="23"/>
  <c r="AE35" i="23" s="1"/>
  <c r="AF34" i="23"/>
  <c r="AF35" i="23" s="1"/>
  <c r="E35" i="23"/>
  <c r="K35" i="23"/>
  <c r="M35" i="23"/>
  <c r="S35" i="23"/>
  <c r="U35" i="23"/>
  <c r="AA35" i="23"/>
  <c r="AC35" i="23"/>
  <c r="C36" i="23"/>
  <c r="A40" i="23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E52" i="23"/>
  <c r="F52" i="23"/>
  <c r="G52" i="23"/>
  <c r="H52" i="23"/>
  <c r="I52" i="23"/>
  <c r="I53" i="23" s="1"/>
  <c r="J52" i="23"/>
  <c r="J53" i="23" s="1"/>
  <c r="J54" i="23" s="1"/>
  <c r="K52" i="23"/>
  <c r="L52" i="23"/>
  <c r="L53" i="23" s="1"/>
  <c r="L54" i="23" s="1"/>
  <c r="M52" i="23"/>
  <c r="N52" i="23"/>
  <c r="O52" i="23"/>
  <c r="P52" i="23"/>
  <c r="Q52" i="23"/>
  <c r="Q53" i="23" s="1"/>
  <c r="R52" i="23"/>
  <c r="R53" i="23" s="1"/>
  <c r="R54" i="23" s="1"/>
  <c r="S52" i="23"/>
  <c r="T52" i="23"/>
  <c r="U52" i="23"/>
  <c r="V52" i="23"/>
  <c r="W52" i="23"/>
  <c r="X52" i="23"/>
  <c r="Y52" i="23"/>
  <c r="Y53" i="23" s="1"/>
  <c r="Z52" i="23"/>
  <c r="Z53" i="23" s="1"/>
  <c r="Z54" i="23" s="1"/>
  <c r="AA52" i="23"/>
  <c r="AB52" i="23"/>
  <c r="AB53" i="23" s="1"/>
  <c r="AC52" i="23"/>
  <c r="AD52" i="23"/>
  <c r="AE52" i="23"/>
  <c r="AF52" i="23"/>
  <c r="E53" i="23"/>
  <c r="E54" i="23" s="1"/>
  <c r="F53" i="23"/>
  <c r="F54" i="23" s="1"/>
  <c r="G53" i="23"/>
  <c r="H53" i="23"/>
  <c r="K53" i="23"/>
  <c r="M53" i="23"/>
  <c r="M54" i="23" s="1"/>
  <c r="N53" i="23"/>
  <c r="N54" i="23" s="1"/>
  <c r="O53" i="23"/>
  <c r="P53" i="23"/>
  <c r="P54" i="23" s="1"/>
  <c r="S53" i="23"/>
  <c r="T53" i="23"/>
  <c r="U53" i="23"/>
  <c r="U54" i="23" s="1"/>
  <c r="V53" i="23"/>
  <c r="V54" i="23" s="1"/>
  <c r="W53" i="23"/>
  <c r="X53" i="23"/>
  <c r="X54" i="23" s="1"/>
  <c r="AA53" i="23"/>
  <c r="AC53" i="23"/>
  <c r="AC54" i="23" s="1"/>
  <c r="AD53" i="23"/>
  <c r="AD54" i="23" s="1"/>
  <c r="AE53" i="23"/>
  <c r="AF53" i="23"/>
  <c r="G54" i="23"/>
  <c r="H54" i="23"/>
  <c r="I54" i="23"/>
  <c r="K54" i="23"/>
  <c r="O54" i="23"/>
  <c r="S54" i="23"/>
  <c r="T54" i="23"/>
  <c r="W54" i="23"/>
  <c r="AA54" i="23"/>
  <c r="AE54" i="23"/>
  <c r="AF54" i="23"/>
  <c r="C55" i="23"/>
  <c r="C154" i="23" s="1"/>
  <c r="A59" i="23"/>
  <c r="A60" i="23"/>
  <c r="A61" i="23" s="1"/>
  <c r="A62" i="23" s="1"/>
  <c r="A63" i="23" s="1"/>
  <c r="A64" i="23"/>
  <c r="A65" i="23"/>
  <c r="A66" i="23" s="1"/>
  <c r="A67" i="23" s="1"/>
  <c r="A68" i="23" s="1"/>
  <c r="A69" i="23" s="1"/>
  <c r="A70" i="23" s="1"/>
  <c r="A71" i="23" s="1"/>
  <c r="E72" i="23"/>
  <c r="E74" i="23" s="1"/>
  <c r="F72" i="23"/>
  <c r="G72" i="23"/>
  <c r="G73" i="23" s="1"/>
  <c r="G74" i="23" s="1"/>
  <c r="H72" i="23"/>
  <c r="I72" i="23"/>
  <c r="J72" i="23"/>
  <c r="K72" i="23"/>
  <c r="L72" i="23"/>
  <c r="M72" i="23"/>
  <c r="N72" i="23"/>
  <c r="O72" i="23"/>
  <c r="O73" i="23" s="1"/>
  <c r="O74" i="23" s="1"/>
  <c r="P72" i="23"/>
  <c r="Q72" i="23"/>
  <c r="R72" i="23"/>
  <c r="S72" i="23"/>
  <c r="T72" i="23"/>
  <c r="U72" i="23"/>
  <c r="U74" i="23" s="1"/>
  <c r="V72" i="23"/>
  <c r="W72" i="23"/>
  <c r="W73" i="23" s="1"/>
  <c r="W74" i="23" s="1"/>
  <c r="X72" i="23"/>
  <c r="Y72" i="23"/>
  <c r="Z72" i="23"/>
  <c r="AA72" i="23"/>
  <c r="AB72" i="23"/>
  <c r="AC72" i="23"/>
  <c r="AC73" i="23" s="1"/>
  <c r="AC74" i="23" s="1"/>
  <c r="AD72" i="23"/>
  <c r="AE72" i="23"/>
  <c r="AE73" i="23" s="1"/>
  <c r="AE74" i="23" s="1"/>
  <c r="AF72" i="23"/>
  <c r="AF73" i="23" s="1"/>
  <c r="AF74" i="23" s="1"/>
  <c r="E73" i="23"/>
  <c r="H73" i="23"/>
  <c r="I73" i="23"/>
  <c r="J73" i="23"/>
  <c r="J74" i="23" s="1"/>
  <c r="K73" i="23"/>
  <c r="K74" i="23" s="1"/>
  <c r="L73" i="23"/>
  <c r="L74" i="23" s="1"/>
  <c r="M73" i="23"/>
  <c r="M74" i="23" s="1"/>
  <c r="P73" i="23"/>
  <c r="Q73" i="23"/>
  <c r="R73" i="23"/>
  <c r="R74" i="23" s="1"/>
  <c r="S73" i="23"/>
  <c r="S74" i="23" s="1"/>
  <c r="T73" i="23"/>
  <c r="T74" i="23" s="1"/>
  <c r="U73" i="23"/>
  <c r="X73" i="23"/>
  <c r="Y73" i="23"/>
  <c r="Y74" i="23" s="1"/>
  <c r="Z73" i="23"/>
  <c r="Z74" i="23" s="1"/>
  <c r="AA73" i="23"/>
  <c r="AA74" i="23" s="1"/>
  <c r="AB73" i="23"/>
  <c r="AB74" i="23" s="1"/>
  <c r="H74" i="23"/>
  <c r="I74" i="23"/>
  <c r="P74" i="23"/>
  <c r="Q74" i="23"/>
  <c r="X74" i="23"/>
  <c r="C75" i="23"/>
  <c r="A79" i="23"/>
  <c r="A80" i="23"/>
  <c r="A81" i="23"/>
  <c r="A82" i="23"/>
  <c r="A83" i="23" s="1"/>
  <c r="E84" i="23"/>
  <c r="F84" i="23"/>
  <c r="F85" i="23" s="1"/>
  <c r="F86" i="23" s="1"/>
  <c r="G84" i="23"/>
  <c r="H84" i="23"/>
  <c r="I84" i="23"/>
  <c r="J84" i="23"/>
  <c r="K84" i="23"/>
  <c r="K85" i="23" s="1"/>
  <c r="L84" i="23"/>
  <c r="L85" i="23" s="1"/>
  <c r="L86" i="23" s="1"/>
  <c r="M84" i="23"/>
  <c r="M85" i="23" s="1"/>
  <c r="M86" i="23" s="1"/>
  <c r="N84" i="23"/>
  <c r="N85" i="23" s="1"/>
  <c r="O84" i="23"/>
  <c r="P84" i="23"/>
  <c r="Q84" i="23"/>
  <c r="R84" i="23"/>
  <c r="S84" i="23"/>
  <c r="S85" i="23" s="1"/>
  <c r="T84" i="23"/>
  <c r="T85" i="23" s="1"/>
  <c r="T86" i="23" s="1"/>
  <c r="U84" i="23"/>
  <c r="U85" i="23" s="1"/>
  <c r="U86" i="23" s="1"/>
  <c r="V84" i="23"/>
  <c r="W84" i="23"/>
  <c r="X84" i="23"/>
  <c r="Y84" i="23"/>
  <c r="Z84" i="23"/>
  <c r="AA84" i="23"/>
  <c r="AA85" i="23" s="1"/>
  <c r="AB84" i="23"/>
  <c r="AB85" i="23" s="1"/>
  <c r="AB86" i="23" s="1"/>
  <c r="AC84" i="23"/>
  <c r="AC85" i="23" s="1"/>
  <c r="AC86" i="23" s="1"/>
  <c r="AD84" i="23"/>
  <c r="AD85" i="23" s="1"/>
  <c r="AD86" i="23" s="1"/>
  <c r="AE84" i="23"/>
  <c r="AF84" i="23"/>
  <c r="E85" i="23"/>
  <c r="G85" i="23"/>
  <c r="G86" i="23" s="1"/>
  <c r="H85" i="23"/>
  <c r="H86" i="23" s="1"/>
  <c r="I85" i="23"/>
  <c r="I86" i="23" s="1"/>
  <c r="J85" i="23"/>
  <c r="O85" i="23"/>
  <c r="O86" i="23" s="1"/>
  <c r="P85" i="23"/>
  <c r="P86" i="23" s="1"/>
  <c r="Q85" i="23"/>
  <c r="Q86" i="23" s="1"/>
  <c r="R85" i="23"/>
  <c r="R86" i="23" s="1"/>
  <c r="V85" i="23"/>
  <c r="V86" i="23" s="1"/>
  <c r="W85" i="23"/>
  <c r="W86" i="23" s="1"/>
  <c r="X85" i="23"/>
  <c r="X86" i="23" s="1"/>
  <c r="Y85" i="23"/>
  <c r="Y86" i="23" s="1"/>
  <c r="Z85" i="23"/>
  <c r="AE85" i="23"/>
  <c r="AE86" i="23" s="1"/>
  <c r="AF85" i="23"/>
  <c r="AF86" i="23" s="1"/>
  <c r="E86" i="23"/>
  <c r="J86" i="23"/>
  <c r="Z86" i="23"/>
  <c r="AA86" i="23"/>
  <c r="C87" i="23"/>
  <c r="A91" i="23"/>
  <c r="A92" i="23" s="1"/>
  <c r="A93" i="23" s="1"/>
  <c r="A94" i="23" s="1"/>
  <c r="A95" i="23" s="1"/>
  <c r="A96" i="23" s="1"/>
  <c r="A97" i="23" s="1"/>
  <c r="A98" i="23" s="1"/>
  <c r="A99" i="23" s="1"/>
  <c r="A100" i="23" s="1"/>
  <c r="E101" i="23"/>
  <c r="F101" i="23"/>
  <c r="F102" i="23" s="1"/>
  <c r="G101" i="23"/>
  <c r="H101" i="23"/>
  <c r="I101" i="23"/>
  <c r="J101" i="23"/>
  <c r="K101" i="23"/>
  <c r="K102" i="23" s="1"/>
  <c r="L101" i="23"/>
  <c r="L102" i="23" s="1"/>
  <c r="L103" i="23" s="1"/>
  <c r="M101" i="23"/>
  <c r="M102" i="23" s="1"/>
  <c r="M103" i="23" s="1"/>
  <c r="N101" i="23"/>
  <c r="N102" i="23" s="1"/>
  <c r="O101" i="23"/>
  <c r="P101" i="23"/>
  <c r="Q101" i="23"/>
  <c r="R101" i="23"/>
  <c r="S101" i="23"/>
  <c r="S102" i="23" s="1"/>
  <c r="T101" i="23"/>
  <c r="T102" i="23" s="1"/>
  <c r="T103" i="23" s="1"/>
  <c r="U101" i="23"/>
  <c r="U102" i="23" s="1"/>
  <c r="U103" i="23" s="1"/>
  <c r="V101" i="23"/>
  <c r="W101" i="23"/>
  <c r="X101" i="23"/>
  <c r="Y101" i="23"/>
  <c r="Z101" i="23"/>
  <c r="AA101" i="23"/>
  <c r="AA102" i="23" s="1"/>
  <c r="AB101" i="23"/>
  <c r="AB102" i="23" s="1"/>
  <c r="AB103" i="23" s="1"/>
  <c r="AC101" i="23"/>
  <c r="AC102" i="23" s="1"/>
  <c r="AC103" i="23" s="1"/>
  <c r="AD101" i="23"/>
  <c r="AE101" i="23"/>
  <c r="AF101" i="23"/>
  <c r="E102" i="23"/>
  <c r="G102" i="23"/>
  <c r="G103" i="23" s="1"/>
  <c r="H102" i="23"/>
  <c r="H103" i="23" s="1"/>
  <c r="I102" i="23"/>
  <c r="I103" i="23" s="1"/>
  <c r="J102" i="23"/>
  <c r="O102" i="23"/>
  <c r="P102" i="23"/>
  <c r="P103" i="23" s="1"/>
  <c r="Q102" i="23"/>
  <c r="Q103" i="23" s="1"/>
  <c r="R102" i="23"/>
  <c r="R103" i="23" s="1"/>
  <c r="V102" i="23"/>
  <c r="V103" i="23" s="1"/>
  <c r="W102" i="23"/>
  <c r="X102" i="23"/>
  <c r="X103" i="23" s="1"/>
  <c r="Y102" i="23"/>
  <c r="Y103" i="23" s="1"/>
  <c r="Z102" i="23"/>
  <c r="AE102" i="23"/>
  <c r="AF102" i="23"/>
  <c r="AF103" i="23" s="1"/>
  <c r="E103" i="23"/>
  <c r="F103" i="23"/>
  <c r="J103" i="23"/>
  <c r="O103" i="23"/>
  <c r="S103" i="23"/>
  <c r="W103" i="23"/>
  <c r="Z103" i="23"/>
  <c r="AE103" i="23"/>
  <c r="C104" i="23"/>
  <c r="A108" i="23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133" i="23" s="1"/>
  <c r="E134" i="23"/>
  <c r="F134" i="23"/>
  <c r="G134" i="23"/>
  <c r="G135" i="23" s="1"/>
  <c r="G136" i="23" s="1"/>
  <c r="H134" i="23"/>
  <c r="I134" i="23"/>
  <c r="J134" i="23"/>
  <c r="K134" i="23"/>
  <c r="K136" i="23" s="1"/>
  <c r="L134" i="23"/>
  <c r="L135" i="23" s="1"/>
  <c r="L136" i="23" s="1"/>
  <c r="M134" i="23"/>
  <c r="N134" i="23"/>
  <c r="O134" i="23"/>
  <c r="P134" i="23"/>
  <c r="Q134" i="23"/>
  <c r="R134" i="23"/>
  <c r="R135" i="23" s="1"/>
  <c r="S134" i="23"/>
  <c r="S135" i="23" s="1"/>
  <c r="T134" i="23"/>
  <c r="T135" i="23" s="1"/>
  <c r="T136" i="23" s="1"/>
  <c r="U134" i="23"/>
  <c r="U135" i="23" s="1"/>
  <c r="V134" i="23"/>
  <c r="W134" i="23"/>
  <c r="W136" i="23" s="1"/>
  <c r="X134" i="23"/>
  <c r="Y134" i="23"/>
  <c r="Z134" i="23"/>
  <c r="Z135" i="23" s="1"/>
  <c r="AA134" i="23"/>
  <c r="AA135" i="23" s="1"/>
  <c r="AB134" i="23"/>
  <c r="AB135" i="23" s="1"/>
  <c r="AB136" i="23" s="1"/>
  <c r="AC134" i="23"/>
  <c r="AC135" i="23" s="1"/>
  <c r="AD134" i="23"/>
  <c r="AE134" i="23"/>
  <c r="AE155" i="23" s="1"/>
  <c r="AF134" i="23"/>
  <c r="E135" i="23"/>
  <c r="F135" i="23"/>
  <c r="H135" i="23"/>
  <c r="H136" i="23" s="1"/>
  <c r="I135" i="23"/>
  <c r="I136" i="23" s="1"/>
  <c r="K135" i="23"/>
  <c r="M135" i="23"/>
  <c r="N135" i="23"/>
  <c r="N136" i="23" s="1"/>
  <c r="O135" i="23"/>
  <c r="P135" i="23"/>
  <c r="P136" i="23" s="1"/>
  <c r="Q135" i="23"/>
  <c r="Q136" i="23" s="1"/>
  <c r="V135" i="23"/>
  <c r="V136" i="23" s="1"/>
  <c r="W135" i="23"/>
  <c r="X135" i="23"/>
  <c r="X136" i="23" s="1"/>
  <c r="Y135" i="23"/>
  <c r="Y136" i="23" s="1"/>
  <c r="AD135" i="23"/>
  <c r="AF135" i="23"/>
  <c r="AF136" i="23" s="1"/>
  <c r="E136" i="23"/>
  <c r="F136" i="23"/>
  <c r="M136" i="23"/>
  <c r="O136" i="23"/>
  <c r="R136" i="23"/>
  <c r="S136" i="23"/>
  <c r="U136" i="23"/>
  <c r="AC136" i="23"/>
  <c r="AD136" i="23"/>
  <c r="C137" i="23"/>
  <c r="A141" i="23"/>
  <c r="A142" i="23" s="1"/>
  <c r="A143" i="23"/>
  <c r="A144" i="23" s="1"/>
  <c r="A145" i="23" s="1"/>
  <c r="A146" i="23" s="1"/>
  <c r="E147" i="23"/>
  <c r="F147" i="23"/>
  <c r="G147" i="23"/>
  <c r="G148" i="23" s="1"/>
  <c r="H147" i="23"/>
  <c r="H148" i="23" s="1"/>
  <c r="H149" i="23" s="1"/>
  <c r="I147" i="23"/>
  <c r="J147" i="23"/>
  <c r="K147" i="23"/>
  <c r="L147" i="23"/>
  <c r="M147" i="23"/>
  <c r="N147" i="23"/>
  <c r="O147" i="23"/>
  <c r="P147" i="23"/>
  <c r="P148" i="23" s="1"/>
  <c r="P149" i="23" s="1"/>
  <c r="Q147" i="23"/>
  <c r="Q148" i="23" s="1"/>
  <c r="Q149" i="23" s="1"/>
  <c r="R147" i="23"/>
  <c r="R149" i="23" s="1"/>
  <c r="S147" i="23"/>
  <c r="T147" i="23"/>
  <c r="U147" i="23"/>
  <c r="V147" i="23"/>
  <c r="V148" i="23" s="1"/>
  <c r="W147" i="23"/>
  <c r="W148" i="23" s="1"/>
  <c r="W149" i="23" s="1"/>
  <c r="X147" i="23"/>
  <c r="X148" i="23" s="1"/>
  <c r="X149" i="23" s="1"/>
  <c r="Y147" i="23"/>
  <c r="Z147" i="23"/>
  <c r="AA147" i="23"/>
  <c r="AB147" i="23"/>
  <c r="AC147" i="23"/>
  <c r="AD147" i="23"/>
  <c r="AE147" i="23"/>
  <c r="AE148" i="23" s="1"/>
  <c r="AF147" i="23"/>
  <c r="AF148" i="23" s="1"/>
  <c r="E148" i="23"/>
  <c r="I148" i="23"/>
  <c r="J148" i="23"/>
  <c r="J149" i="23" s="1"/>
  <c r="K148" i="23"/>
  <c r="K149" i="23" s="1"/>
  <c r="L148" i="23"/>
  <c r="L149" i="23" s="1"/>
  <c r="M148" i="23"/>
  <c r="R148" i="23"/>
  <c r="S148" i="23"/>
  <c r="S149" i="23" s="1"/>
  <c r="T148" i="23"/>
  <c r="T149" i="23" s="1"/>
  <c r="U148" i="23"/>
  <c r="Y148" i="23"/>
  <c r="AA148" i="23"/>
  <c r="AA149" i="23" s="1"/>
  <c r="AB148" i="23"/>
  <c r="AB149" i="23" s="1"/>
  <c r="E149" i="23"/>
  <c r="I149" i="23"/>
  <c r="M149" i="23"/>
  <c r="U149" i="23"/>
  <c r="V149" i="23"/>
  <c r="Y149" i="23"/>
  <c r="AE149" i="23"/>
  <c r="AF149" i="23"/>
  <c r="C150" i="23"/>
  <c r="G155" i="23"/>
  <c r="I155" i="23"/>
  <c r="J155" i="23"/>
  <c r="K155" i="23"/>
  <c r="L155" i="23"/>
  <c r="O155" i="23"/>
  <c r="Q155" i="23"/>
  <c r="R155" i="23"/>
  <c r="S155" i="23"/>
  <c r="T155" i="23"/>
  <c r="Y155" i="23"/>
  <c r="Z155" i="23"/>
  <c r="AA155" i="23"/>
  <c r="AB155" i="23"/>
  <c r="F2" i="22"/>
  <c r="G2" i="22"/>
  <c r="H2" i="22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/>
  <c r="AA2" i="22"/>
  <c r="AB2" i="22" s="1"/>
  <c r="AC2" i="22" s="1"/>
  <c r="AD2" i="22" s="1"/>
  <c r="AE2" i="22" s="1"/>
  <c r="AF2" i="22" s="1"/>
  <c r="AG2" i="22" s="1"/>
  <c r="AH2" i="22" s="1"/>
  <c r="AI2" i="22" s="1"/>
  <c r="A5" i="22"/>
  <c r="A6" i="22" s="1"/>
  <c r="A7" i="22" s="1"/>
  <c r="A8" i="22" s="1"/>
  <c r="A9" i="22" s="1"/>
  <c r="A10" i="22" s="1"/>
  <c r="A11" i="22" s="1"/>
  <c r="E12" i="22"/>
  <c r="E13" i="22" s="1"/>
  <c r="F12" i="22"/>
  <c r="G12" i="22"/>
  <c r="H12" i="22"/>
  <c r="H13" i="22" s="1"/>
  <c r="I12" i="22"/>
  <c r="J12" i="22"/>
  <c r="K12" i="22"/>
  <c r="K14" i="22" s="1"/>
  <c r="L12" i="22"/>
  <c r="M12" i="22"/>
  <c r="M13" i="22" s="1"/>
  <c r="N12" i="22"/>
  <c r="N13" i="22" s="1"/>
  <c r="O12" i="22"/>
  <c r="P12" i="22"/>
  <c r="P13" i="22" s="1"/>
  <c r="Q12" i="22"/>
  <c r="R12" i="22"/>
  <c r="S12" i="22"/>
  <c r="T12" i="22"/>
  <c r="U12" i="22"/>
  <c r="U13" i="22" s="1"/>
  <c r="U14" i="22" s="1"/>
  <c r="V12" i="22"/>
  <c r="V13" i="22" s="1"/>
  <c r="W12" i="22"/>
  <c r="X12" i="22"/>
  <c r="X13" i="22" s="1"/>
  <c r="Y12" i="22"/>
  <c r="Z12" i="22"/>
  <c r="AA12" i="22"/>
  <c r="AB12" i="22"/>
  <c r="AC12" i="22"/>
  <c r="AC13" i="22" s="1"/>
  <c r="AD12" i="22"/>
  <c r="AE12" i="22"/>
  <c r="AF12" i="22"/>
  <c r="AF13" i="22" s="1"/>
  <c r="AG12" i="22"/>
  <c r="AG13" i="22" s="1"/>
  <c r="AH12" i="22"/>
  <c r="AI12" i="22"/>
  <c r="G13" i="22"/>
  <c r="G14" i="22" s="1"/>
  <c r="I13" i="22"/>
  <c r="J13" i="22"/>
  <c r="J14" i="22" s="1"/>
  <c r="K13" i="22"/>
  <c r="L13" i="22"/>
  <c r="O13" i="22"/>
  <c r="Q13" i="22"/>
  <c r="R13" i="22"/>
  <c r="R14" i="22" s="1"/>
  <c r="S13" i="22"/>
  <c r="S14" i="22" s="1"/>
  <c r="T13" i="22"/>
  <c r="T14" i="22" s="1"/>
  <c r="W13" i="22"/>
  <c r="Y13" i="22"/>
  <c r="Z13" i="22"/>
  <c r="Z14" i="22" s="1"/>
  <c r="AA13" i="22"/>
  <c r="AB13" i="22"/>
  <c r="AB14" i="22" s="1"/>
  <c r="AE13" i="22"/>
  <c r="AH13" i="22"/>
  <c r="AI13" i="22"/>
  <c r="AI14" i="22" s="1"/>
  <c r="E14" i="22"/>
  <c r="L14" i="22"/>
  <c r="M14" i="22"/>
  <c r="N14" i="22"/>
  <c r="O14" i="22"/>
  <c r="V14" i="22"/>
  <c r="W14" i="22"/>
  <c r="X14" i="22"/>
  <c r="AE14" i="22"/>
  <c r="AF14" i="22"/>
  <c r="AH14" i="22"/>
  <c r="C15" i="22"/>
  <c r="A19" i="22"/>
  <c r="A20" i="22"/>
  <c r="A21" i="22"/>
  <c r="E22" i="22"/>
  <c r="F22" i="22"/>
  <c r="F23" i="22" s="1"/>
  <c r="G22" i="22"/>
  <c r="H22" i="22"/>
  <c r="I22" i="22"/>
  <c r="I24" i="22" s="1"/>
  <c r="J22" i="22"/>
  <c r="K22" i="22"/>
  <c r="K23" i="22" s="1"/>
  <c r="L22" i="22"/>
  <c r="L23" i="22" s="1"/>
  <c r="M22" i="22"/>
  <c r="N22" i="22"/>
  <c r="N23" i="22" s="1"/>
  <c r="O22" i="22"/>
  <c r="P22" i="22"/>
  <c r="Q22" i="22"/>
  <c r="R22" i="22"/>
  <c r="S22" i="22"/>
  <c r="S23" i="22" s="1"/>
  <c r="S24" i="22" s="1"/>
  <c r="T22" i="22"/>
  <c r="T23" i="22" s="1"/>
  <c r="U22" i="22"/>
  <c r="V22" i="22"/>
  <c r="V23" i="22" s="1"/>
  <c r="W22" i="22"/>
  <c r="X22" i="22"/>
  <c r="Y22" i="22"/>
  <c r="Z22" i="22"/>
  <c r="AA22" i="22"/>
  <c r="AA23" i="22" s="1"/>
  <c r="AB22" i="22"/>
  <c r="AC22" i="22"/>
  <c r="AD22" i="22"/>
  <c r="AD23" i="22" s="1"/>
  <c r="AE22" i="22"/>
  <c r="AE23" i="22" s="1"/>
  <c r="AF22" i="22"/>
  <c r="AG22" i="22"/>
  <c r="AH22" i="22"/>
  <c r="AI22" i="22"/>
  <c r="AI24" i="22" s="1"/>
  <c r="E23" i="22"/>
  <c r="E24" i="22" s="1"/>
  <c r="G23" i="22"/>
  <c r="H23" i="22"/>
  <c r="H24" i="22" s="1"/>
  <c r="I23" i="22"/>
  <c r="J23" i="22"/>
  <c r="M23" i="22"/>
  <c r="O23" i="22"/>
  <c r="P23" i="22"/>
  <c r="P24" i="22" s="1"/>
  <c r="Q23" i="22"/>
  <c r="Q24" i="22" s="1"/>
  <c r="R23" i="22"/>
  <c r="R24" i="22" s="1"/>
  <c r="U23" i="22"/>
  <c r="W23" i="22"/>
  <c r="X23" i="22"/>
  <c r="X24" i="22" s="1"/>
  <c r="Y23" i="22"/>
  <c r="Z23" i="22"/>
  <c r="Z24" i="22" s="1"/>
  <c r="AC23" i="22"/>
  <c r="AF23" i="22"/>
  <c r="AG23" i="22"/>
  <c r="AG24" i="22" s="1"/>
  <c r="AH23" i="22"/>
  <c r="AH24" i="22" s="1"/>
  <c r="AI23" i="22"/>
  <c r="J24" i="22"/>
  <c r="K24" i="22"/>
  <c r="L24" i="22"/>
  <c r="M24" i="22"/>
  <c r="T24" i="22"/>
  <c r="U24" i="22"/>
  <c r="V24" i="22"/>
  <c r="AC24" i="22"/>
  <c r="AD24" i="22"/>
  <c r="AF24" i="22"/>
  <c r="C25" i="22"/>
  <c r="A29" i="22"/>
  <c r="A30" i="22" s="1"/>
  <c r="A31" i="22"/>
  <c r="A32" i="22" s="1"/>
  <c r="E33" i="22"/>
  <c r="E35" i="22" s="1"/>
  <c r="F33" i="22"/>
  <c r="F35" i="22" s="1"/>
  <c r="G33" i="22"/>
  <c r="G34" i="22" s="1"/>
  <c r="G35" i="22" s="1"/>
  <c r="H33" i="22"/>
  <c r="I33" i="22"/>
  <c r="I34" i="22" s="1"/>
  <c r="J33" i="22"/>
  <c r="K33" i="22"/>
  <c r="L33" i="22"/>
  <c r="M33" i="22"/>
  <c r="N33" i="22"/>
  <c r="O33" i="22"/>
  <c r="O35" i="22" s="1"/>
  <c r="P33" i="22"/>
  <c r="Q33" i="22"/>
  <c r="Q34" i="22" s="1"/>
  <c r="Q35" i="22" s="1"/>
  <c r="R33" i="22"/>
  <c r="S33" i="22"/>
  <c r="T33" i="22"/>
  <c r="U33" i="22"/>
  <c r="V33" i="22"/>
  <c r="W33" i="22"/>
  <c r="X33" i="22"/>
  <c r="Y33" i="22"/>
  <c r="Y34" i="22" s="1"/>
  <c r="Y35" i="22" s="1"/>
  <c r="Z33" i="22"/>
  <c r="AA33" i="22"/>
  <c r="AA34" i="22" s="1"/>
  <c r="AB33" i="22"/>
  <c r="AC33" i="22"/>
  <c r="AD33" i="22"/>
  <c r="AE33" i="22"/>
  <c r="AF33" i="22"/>
  <c r="AG33" i="22"/>
  <c r="AG34" i="22" s="1"/>
  <c r="AH33" i="22"/>
  <c r="AI33" i="22"/>
  <c r="AI34" i="22" s="1"/>
  <c r="E34" i="22"/>
  <c r="F34" i="22"/>
  <c r="H34" i="22"/>
  <c r="J34" i="22"/>
  <c r="L34" i="22"/>
  <c r="M34" i="22"/>
  <c r="N34" i="22"/>
  <c r="N35" i="22" s="1"/>
  <c r="O34" i="22"/>
  <c r="P34" i="22"/>
  <c r="R34" i="22"/>
  <c r="T34" i="22"/>
  <c r="U34" i="22"/>
  <c r="U35" i="22" s="1"/>
  <c r="V34" i="22"/>
  <c r="V35" i="22" s="1"/>
  <c r="W34" i="22"/>
  <c r="W35" i="22" s="1"/>
  <c r="X34" i="22"/>
  <c r="X35" i="22" s="1"/>
  <c r="Z34" i="22"/>
  <c r="AC34" i="22"/>
  <c r="AD34" i="22"/>
  <c r="AD35" i="22" s="1"/>
  <c r="AE34" i="22"/>
  <c r="AF34" i="22"/>
  <c r="AF35" i="22" s="1"/>
  <c r="AH34" i="22"/>
  <c r="H35" i="22"/>
  <c r="I35" i="22"/>
  <c r="J35" i="22"/>
  <c r="P35" i="22"/>
  <c r="R35" i="22"/>
  <c r="Z35" i="22"/>
  <c r="AC35" i="22"/>
  <c r="AH35" i="22"/>
  <c r="AI35" i="22"/>
  <c r="C36" i="22"/>
  <c r="A40" i="22"/>
  <c r="A41" i="22" s="1"/>
  <c r="A42" i="22" s="1"/>
  <c r="A43" i="22" s="1"/>
  <c r="A44" i="22"/>
  <c r="A45" i="22" s="1"/>
  <c r="A46" i="22" s="1"/>
  <c r="A47" i="22" s="1"/>
  <c r="A48" i="22"/>
  <c r="A49" i="22" s="1"/>
  <c r="A50" i="22" s="1"/>
  <c r="A51" i="22" s="1"/>
  <c r="E52" i="22"/>
  <c r="F52" i="22"/>
  <c r="F53" i="22" s="1"/>
  <c r="G52" i="22"/>
  <c r="H52" i="22"/>
  <c r="I52" i="22"/>
  <c r="J52" i="22"/>
  <c r="K52" i="22"/>
  <c r="L52" i="22"/>
  <c r="L54" i="22" s="1"/>
  <c r="M52" i="22"/>
  <c r="N52" i="22"/>
  <c r="N53" i="22" s="1"/>
  <c r="O52" i="22"/>
  <c r="P52" i="22"/>
  <c r="P53" i="22" s="1"/>
  <c r="Q52" i="22"/>
  <c r="R52" i="22"/>
  <c r="S52" i="22"/>
  <c r="T52" i="22"/>
  <c r="U52" i="22"/>
  <c r="V52" i="22"/>
  <c r="V53" i="22" s="1"/>
  <c r="W52" i="22"/>
  <c r="X52" i="22"/>
  <c r="X53" i="22" s="1"/>
  <c r="Y52" i="22"/>
  <c r="Z52" i="22"/>
  <c r="AA52" i="22"/>
  <c r="AB52" i="22"/>
  <c r="AC52" i="22"/>
  <c r="AD52" i="22"/>
  <c r="AE52" i="22"/>
  <c r="AF52" i="22"/>
  <c r="AF53" i="22" s="1"/>
  <c r="AG52" i="22"/>
  <c r="AG53" i="22" s="1"/>
  <c r="AH52" i="22"/>
  <c r="AH53" i="22" s="1"/>
  <c r="AI52" i="22"/>
  <c r="E53" i="22"/>
  <c r="G53" i="22"/>
  <c r="G54" i="22" s="1"/>
  <c r="I53" i="22"/>
  <c r="J53" i="22"/>
  <c r="K53" i="22"/>
  <c r="K54" i="22" s="1"/>
  <c r="L53" i="22"/>
  <c r="M53" i="22"/>
  <c r="O53" i="22"/>
  <c r="Q53" i="22"/>
  <c r="R53" i="22"/>
  <c r="R54" i="22" s="1"/>
  <c r="S53" i="22"/>
  <c r="S54" i="22" s="1"/>
  <c r="T53" i="22"/>
  <c r="T54" i="22" s="1"/>
  <c r="U53" i="22"/>
  <c r="U54" i="22" s="1"/>
  <c r="W53" i="22"/>
  <c r="Z53" i="22"/>
  <c r="AA53" i="22"/>
  <c r="AA54" i="22" s="1"/>
  <c r="AB53" i="22"/>
  <c r="AC53" i="22"/>
  <c r="AC54" i="22" s="1"/>
  <c r="AE53" i="22"/>
  <c r="AI53" i="22"/>
  <c r="AI54" i="22" s="1"/>
  <c r="E54" i="22"/>
  <c r="M54" i="22"/>
  <c r="N54" i="22"/>
  <c r="O54" i="22"/>
  <c r="P54" i="22"/>
  <c r="V54" i="22"/>
  <c r="W54" i="22"/>
  <c r="X54" i="22"/>
  <c r="Z54" i="22"/>
  <c r="AE54" i="22"/>
  <c r="AF54" i="22"/>
  <c r="AG54" i="22"/>
  <c r="AH54" i="22"/>
  <c r="C55" i="22"/>
  <c r="A59" i="22"/>
  <c r="A60" i="22"/>
  <c r="A61" i="22" s="1"/>
  <c r="A62" i="22" s="1"/>
  <c r="A63" i="22"/>
  <c r="A64" i="22" s="1"/>
  <c r="A65" i="22" s="1"/>
  <c r="A66" i="22" s="1"/>
  <c r="A67" i="22" s="1"/>
  <c r="A68" i="22"/>
  <c r="A69" i="22" s="1"/>
  <c r="A70" i="22"/>
  <c r="A71" i="22" s="1"/>
  <c r="E72" i="22"/>
  <c r="F72" i="22"/>
  <c r="G72" i="22"/>
  <c r="G73" i="22" s="1"/>
  <c r="H72" i="22"/>
  <c r="I72" i="22"/>
  <c r="J72" i="22"/>
  <c r="K72" i="22"/>
  <c r="L72" i="22"/>
  <c r="L74" i="22" s="1"/>
  <c r="M72" i="22"/>
  <c r="N72" i="22"/>
  <c r="O72" i="22"/>
  <c r="O73" i="22" s="1"/>
  <c r="P72" i="22"/>
  <c r="Q72" i="22"/>
  <c r="R72" i="22"/>
  <c r="R73" i="22" s="1"/>
  <c r="S72" i="22"/>
  <c r="T72" i="22"/>
  <c r="T73" i="22" s="1"/>
  <c r="T74" i="22" s="1"/>
  <c r="U72" i="22"/>
  <c r="V72" i="22"/>
  <c r="W72" i="22"/>
  <c r="W73" i="22" s="1"/>
  <c r="X72" i="22"/>
  <c r="Y72" i="22"/>
  <c r="Z72" i="22"/>
  <c r="AA72" i="22"/>
  <c r="AB72" i="22"/>
  <c r="AC72" i="22"/>
  <c r="AD72" i="22"/>
  <c r="AE72" i="22"/>
  <c r="AE73" i="22" s="1"/>
  <c r="AF72" i="22"/>
  <c r="AG72" i="22"/>
  <c r="AH72" i="22"/>
  <c r="AI72" i="22"/>
  <c r="E73" i="22"/>
  <c r="F73" i="22"/>
  <c r="H73" i="22"/>
  <c r="H74" i="22" s="1"/>
  <c r="L73" i="22"/>
  <c r="M73" i="22"/>
  <c r="N73" i="22"/>
  <c r="P73" i="22"/>
  <c r="P74" i="22" s="1"/>
  <c r="U73" i="22"/>
  <c r="U74" i="22" s="1"/>
  <c r="V73" i="22"/>
  <c r="X73" i="22"/>
  <c r="X74" i="22" s="1"/>
  <c r="Z73" i="22"/>
  <c r="AB73" i="22"/>
  <c r="AC73" i="22"/>
  <c r="AD73" i="22"/>
  <c r="AF73" i="22"/>
  <c r="AF74" i="22" s="1"/>
  <c r="AH73" i="22"/>
  <c r="E74" i="22"/>
  <c r="F74" i="22"/>
  <c r="G74" i="22"/>
  <c r="M74" i="22"/>
  <c r="N74" i="22"/>
  <c r="O74" i="22"/>
  <c r="V74" i="22"/>
  <c r="W74" i="22"/>
  <c r="AB74" i="22"/>
  <c r="AC74" i="22"/>
  <c r="AD74" i="22"/>
  <c r="AE74" i="22"/>
  <c r="C75" i="22"/>
  <c r="A79" i="22"/>
  <c r="A80" i="22" s="1"/>
  <c r="A81" i="22" s="1"/>
  <c r="A82" i="22" s="1"/>
  <c r="A83" i="22" s="1"/>
  <c r="E84" i="22"/>
  <c r="E85" i="22" s="1"/>
  <c r="F84" i="22"/>
  <c r="G84" i="22"/>
  <c r="H84" i="22"/>
  <c r="I84" i="22"/>
  <c r="J84" i="22"/>
  <c r="K84" i="22"/>
  <c r="K85" i="22" s="1"/>
  <c r="K86" i="22" s="1"/>
  <c r="L84" i="22"/>
  <c r="M84" i="22"/>
  <c r="M85" i="22" s="1"/>
  <c r="N84" i="22"/>
  <c r="O84" i="22"/>
  <c r="P84" i="22"/>
  <c r="Q84" i="22"/>
  <c r="R84" i="22"/>
  <c r="S84" i="22"/>
  <c r="S85" i="22" s="1"/>
  <c r="S86" i="22" s="1"/>
  <c r="T84" i="22"/>
  <c r="U84" i="22"/>
  <c r="U85" i="22" s="1"/>
  <c r="V84" i="22"/>
  <c r="W84" i="22"/>
  <c r="W85" i="22" s="1"/>
  <c r="W86" i="22" s="1"/>
  <c r="X84" i="22"/>
  <c r="Y84" i="22"/>
  <c r="Z84" i="22"/>
  <c r="AA84" i="22"/>
  <c r="AA85" i="22" s="1"/>
  <c r="AA86" i="22" s="1"/>
  <c r="AB84" i="22"/>
  <c r="AC84" i="22"/>
  <c r="AC85" i="22" s="1"/>
  <c r="AD84" i="22"/>
  <c r="AE84" i="22"/>
  <c r="AF84" i="22"/>
  <c r="AF86" i="22" s="1"/>
  <c r="AG84" i="22"/>
  <c r="AH84" i="22"/>
  <c r="AI84" i="22"/>
  <c r="AI85" i="22" s="1"/>
  <c r="AI86" i="22" s="1"/>
  <c r="F85" i="22"/>
  <c r="G85" i="22"/>
  <c r="H85" i="22"/>
  <c r="H86" i="22" s="1"/>
  <c r="I85" i="22"/>
  <c r="J85" i="22"/>
  <c r="J86" i="22" s="1"/>
  <c r="L85" i="22"/>
  <c r="L86" i="22" s="1"/>
  <c r="O85" i="22"/>
  <c r="P85" i="22"/>
  <c r="P86" i="22" s="1"/>
  <c r="Q85" i="22"/>
  <c r="R85" i="22"/>
  <c r="R86" i="22" s="1"/>
  <c r="T85" i="22"/>
  <c r="T86" i="22" s="1"/>
  <c r="Y85" i="22"/>
  <c r="Y86" i="22" s="1"/>
  <c r="Z85" i="22"/>
  <c r="AB85" i="22"/>
  <c r="AB86" i="22" s="1"/>
  <c r="AD85" i="22"/>
  <c r="AE85" i="22"/>
  <c r="AF85" i="22"/>
  <c r="AG85" i="22"/>
  <c r="AH85" i="22"/>
  <c r="E86" i="22"/>
  <c r="G86" i="22"/>
  <c r="I86" i="22"/>
  <c r="Q86" i="22"/>
  <c r="Z86" i="22"/>
  <c r="AC86" i="22"/>
  <c r="AE86" i="22"/>
  <c r="AG86" i="22"/>
  <c r="AH86" i="22"/>
  <c r="C87" i="22"/>
  <c r="A91" i="22"/>
  <c r="A92" i="22"/>
  <c r="A93" i="22" s="1"/>
  <c r="A94" i="22" s="1"/>
  <c r="A95" i="22" s="1"/>
  <c r="A96" i="22" s="1"/>
  <c r="A97" i="22" s="1"/>
  <c r="A98" i="22"/>
  <c r="A99" i="22" s="1"/>
  <c r="A100" i="22" s="1"/>
  <c r="E101" i="22"/>
  <c r="F101" i="22"/>
  <c r="G101" i="22"/>
  <c r="H101" i="22"/>
  <c r="H102" i="22" s="1"/>
  <c r="H103" i="22" s="1"/>
  <c r="I101" i="22"/>
  <c r="J101" i="22"/>
  <c r="J102" i="22" s="1"/>
  <c r="K101" i="22"/>
  <c r="L101" i="22"/>
  <c r="M101" i="22"/>
  <c r="N101" i="22"/>
  <c r="O101" i="22"/>
  <c r="P101" i="22"/>
  <c r="Q101" i="22"/>
  <c r="R101" i="22"/>
  <c r="R102" i="22" s="1"/>
  <c r="S101" i="22"/>
  <c r="T101" i="22"/>
  <c r="U101" i="22"/>
  <c r="U102" i="22" s="1"/>
  <c r="V101" i="22"/>
  <c r="W101" i="22"/>
  <c r="X101" i="22"/>
  <c r="X103" i="22" s="1"/>
  <c r="Y101" i="22"/>
  <c r="Z101" i="22"/>
  <c r="Z102" i="22" s="1"/>
  <c r="AA101" i="22"/>
  <c r="AB101" i="22"/>
  <c r="AC101" i="22"/>
  <c r="AD101" i="22"/>
  <c r="AE101" i="22"/>
  <c r="AF101" i="22"/>
  <c r="AF102" i="22" s="1"/>
  <c r="AF103" i="22" s="1"/>
  <c r="AG101" i="22"/>
  <c r="AH101" i="22"/>
  <c r="AH102" i="22" s="1"/>
  <c r="AI101" i="22"/>
  <c r="E102" i="22"/>
  <c r="G102" i="22"/>
  <c r="G103" i="22" s="1"/>
  <c r="I102" i="22"/>
  <c r="I103" i="22" s="1"/>
  <c r="K102" i="22"/>
  <c r="K103" i="22" s="1"/>
  <c r="O102" i="22"/>
  <c r="P102" i="22"/>
  <c r="Q102" i="22"/>
  <c r="Q103" i="22" s="1"/>
  <c r="S102" i="22"/>
  <c r="S103" i="22" s="1"/>
  <c r="X102" i="22"/>
  <c r="Y102" i="22"/>
  <c r="Y103" i="22" s="1"/>
  <c r="AA102" i="22"/>
  <c r="AA103" i="22" s="1"/>
  <c r="AC102" i="22"/>
  <c r="AE102" i="22"/>
  <c r="AE103" i="22" s="1"/>
  <c r="AG102" i="22"/>
  <c r="AG103" i="22" s="1"/>
  <c r="AI102" i="22"/>
  <c r="AI103" i="22" s="1"/>
  <c r="J103" i="22"/>
  <c r="O103" i="22"/>
  <c r="P103" i="22"/>
  <c r="R103" i="22"/>
  <c r="Z103" i="22"/>
  <c r="AH103" i="22"/>
  <c r="C104" i="22"/>
  <c r="C154" i="22" s="1"/>
  <c r="A108" i="22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/>
  <c r="A133" i="22" s="1"/>
  <c r="E134" i="22"/>
  <c r="E135" i="22" s="1"/>
  <c r="E136" i="22" s="1"/>
  <c r="F134" i="22"/>
  <c r="G134" i="22"/>
  <c r="H134" i="22"/>
  <c r="I134" i="22"/>
  <c r="J134" i="22"/>
  <c r="K134" i="22"/>
  <c r="K135" i="22" s="1"/>
  <c r="L134" i="22"/>
  <c r="M134" i="22"/>
  <c r="N134" i="22"/>
  <c r="O134" i="22"/>
  <c r="P134" i="22"/>
  <c r="Q134" i="22"/>
  <c r="R134" i="22"/>
  <c r="S134" i="22"/>
  <c r="S135" i="22" s="1"/>
  <c r="T134" i="22"/>
  <c r="U134" i="22"/>
  <c r="V134" i="22"/>
  <c r="W134" i="22"/>
  <c r="X134" i="22"/>
  <c r="Y134" i="22"/>
  <c r="Z134" i="22"/>
  <c r="AA134" i="22"/>
  <c r="AB134" i="22"/>
  <c r="AC134" i="22"/>
  <c r="AC135" i="22" s="1"/>
  <c r="AC136" i="22" s="1"/>
  <c r="AD134" i="22"/>
  <c r="AD135" i="22" s="1"/>
  <c r="AE134" i="22"/>
  <c r="AF134" i="22"/>
  <c r="AG134" i="22"/>
  <c r="AG155" i="22" s="1"/>
  <c r="AH134" i="22"/>
  <c r="AI134" i="22"/>
  <c r="F135" i="22"/>
  <c r="F136" i="22" s="1"/>
  <c r="G135" i="22"/>
  <c r="H135" i="22"/>
  <c r="J135" i="22"/>
  <c r="L135" i="22"/>
  <c r="M135" i="22"/>
  <c r="N135" i="22"/>
  <c r="O135" i="22"/>
  <c r="P135" i="22"/>
  <c r="R135" i="22"/>
  <c r="R136" i="22" s="1"/>
  <c r="U135" i="22"/>
  <c r="V135" i="22"/>
  <c r="V136" i="22" s="1"/>
  <c r="W135" i="22"/>
  <c r="X135" i="22"/>
  <c r="X136" i="22" s="1"/>
  <c r="Z135" i="22"/>
  <c r="Z136" i="22" s="1"/>
  <c r="AB135" i="22"/>
  <c r="AE135" i="22"/>
  <c r="AE136" i="22" s="1"/>
  <c r="AF135" i="22"/>
  <c r="AF136" i="22" s="1"/>
  <c r="AH135" i="22"/>
  <c r="AH136" i="22" s="1"/>
  <c r="G136" i="22"/>
  <c r="H136" i="22"/>
  <c r="J136" i="22"/>
  <c r="K136" i="22"/>
  <c r="M136" i="22"/>
  <c r="N136" i="22"/>
  <c r="O136" i="22"/>
  <c r="P136" i="22"/>
  <c r="U136" i="22"/>
  <c r="W136" i="22"/>
  <c r="AD136" i="22"/>
  <c r="C137" i="22"/>
  <c r="A141" i="22"/>
  <c r="A142" i="22" s="1"/>
  <c r="A143" i="22"/>
  <c r="A144" i="22" s="1"/>
  <c r="A145" i="22" s="1"/>
  <c r="A146" i="22" s="1"/>
  <c r="E147" i="22"/>
  <c r="F147" i="22"/>
  <c r="G147" i="22"/>
  <c r="H147" i="22"/>
  <c r="I147" i="22"/>
  <c r="J147" i="22"/>
  <c r="J155" i="22" s="1"/>
  <c r="K147" i="22"/>
  <c r="L147" i="22"/>
  <c r="L149" i="22" s="1"/>
  <c r="M147" i="22"/>
  <c r="N147" i="22"/>
  <c r="N148" i="22" s="1"/>
  <c r="O147" i="22"/>
  <c r="P147" i="22"/>
  <c r="P148" i="22" s="1"/>
  <c r="P149" i="22" s="1"/>
  <c r="Q147" i="22"/>
  <c r="Q148" i="22" s="1"/>
  <c r="Q149" i="22" s="1"/>
  <c r="R147" i="22"/>
  <c r="S147" i="22"/>
  <c r="T147" i="22"/>
  <c r="U147" i="22"/>
  <c r="V147" i="22"/>
  <c r="V148" i="22" s="1"/>
  <c r="W147" i="22"/>
  <c r="X147" i="22"/>
  <c r="X148" i="22" s="1"/>
  <c r="X149" i="22" s="1"/>
  <c r="Y147" i="22"/>
  <c r="Z147" i="22"/>
  <c r="AA147" i="22"/>
  <c r="AB147" i="22"/>
  <c r="AC147" i="22"/>
  <c r="AD147" i="22"/>
  <c r="AE147" i="22"/>
  <c r="AF147" i="22"/>
  <c r="AF148" i="22" s="1"/>
  <c r="AF149" i="22" s="1"/>
  <c r="AG147" i="22"/>
  <c r="AG148" i="22" s="1"/>
  <c r="AH147" i="22"/>
  <c r="AH148" i="22" s="1"/>
  <c r="AH149" i="22" s="1"/>
  <c r="AI147" i="22"/>
  <c r="E148" i="22"/>
  <c r="H148" i="22"/>
  <c r="I148" i="22"/>
  <c r="J148" i="22"/>
  <c r="J149" i="22" s="1"/>
  <c r="K148" i="22"/>
  <c r="L148" i="22"/>
  <c r="M148" i="22"/>
  <c r="R148" i="22"/>
  <c r="R149" i="22" s="1"/>
  <c r="S148" i="22"/>
  <c r="S149" i="22" s="1"/>
  <c r="T148" i="22"/>
  <c r="T149" i="22" s="1"/>
  <c r="U148" i="22"/>
  <c r="U149" i="22" s="1"/>
  <c r="Z148" i="22"/>
  <c r="Z149" i="22" s="1"/>
  <c r="AA148" i="22"/>
  <c r="AB148" i="22"/>
  <c r="AB149" i="22" s="1"/>
  <c r="AC148" i="22"/>
  <c r="AC149" i="22" s="1"/>
  <c r="AI148" i="22"/>
  <c r="E149" i="22"/>
  <c r="H149" i="22"/>
  <c r="M149" i="22"/>
  <c r="N149" i="22"/>
  <c r="AG149" i="22"/>
  <c r="AI149" i="22"/>
  <c r="C150" i="22"/>
  <c r="H155" i="22"/>
  <c r="L155" i="22"/>
  <c r="O155" i="22"/>
  <c r="R155" i="22"/>
  <c r="T155" i="22"/>
  <c r="X155" i="22"/>
  <c r="Z155" i="22"/>
  <c r="AE155" i="22"/>
  <c r="AF155" i="22"/>
  <c r="AH155" i="22"/>
  <c r="F2" i="20"/>
  <c r="G2" i="20" s="1"/>
  <c r="H2" i="20" s="1"/>
  <c r="I2" i="20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AE2" i="20" s="1"/>
  <c r="AF2" i="20" s="1"/>
  <c r="AG2" i="20" s="1"/>
  <c r="A5" i="20"/>
  <c r="A6" i="20" s="1"/>
  <c r="A7" i="20"/>
  <c r="A8" i="20"/>
  <c r="A9" i="20" s="1"/>
  <c r="A10" i="20" s="1"/>
  <c r="A11" i="20"/>
  <c r="E12" i="20"/>
  <c r="F12" i="20"/>
  <c r="G12" i="20"/>
  <c r="H12" i="20"/>
  <c r="I12" i="20"/>
  <c r="I14" i="20" s="1"/>
  <c r="J12" i="20"/>
  <c r="J14" i="20" s="1"/>
  <c r="K12" i="20"/>
  <c r="L12" i="20"/>
  <c r="M12" i="20"/>
  <c r="M14" i="20" s="1"/>
  <c r="N12" i="20"/>
  <c r="O12" i="20"/>
  <c r="P12" i="20"/>
  <c r="Q12" i="20"/>
  <c r="Q14" i="20" s="1"/>
  <c r="R12" i="20"/>
  <c r="S12" i="20"/>
  <c r="T12" i="20"/>
  <c r="U12" i="20"/>
  <c r="V12" i="20"/>
  <c r="V14" i="20" s="1"/>
  <c r="W12" i="20"/>
  <c r="X12" i="20"/>
  <c r="Y12" i="20"/>
  <c r="Z12" i="20"/>
  <c r="Z13" i="20" s="1"/>
  <c r="AA12" i="20"/>
  <c r="AB12" i="20"/>
  <c r="AC12" i="20"/>
  <c r="AD12" i="20"/>
  <c r="AE12" i="20"/>
  <c r="AE14" i="20" s="1"/>
  <c r="AF12" i="20"/>
  <c r="AG12" i="20"/>
  <c r="AG13" i="20" s="1"/>
  <c r="AH12" i="20"/>
  <c r="S13" i="20"/>
  <c r="T13" i="20"/>
  <c r="U13" i="20"/>
  <c r="V13" i="20"/>
  <c r="W13" i="20"/>
  <c r="X13" i="20"/>
  <c r="Y13" i="20"/>
  <c r="AA13" i="20"/>
  <c r="AA14" i="20" s="1"/>
  <c r="AC13" i="20"/>
  <c r="AC14" i="20" s="1"/>
  <c r="AE13" i="20"/>
  <c r="AF13" i="20"/>
  <c r="E14" i="20"/>
  <c r="F14" i="20"/>
  <c r="G14" i="20"/>
  <c r="H14" i="20"/>
  <c r="K14" i="20"/>
  <c r="N14" i="20"/>
  <c r="O14" i="20"/>
  <c r="P14" i="20"/>
  <c r="S14" i="20"/>
  <c r="U14" i="20"/>
  <c r="W14" i="20"/>
  <c r="X14" i="20"/>
  <c r="Z14" i="20"/>
  <c r="AF14" i="20"/>
  <c r="C15" i="20"/>
  <c r="A19" i="20"/>
  <c r="A20" i="20"/>
  <c r="A21" i="20" s="1"/>
  <c r="E22" i="20"/>
  <c r="F22" i="20"/>
  <c r="F24" i="20" s="1"/>
  <c r="G22" i="20"/>
  <c r="H22" i="20"/>
  <c r="I22" i="20"/>
  <c r="J22" i="20"/>
  <c r="K22" i="20"/>
  <c r="L22" i="20"/>
  <c r="L24" i="20" s="1"/>
  <c r="M22" i="20"/>
  <c r="N22" i="20"/>
  <c r="N24" i="20" s="1"/>
  <c r="O22" i="20"/>
  <c r="P22" i="20"/>
  <c r="Q22" i="20"/>
  <c r="R22" i="20"/>
  <c r="S22" i="20"/>
  <c r="S23" i="20" s="1"/>
  <c r="T22" i="20"/>
  <c r="T23" i="20" s="1"/>
  <c r="U22" i="20"/>
  <c r="V22" i="20"/>
  <c r="W22" i="20"/>
  <c r="X22" i="20"/>
  <c r="X23" i="20" s="1"/>
  <c r="Y22" i="20"/>
  <c r="Z22" i="20"/>
  <c r="AA22" i="20"/>
  <c r="AB22" i="20"/>
  <c r="AB24" i="20" s="1"/>
  <c r="AC22" i="20"/>
  <c r="AD22" i="20"/>
  <c r="AE22" i="20"/>
  <c r="AF22" i="20"/>
  <c r="AG22" i="20"/>
  <c r="AH22" i="20"/>
  <c r="R23" i="20"/>
  <c r="R24" i="20" s="1"/>
  <c r="U23" i="20"/>
  <c r="U24" i="20" s="1"/>
  <c r="Y23" i="20"/>
  <c r="Y24" i="20" s="1"/>
  <c r="Z23" i="20"/>
  <c r="AA23" i="20"/>
  <c r="AB23" i="20"/>
  <c r="AC23" i="20"/>
  <c r="AF23" i="20"/>
  <c r="AG23" i="20"/>
  <c r="AH23" i="20"/>
  <c r="E24" i="20"/>
  <c r="H24" i="20"/>
  <c r="I24" i="20"/>
  <c r="J24" i="20"/>
  <c r="K24" i="20"/>
  <c r="M24" i="20"/>
  <c r="P24" i="20"/>
  <c r="Q24" i="20"/>
  <c r="S24" i="20"/>
  <c r="X24" i="20"/>
  <c r="Z24" i="20"/>
  <c r="AA24" i="20"/>
  <c r="AC24" i="20"/>
  <c r="AF24" i="20"/>
  <c r="AG24" i="20"/>
  <c r="AH24" i="20"/>
  <c r="C25" i="20"/>
  <c r="A29" i="20"/>
  <c r="A30" i="20" s="1"/>
  <c r="A31" i="20" s="1"/>
  <c r="A32" i="20" s="1"/>
  <c r="E33" i="20"/>
  <c r="E35" i="20" s="1"/>
  <c r="F33" i="20"/>
  <c r="G33" i="20"/>
  <c r="G35" i="20" s="1"/>
  <c r="H33" i="20"/>
  <c r="I33" i="20"/>
  <c r="I35" i="20" s="1"/>
  <c r="J33" i="20"/>
  <c r="K33" i="20"/>
  <c r="L33" i="20"/>
  <c r="L35" i="20" s="1"/>
  <c r="M33" i="20"/>
  <c r="N33" i="20"/>
  <c r="O33" i="20"/>
  <c r="O35" i="20" s="1"/>
  <c r="P33" i="20"/>
  <c r="Q33" i="20"/>
  <c r="Q35" i="20" s="1"/>
  <c r="R33" i="20"/>
  <c r="R34" i="20" s="1"/>
  <c r="R35" i="20" s="1"/>
  <c r="S33" i="20"/>
  <c r="T33" i="20"/>
  <c r="U33" i="20"/>
  <c r="U34" i="20" s="1"/>
  <c r="V33" i="20"/>
  <c r="W33" i="20"/>
  <c r="W34" i="20" s="1"/>
  <c r="X33" i="20"/>
  <c r="Y33" i="20"/>
  <c r="Z33" i="20"/>
  <c r="Z34" i="20" s="1"/>
  <c r="AA33" i="20"/>
  <c r="AB33" i="20"/>
  <c r="AC33" i="20"/>
  <c r="AC34" i="20" s="1"/>
  <c r="AD33" i="20"/>
  <c r="AE33" i="20"/>
  <c r="AE34" i="20" s="1"/>
  <c r="AF33" i="20"/>
  <c r="AG33" i="20"/>
  <c r="AH33" i="20"/>
  <c r="AH34" i="20" s="1"/>
  <c r="S34" i="20"/>
  <c r="S35" i="20" s="1"/>
  <c r="T34" i="20"/>
  <c r="V34" i="20"/>
  <c r="X34" i="20"/>
  <c r="AA34" i="20"/>
  <c r="AA35" i="20" s="1"/>
  <c r="AB34" i="20"/>
  <c r="AD34" i="20"/>
  <c r="AD35" i="20" s="1"/>
  <c r="AF34" i="20"/>
  <c r="AF35" i="20" s="1"/>
  <c r="F35" i="20"/>
  <c r="H35" i="20"/>
  <c r="J35" i="20"/>
  <c r="K35" i="20"/>
  <c r="M35" i="20"/>
  <c r="N35" i="20"/>
  <c r="P35" i="20"/>
  <c r="V35" i="20"/>
  <c r="X35" i="20"/>
  <c r="Z35" i="20"/>
  <c r="AC35" i="20"/>
  <c r="AH35" i="20"/>
  <c r="C36" i="20"/>
  <c r="A40" i="20"/>
  <c r="A41" i="20"/>
  <c r="A42" i="20"/>
  <c r="A43" i="20" s="1"/>
  <c r="A44" i="20" s="1"/>
  <c r="A45" i="20" s="1"/>
  <c r="A46" i="20" s="1"/>
  <c r="A47" i="20" s="1"/>
  <c r="A48" i="20" s="1"/>
  <c r="A49" i="20" s="1"/>
  <c r="A50" i="20" s="1"/>
  <c r="A51" i="20" s="1"/>
  <c r="E52" i="20"/>
  <c r="F52" i="20"/>
  <c r="G52" i="20"/>
  <c r="H52" i="20"/>
  <c r="I52" i="20"/>
  <c r="I54" i="20" s="1"/>
  <c r="J52" i="20"/>
  <c r="K52" i="20"/>
  <c r="L52" i="20"/>
  <c r="M52" i="20"/>
  <c r="N52" i="20"/>
  <c r="O52" i="20"/>
  <c r="P52" i="20"/>
  <c r="Q52" i="20"/>
  <c r="Q54" i="20" s="1"/>
  <c r="R52" i="20"/>
  <c r="S52" i="20"/>
  <c r="T52" i="20"/>
  <c r="T53" i="20" s="1"/>
  <c r="U52" i="20"/>
  <c r="V52" i="20"/>
  <c r="W52" i="20"/>
  <c r="W53" i="20" s="1"/>
  <c r="X52" i="20"/>
  <c r="Y52" i="20"/>
  <c r="Y53" i="20" s="1"/>
  <c r="Z52" i="20"/>
  <c r="Z53" i="20" s="1"/>
  <c r="AA52" i="20"/>
  <c r="AA53" i="20" s="1"/>
  <c r="AB52" i="20"/>
  <c r="AB53" i="20" s="1"/>
  <c r="AC52" i="20"/>
  <c r="AD52" i="20"/>
  <c r="AE52" i="20"/>
  <c r="AE53" i="20" s="1"/>
  <c r="AF52" i="20"/>
  <c r="AG52" i="20"/>
  <c r="AH52" i="20"/>
  <c r="AH54" i="20" s="1"/>
  <c r="S53" i="20"/>
  <c r="S54" i="20" s="1"/>
  <c r="U53" i="20"/>
  <c r="U54" i="20" s="1"/>
  <c r="X53" i="20"/>
  <c r="AC53" i="20"/>
  <c r="AC54" i="20" s="1"/>
  <c r="AF53" i="20"/>
  <c r="AF54" i="20" s="1"/>
  <c r="AG53" i="20"/>
  <c r="AH53" i="20"/>
  <c r="E54" i="20"/>
  <c r="G54" i="20"/>
  <c r="H54" i="20"/>
  <c r="J54" i="20"/>
  <c r="K54" i="20"/>
  <c r="L54" i="20"/>
  <c r="M54" i="20"/>
  <c r="M153" i="20" s="1"/>
  <c r="O54" i="20"/>
  <c r="P54" i="20"/>
  <c r="T54" i="20"/>
  <c r="W54" i="20"/>
  <c r="X54" i="20"/>
  <c r="Z54" i="20"/>
  <c r="AE54" i="20"/>
  <c r="C55" i="20"/>
  <c r="C154" i="20" s="1"/>
  <c r="A59" i="20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E72" i="20"/>
  <c r="E74" i="20" s="1"/>
  <c r="F72" i="20"/>
  <c r="G72" i="20"/>
  <c r="G74" i="20" s="1"/>
  <c r="H72" i="20"/>
  <c r="I72" i="20"/>
  <c r="J72" i="20"/>
  <c r="J74" i="20" s="1"/>
  <c r="K72" i="20"/>
  <c r="L72" i="20"/>
  <c r="M72" i="20"/>
  <c r="M74" i="20" s="1"/>
  <c r="N72" i="20"/>
  <c r="O72" i="20"/>
  <c r="P72" i="20"/>
  <c r="Q72" i="20"/>
  <c r="R72" i="20"/>
  <c r="R73" i="20" s="1"/>
  <c r="S72" i="20"/>
  <c r="T72" i="20"/>
  <c r="U72" i="20"/>
  <c r="V72" i="20"/>
  <c r="V74" i="20" s="1"/>
  <c r="W72" i="20"/>
  <c r="W74" i="20" s="1"/>
  <c r="X72" i="20"/>
  <c r="X73" i="20" s="1"/>
  <c r="Y72" i="20"/>
  <c r="Z72" i="20"/>
  <c r="AA72" i="20"/>
  <c r="AB72" i="20"/>
  <c r="AC72" i="20"/>
  <c r="AD72" i="20"/>
  <c r="AD73" i="20" s="1"/>
  <c r="AE72" i="20"/>
  <c r="AE73" i="20" s="1"/>
  <c r="AE74" i="20" s="1"/>
  <c r="AF72" i="20"/>
  <c r="AF73" i="20" s="1"/>
  <c r="AG72" i="20"/>
  <c r="AH72" i="20"/>
  <c r="T73" i="20"/>
  <c r="U73" i="20"/>
  <c r="V73" i="20"/>
  <c r="W73" i="20"/>
  <c r="Y73" i="20"/>
  <c r="AB73" i="20"/>
  <c r="AB74" i="20" s="1"/>
  <c r="AC73" i="20"/>
  <c r="AG73" i="20"/>
  <c r="AG74" i="20" s="1"/>
  <c r="F74" i="20"/>
  <c r="H74" i="20"/>
  <c r="I74" i="20"/>
  <c r="L74" i="20"/>
  <c r="N74" i="20"/>
  <c r="O74" i="20"/>
  <c r="P74" i="20"/>
  <c r="Q74" i="20"/>
  <c r="T74" i="20"/>
  <c r="X74" i="20"/>
  <c r="Y74" i="20"/>
  <c r="AD74" i="20"/>
  <c r="C75" i="20"/>
  <c r="A79" i="20"/>
  <c r="A80" i="20"/>
  <c r="A81" i="20"/>
  <c r="A82" i="20"/>
  <c r="A83" i="20" s="1"/>
  <c r="E84" i="20"/>
  <c r="F84" i="20"/>
  <c r="F86" i="20" s="1"/>
  <c r="G84" i="20"/>
  <c r="G86" i="20" s="1"/>
  <c r="H84" i="20"/>
  <c r="I84" i="20"/>
  <c r="I86" i="20" s="1"/>
  <c r="J84" i="20"/>
  <c r="J86" i="20" s="1"/>
  <c r="K84" i="20"/>
  <c r="K86" i="20" s="1"/>
  <c r="L84" i="20"/>
  <c r="L86" i="20" s="1"/>
  <c r="M84" i="20"/>
  <c r="N84" i="20"/>
  <c r="N86" i="20" s="1"/>
  <c r="O84" i="20"/>
  <c r="P84" i="20"/>
  <c r="Q84" i="20"/>
  <c r="Q86" i="20" s="1"/>
  <c r="R84" i="20"/>
  <c r="S84" i="20"/>
  <c r="S85" i="20" s="1"/>
  <c r="T84" i="20"/>
  <c r="T85" i="20" s="1"/>
  <c r="U84" i="20"/>
  <c r="V84" i="20"/>
  <c r="W84" i="20"/>
  <c r="W85" i="20" s="1"/>
  <c r="X84" i="20"/>
  <c r="Y84" i="20"/>
  <c r="Z84" i="20"/>
  <c r="AA84" i="20"/>
  <c r="AA85" i="20" s="1"/>
  <c r="AB84" i="20"/>
  <c r="AB85" i="20" s="1"/>
  <c r="AC84" i="20"/>
  <c r="AD84" i="20"/>
  <c r="AD85" i="20" s="1"/>
  <c r="AE84" i="20"/>
  <c r="AE85" i="20" s="1"/>
  <c r="AF84" i="20"/>
  <c r="AG84" i="20"/>
  <c r="AH84" i="20"/>
  <c r="U85" i="20"/>
  <c r="V85" i="20"/>
  <c r="X85" i="20"/>
  <c r="X86" i="20" s="1"/>
  <c r="AC85" i="20"/>
  <c r="AF85" i="20"/>
  <c r="E86" i="20"/>
  <c r="H86" i="20"/>
  <c r="M86" i="20"/>
  <c r="O86" i="20"/>
  <c r="P86" i="20"/>
  <c r="S86" i="20"/>
  <c r="T86" i="20"/>
  <c r="U86" i="20"/>
  <c r="AB86" i="20"/>
  <c r="AC86" i="20"/>
  <c r="AE86" i="20"/>
  <c r="AF86" i="20"/>
  <c r="C87" i="20"/>
  <c r="A91" i="20"/>
  <c r="A92" i="20" s="1"/>
  <c r="A93" i="20"/>
  <c r="A94" i="20"/>
  <c r="A95" i="20" s="1"/>
  <c r="A96" i="20" s="1"/>
  <c r="A97" i="20" s="1"/>
  <c r="A98" i="20" s="1"/>
  <c r="A99" i="20" s="1"/>
  <c r="A100" i="20" s="1"/>
  <c r="E101" i="20"/>
  <c r="E103" i="20" s="1"/>
  <c r="F101" i="20"/>
  <c r="G101" i="20"/>
  <c r="H101" i="20"/>
  <c r="H103" i="20" s="1"/>
  <c r="I101" i="20"/>
  <c r="I103" i="20" s="1"/>
  <c r="J101" i="20"/>
  <c r="J103" i="20" s="1"/>
  <c r="K101" i="20"/>
  <c r="L101" i="20"/>
  <c r="M101" i="20"/>
  <c r="M103" i="20" s="1"/>
  <c r="N101" i="20"/>
  <c r="O101" i="20"/>
  <c r="P101" i="20"/>
  <c r="P103" i="20" s="1"/>
  <c r="Q101" i="20"/>
  <c r="Q103" i="20" s="1"/>
  <c r="R101" i="20"/>
  <c r="R102" i="20" s="1"/>
  <c r="S101" i="20"/>
  <c r="S102" i="20" s="1"/>
  <c r="T101" i="20"/>
  <c r="U101" i="20"/>
  <c r="V101" i="20"/>
  <c r="V102" i="20" s="1"/>
  <c r="W101" i="20"/>
  <c r="X101" i="20"/>
  <c r="Y101" i="20"/>
  <c r="Y102" i="20" s="1"/>
  <c r="Z101" i="20"/>
  <c r="AA101" i="20"/>
  <c r="AA102" i="20" s="1"/>
  <c r="AB101" i="20"/>
  <c r="AC101" i="20"/>
  <c r="AD101" i="20"/>
  <c r="AD102" i="20" s="1"/>
  <c r="AE101" i="20"/>
  <c r="AF101" i="20"/>
  <c r="AG101" i="20"/>
  <c r="AH101" i="20"/>
  <c r="T102" i="20"/>
  <c r="T103" i="20" s="1"/>
  <c r="W102" i="20"/>
  <c r="Z102" i="20"/>
  <c r="Z103" i="20" s="1"/>
  <c r="AB102" i="20"/>
  <c r="AE102" i="20"/>
  <c r="AE103" i="20" s="1"/>
  <c r="AH102" i="20"/>
  <c r="F103" i="20"/>
  <c r="G103" i="20"/>
  <c r="K103" i="20"/>
  <c r="L103" i="20"/>
  <c r="N103" i="20"/>
  <c r="O103" i="20"/>
  <c r="R103" i="20"/>
  <c r="S103" i="20"/>
  <c r="V103" i="20"/>
  <c r="W103" i="20"/>
  <c r="AA103" i="20"/>
  <c r="AB103" i="20"/>
  <c r="AH103" i="20"/>
  <c r="C104" i="20"/>
  <c r="A108" i="20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E134" i="20"/>
  <c r="E136" i="20" s="1"/>
  <c r="F134" i="20"/>
  <c r="G134" i="20"/>
  <c r="G136" i="20" s="1"/>
  <c r="H134" i="20"/>
  <c r="I134" i="20"/>
  <c r="J134" i="20"/>
  <c r="K134" i="20"/>
  <c r="L134" i="20"/>
  <c r="L136" i="20" s="1"/>
  <c r="M134" i="20"/>
  <c r="M136" i="20" s="1"/>
  <c r="N134" i="20"/>
  <c r="O134" i="20"/>
  <c r="O136" i="20" s="1"/>
  <c r="P134" i="20"/>
  <c r="Q134" i="20"/>
  <c r="R134" i="20"/>
  <c r="S134" i="20"/>
  <c r="S135" i="20" s="1"/>
  <c r="T134" i="20"/>
  <c r="U134" i="20"/>
  <c r="U135" i="20" s="1"/>
  <c r="V134" i="20"/>
  <c r="W134" i="20"/>
  <c r="W135" i="20" s="1"/>
  <c r="X134" i="20"/>
  <c r="Y134" i="20"/>
  <c r="Z134" i="20"/>
  <c r="AA134" i="20"/>
  <c r="AA135" i="20" s="1"/>
  <c r="AB134" i="20"/>
  <c r="AC134" i="20"/>
  <c r="AC135" i="20" s="1"/>
  <c r="AD134" i="20"/>
  <c r="AE134" i="20"/>
  <c r="AF134" i="20"/>
  <c r="AG134" i="20"/>
  <c r="AH134" i="20"/>
  <c r="AH135" i="20" s="1"/>
  <c r="AH136" i="20" s="1"/>
  <c r="R135" i="20"/>
  <c r="R136" i="20" s="1"/>
  <c r="T135" i="20"/>
  <c r="V135" i="20"/>
  <c r="V136" i="20" s="1"/>
  <c r="X135" i="20"/>
  <c r="Y135" i="20"/>
  <c r="Z135" i="20"/>
  <c r="AB135" i="20"/>
  <c r="AD135" i="20"/>
  <c r="AD136" i="20" s="1"/>
  <c r="AE135" i="20"/>
  <c r="AF135" i="20"/>
  <c r="AG135" i="20"/>
  <c r="F136" i="20"/>
  <c r="H136" i="20"/>
  <c r="I136" i="20"/>
  <c r="J136" i="20"/>
  <c r="K136" i="20"/>
  <c r="N136" i="20"/>
  <c r="P136" i="20"/>
  <c r="Q136" i="20"/>
  <c r="S136" i="20"/>
  <c r="T136" i="20"/>
  <c r="X136" i="20"/>
  <c r="Y136" i="20"/>
  <c r="Z136" i="20"/>
  <c r="AB136" i="20"/>
  <c r="AC136" i="20"/>
  <c r="AG136" i="20"/>
  <c r="C137" i="20"/>
  <c r="A141" i="20"/>
  <c r="A142" i="20"/>
  <c r="A143" i="20" s="1"/>
  <c r="A144" i="20" s="1"/>
  <c r="A145" i="20" s="1"/>
  <c r="A146" i="20" s="1"/>
  <c r="E147" i="20"/>
  <c r="F147" i="20"/>
  <c r="F149" i="20" s="1"/>
  <c r="G147" i="20"/>
  <c r="G149" i="20" s="1"/>
  <c r="H147" i="20"/>
  <c r="I147" i="20"/>
  <c r="J147" i="20"/>
  <c r="K147" i="20"/>
  <c r="K149" i="20" s="1"/>
  <c r="L147" i="20"/>
  <c r="L149" i="20" s="1"/>
  <c r="M147" i="20"/>
  <c r="N147" i="20"/>
  <c r="N149" i="20" s="1"/>
  <c r="O147" i="20"/>
  <c r="O149" i="20" s="1"/>
  <c r="P147" i="20"/>
  <c r="Q147" i="20"/>
  <c r="R147" i="20"/>
  <c r="S147" i="20"/>
  <c r="S149" i="20" s="1"/>
  <c r="T147" i="20"/>
  <c r="U147" i="20"/>
  <c r="V147" i="20"/>
  <c r="W147" i="20"/>
  <c r="X147" i="20"/>
  <c r="X148" i="20" s="1"/>
  <c r="Y147" i="20"/>
  <c r="Y148" i="20" s="1"/>
  <c r="Y149" i="20" s="1"/>
  <c r="Z147" i="20"/>
  <c r="AA147" i="20"/>
  <c r="AA149" i="20" s="1"/>
  <c r="AB147" i="20"/>
  <c r="AC147" i="20"/>
  <c r="AD147" i="20"/>
  <c r="AE147" i="20"/>
  <c r="AF147" i="20"/>
  <c r="AF148" i="20" s="1"/>
  <c r="AG147" i="20"/>
  <c r="AG148" i="20" s="1"/>
  <c r="AG149" i="20" s="1"/>
  <c r="AH147" i="20"/>
  <c r="R148" i="20"/>
  <c r="S148" i="20"/>
  <c r="U148" i="20"/>
  <c r="V148" i="20"/>
  <c r="W148" i="20"/>
  <c r="Z148" i="20"/>
  <c r="AA148" i="20"/>
  <c r="AC148" i="20"/>
  <c r="AD148" i="20"/>
  <c r="AH148" i="20"/>
  <c r="E149" i="20"/>
  <c r="H149" i="20"/>
  <c r="H153" i="20" s="1"/>
  <c r="I149" i="20"/>
  <c r="J149" i="20"/>
  <c r="M149" i="20"/>
  <c r="P149" i="20"/>
  <c r="Q149" i="20"/>
  <c r="R149" i="20"/>
  <c r="U149" i="20"/>
  <c r="X149" i="20"/>
  <c r="Z149" i="20"/>
  <c r="AC149" i="20"/>
  <c r="AF149" i="20"/>
  <c r="AH149" i="20"/>
  <c r="C150" i="20"/>
  <c r="E153" i="20"/>
  <c r="I153" i="20"/>
  <c r="P153" i="20"/>
  <c r="E155" i="20"/>
  <c r="H155" i="20"/>
  <c r="I155" i="20"/>
  <c r="M155" i="20"/>
  <c r="P155" i="20"/>
  <c r="U155" i="20"/>
  <c r="X155" i="20"/>
  <c r="Y155" i="20"/>
  <c r="AC155" i="20"/>
  <c r="AF155" i="20"/>
  <c r="AG155" i="20"/>
  <c r="Q153" i="20" l="1"/>
  <c r="AE136" i="20"/>
  <c r="Z74" i="20"/>
  <c r="Z73" i="20"/>
  <c r="Q155" i="20"/>
  <c r="AF103" i="20"/>
  <c r="AF102" i="20"/>
  <c r="X102" i="20"/>
  <c r="X103" i="20" s="1"/>
  <c r="X153" i="20" s="1"/>
  <c r="AD149" i="20"/>
  <c r="V149" i="20"/>
  <c r="W23" i="20"/>
  <c r="W24" i="20" s="1"/>
  <c r="W153" i="20" s="1"/>
  <c r="W155" i="20"/>
  <c r="G24" i="20"/>
  <c r="G153" i="20" s="1"/>
  <c r="G155" i="20"/>
  <c r="AD53" i="20"/>
  <c r="AD54" i="20" s="1"/>
  <c r="AD155" i="20"/>
  <c r="N54" i="20"/>
  <c r="N153" i="20" s="1"/>
  <c r="N155" i="20"/>
  <c r="F54" i="20"/>
  <c r="F155" i="20"/>
  <c r="I153" i="23"/>
  <c r="AE155" i="20"/>
  <c r="AE23" i="20"/>
  <c r="AE24" i="20" s="1"/>
  <c r="AE153" i="20" s="1"/>
  <c r="O24" i="20"/>
  <c r="O155" i="20"/>
  <c r="V53" i="20"/>
  <c r="V54" i="20"/>
  <c r="V155" i="20"/>
  <c r="AE148" i="20"/>
  <c r="AE149" i="20" s="1"/>
  <c r="AB148" i="20"/>
  <c r="AB149" i="20" s="1"/>
  <c r="T149" i="20"/>
  <c r="C151" i="20" s="1"/>
  <c r="T148" i="20"/>
  <c r="R85" i="20"/>
  <c r="R86" i="20" s="1"/>
  <c r="AA86" i="20"/>
  <c r="J153" i="20"/>
  <c r="S153" i="20"/>
  <c r="AH86" i="20"/>
  <c r="AH85" i="20"/>
  <c r="AF136" i="20"/>
  <c r="AA73" i="20"/>
  <c r="AA74" i="20" s="1"/>
  <c r="C76" i="20" s="1"/>
  <c r="AA155" i="20"/>
  <c r="S73" i="20"/>
  <c r="S74" i="20" s="1"/>
  <c r="S155" i="20"/>
  <c r="K155" i="20"/>
  <c r="K74" i="20"/>
  <c r="K153" i="20" s="1"/>
  <c r="AG34" i="20"/>
  <c r="AG35" i="20"/>
  <c r="C37" i="20" s="1"/>
  <c r="Y34" i="20"/>
  <c r="Y35" i="20"/>
  <c r="AE148" i="22"/>
  <c r="AE149" i="22" s="1"/>
  <c r="W155" i="22"/>
  <c r="W148" i="22"/>
  <c r="W149" i="22" s="1"/>
  <c r="O149" i="22"/>
  <c r="O148" i="22"/>
  <c r="G149" i="22"/>
  <c r="G148" i="22"/>
  <c r="G155" i="22"/>
  <c r="AF153" i="22"/>
  <c r="W149" i="20"/>
  <c r="Z86" i="20"/>
  <c r="Z153" i="20" s="1"/>
  <c r="Z85" i="20"/>
  <c r="W136" i="20"/>
  <c r="AG103" i="20"/>
  <c r="AG102" i="20"/>
  <c r="Y103" i="20"/>
  <c r="AH74" i="20"/>
  <c r="AH73" i="20"/>
  <c r="R74" i="20"/>
  <c r="J155" i="20"/>
  <c r="O153" i="20"/>
  <c r="AB13" i="20"/>
  <c r="AB14" i="20" s="1"/>
  <c r="AB153" i="20" s="1"/>
  <c r="AB155" i="20"/>
  <c r="T14" i="20"/>
  <c r="T155" i="20"/>
  <c r="L14" i="20"/>
  <c r="L153" i="20" s="1"/>
  <c r="L155" i="20"/>
  <c r="AD102" i="22"/>
  <c r="AD103" i="22" s="1"/>
  <c r="AD155" i="22"/>
  <c r="V102" i="22"/>
  <c r="V103" i="22" s="1"/>
  <c r="V155" i="22"/>
  <c r="N102" i="22"/>
  <c r="N103" i="22" s="1"/>
  <c r="F102" i="22"/>
  <c r="F103" i="22" s="1"/>
  <c r="F155" i="22"/>
  <c r="Y135" i="22"/>
  <c r="Y136" i="22" s="1"/>
  <c r="AH155" i="20"/>
  <c r="Z155" i="20"/>
  <c r="R155" i="20"/>
  <c r="U136" i="20"/>
  <c r="C138" i="20" s="1"/>
  <c r="AD103" i="20"/>
  <c r="AF74" i="20"/>
  <c r="AF153" i="20" s="1"/>
  <c r="AA54" i="20"/>
  <c r="AA153" i="20" s="1"/>
  <c r="AG14" i="20"/>
  <c r="Y148" i="22"/>
  <c r="Y149" i="22"/>
  <c r="I149" i="22"/>
  <c r="AB23" i="22"/>
  <c r="AB24" i="22" s="1"/>
  <c r="AB155" i="22"/>
  <c r="AC149" i="23"/>
  <c r="AC148" i="23"/>
  <c r="AI73" i="22"/>
  <c r="AI74" i="22"/>
  <c r="AI155" i="22"/>
  <c r="L153" i="22"/>
  <c r="AH13" i="20"/>
  <c r="AH14" i="20" s="1"/>
  <c r="AH153" i="20" s="1"/>
  <c r="R13" i="20"/>
  <c r="R14" i="20"/>
  <c r="K155" i="22"/>
  <c r="AD148" i="22"/>
  <c r="AD149" i="22" s="1"/>
  <c r="F148" i="22"/>
  <c r="F149" i="22"/>
  <c r="AI135" i="22"/>
  <c r="AI136" i="22"/>
  <c r="AA135" i="22"/>
  <c r="AA136" i="22" s="1"/>
  <c r="Y24" i="22"/>
  <c r="AA155" i="22"/>
  <c r="AA73" i="22"/>
  <c r="S73" i="22"/>
  <c r="S74" i="22" s="1"/>
  <c r="S155" i="22"/>
  <c r="AA136" i="20"/>
  <c r="Y85" i="20"/>
  <c r="Y86" i="20" s="1"/>
  <c r="R53" i="20"/>
  <c r="R54" i="20" s="1"/>
  <c r="W35" i="20"/>
  <c r="V23" i="20"/>
  <c r="V24" i="20" s="1"/>
  <c r="V153" i="20" s="1"/>
  <c r="Y14" i="20"/>
  <c r="AB102" i="22"/>
  <c r="AB103" i="22" s="1"/>
  <c r="T102" i="22"/>
  <c r="T103" i="22" s="1"/>
  <c r="L102" i="22"/>
  <c r="L103" i="22"/>
  <c r="AG73" i="22"/>
  <c r="AG74" i="22" s="1"/>
  <c r="Y73" i="22"/>
  <c r="Y74" i="22" s="1"/>
  <c r="Y155" i="22"/>
  <c r="Q73" i="22"/>
  <c r="Q74" i="22" s="1"/>
  <c r="Q155" i="22"/>
  <c r="I73" i="22"/>
  <c r="I74" i="22" s="1"/>
  <c r="C76" i="22" s="1"/>
  <c r="I155" i="22"/>
  <c r="AH153" i="22"/>
  <c r="U102" i="20"/>
  <c r="U103" i="20" s="1"/>
  <c r="C105" i="20" s="1"/>
  <c r="Q135" i="22"/>
  <c r="Q136" i="22" s="1"/>
  <c r="AG85" i="20"/>
  <c r="AG86" i="20" s="1"/>
  <c r="AD86" i="20"/>
  <c r="V86" i="20"/>
  <c r="AG54" i="20"/>
  <c r="Y54" i="20"/>
  <c r="U35" i="20"/>
  <c r="AB35" i="20"/>
  <c r="T35" i="20"/>
  <c r="AD23" i="20"/>
  <c r="AD24" i="20" s="1"/>
  <c r="AA149" i="22"/>
  <c r="K149" i="22"/>
  <c r="S136" i="22"/>
  <c r="AD86" i="22"/>
  <c r="V85" i="22"/>
  <c r="V86" i="22" s="1"/>
  <c r="N85" i="22"/>
  <c r="N86" i="22" s="1"/>
  <c r="N155" i="22"/>
  <c r="F86" i="22"/>
  <c r="K73" i="22"/>
  <c r="K74" i="22" s="1"/>
  <c r="AC103" i="20"/>
  <c r="AG135" i="22"/>
  <c r="AG136" i="22"/>
  <c r="I135" i="22"/>
  <c r="I136" i="22"/>
  <c r="O86" i="22"/>
  <c r="AC102" i="20"/>
  <c r="W86" i="20"/>
  <c r="AC74" i="20"/>
  <c r="AC153" i="20" s="1"/>
  <c r="U74" i="20"/>
  <c r="AB54" i="20"/>
  <c r="AE35" i="20"/>
  <c r="AD14" i="20"/>
  <c r="V149" i="22"/>
  <c r="AA74" i="22"/>
  <c r="AB54" i="22"/>
  <c r="J153" i="23"/>
  <c r="AC23" i="23"/>
  <c r="AC24" i="23" s="1"/>
  <c r="AC155" i="23"/>
  <c r="U23" i="23"/>
  <c r="U155" i="23"/>
  <c r="U24" i="23"/>
  <c r="M23" i="23"/>
  <c r="M24" i="23" s="1"/>
  <c r="M155" i="23"/>
  <c r="E23" i="23"/>
  <c r="E24" i="23"/>
  <c r="E155" i="23"/>
  <c r="AC155" i="22"/>
  <c r="U155" i="22"/>
  <c r="M155" i="22"/>
  <c r="E155" i="22"/>
  <c r="F54" i="22"/>
  <c r="Y53" i="22"/>
  <c r="Y54" i="22" s="1"/>
  <c r="Q54" i="22"/>
  <c r="I54" i="22"/>
  <c r="AD13" i="22"/>
  <c r="AD14" i="22"/>
  <c r="F13" i="22"/>
  <c r="F14" i="22"/>
  <c r="J136" i="23"/>
  <c r="C138" i="23" s="1"/>
  <c r="AG155" i="21"/>
  <c r="AG148" i="21"/>
  <c r="AG149" i="21" s="1"/>
  <c r="Y148" i="21"/>
  <c r="Y149" i="21"/>
  <c r="Y155" i="21"/>
  <c r="Q148" i="21"/>
  <c r="Q149" i="21"/>
  <c r="Q155" i="21"/>
  <c r="I155" i="21"/>
  <c r="I148" i="21"/>
  <c r="I149" i="21" s="1"/>
  <c r="T24" i="20"/>
  <c r="AD13" i="20"/>
  <c r="P155" i="22"/>
  <c r="AB136" i="22"/>
  <c r="L136" i="22"/>
  <c r="U86" i="22"/>
  <c r="U153" i="22" s="1"/>
  <c r="H53" i="22"/>
  <c r="H54" i="22" s="1"/>
  <c r="C56" i="22" s="1"/>
  <c r="M35" i="22"/>
  <c r="AC103" i="22"/>
  <c r="U103" i="22"/>
  <c r="E103" i="22"/>
  <c r="E153" i="22" s="1"/>
  <c r="AH74" i="22"/>
  <c r="Z74" i="22"/>
  <c r="Z153" i="22" s="1"/>
  <c r="R74" i="22"/>
  <c r="R153" i="22" s="1"/>
  <c r="AD53" i="22"/>
  <c r="AD54" i="22"/>
  <c r="S34" i="22"/>
  <c r="S35" i="22"/>
  <c r="S153" i="22" s="1"/>
  <c r="K34" i="22"/>
  <c r="K35" i="22"/>
  <c r="AA14" i="22"/>
  <c r="AD148" i="23"/>
  <c r="AD149" i="23" s="1"/>
  <c r="N148" i="23"/>
  <c r="N149" i="23" s="1"/>
  <c r="F148" i="23"/>
  <c r="F149" i="23"/>
  <c r="AD73" i="23"/>
  <c r="AD74" i="23"/>
  <c r="V73" i="23"/>
  <c r="V74" i="23" s="1"/>
  <c r="N73" i="23"/>
  <c r="N74" i="23" s="1"/>
  <c r="C76" i="23" s="1"/>
  <c r="F73" i="23"/>
  <c r="F74" i="23"/>
  <c r="AD34" i="23"/>
  <c r="AD155" i="23"/>
  <c r="V34" i="23"/>
  <c r="V35" i="23" s="1"/>
  <c r="V155" i="23"/>
  <c r="N34" i="23"/>
  <c r="N155" i="23"/>
  <c r="N35" i="23"/>
  <c r="F34" i="23"/>
  <c r="F35" i="23"/>
  <c r="F155" i="23"/>
  <c r="AE153" i="21"/>
  <c r="T135" i="22"/>
  <c r="T136" i="22" s="1"/>
  <c r="W102" i="22"/>
  <c r="W103" i="22" s="1"/>
  <c r="M102" i="22"/>
  <c r="M103" i="22" s="1"/>
  <c r="X85" i="22"/>
  <c r="X86" i="22" s="1"/>
  <c r="X153" i="22" s="1"/>
  <c r="J73" i="22"/>
  <c r="J74" i="22" s="1"/>
  <c r="AA35" i="22"/>
  <c r="AD103" i="23"/>
  <c r="M86" i="22"/>
  <c r="J54" i="22"/>
  <c r="AE35" i="22"/>
  <c r="Z149" i="23"/>
  <c r="R153" i="23"/>
  <c r="AD35" i="23"/>
  <c r="AD153" i="23" s="1"/>
  <c r="T35" i="22"/>
  <c r="L35" i="22"/>
  <c r="C37" i="22" s="1"/>
  <c r="AC14" i="23"/>
  <c r="AC153" i="23" s="1"/>
  <c r="M14" i="23"/>
  <c r="E13" i="23"/>
  <c r="E14" i="23"/>
  <c r="AH155" i="21"/>
  <c r="AH73" i="21"/>
  <c r="AH74" i="21" s="1"/>
  <c r="Z73" i="21"/>
  <c r="Z74" i="21" s="1"/>
  <c r="Z155" i="21"/>
  <c r="R155" i="21"/>
  <c r="J73" i="21"/>
  <c r="J74" i="21" s="1"/>
  <c r="J153" i="21" s="1"/>
  <c r="AF34" i="21"/>
  <c r="AF35" i="21" s="1"/>
  <c r="AF153" i="21" s="1"/>
  <c r="X34" i="21"/>
  <c r="X35" i="21" s="1"/>
  <c r="X153" i="21" s="1"/>
  <c r="X155" i="21"/>
  <c r="P34" i="21"/>
  <c r="P35" i="21" s="1"/>
  <c r="P153" i="21" s="1"/>
  <c r="P155" i="21"/>
  <c r="H34" i="21"/>
  <c r="H35" i="21" s="1"/>
  <c r="H155" i="21"/>
  <c r="Q54" i="23"/>
  <c r="Q153" i="23" s="1"/>
  <c r="X24" i="23"/>
  <c r="H24" i="23"/>
  <c r="AE136" i="21"/>
  <c r="AD53" i="21"/>
  <c r="AD54" i="21" s="1"/>
  <c r="V54" i="21"/>
  <c r="V53" i="21"/>
  <c r="N53" i="21"/>
  <c r="N54" i="21" s="1"/>
  <c r="F53" i="21"/>
  <c r="F54" i="21" s="1"/>
  <c r="F155" i="21"/>
  <c r="AI155" i="21"/>
  <c r="AI24" i="21"/>
  <c r="AI23" i="21"/>
  <c r="AA155" i="21"/>
  <c r="AA24" i="21"/>
  <c r="AA153" i="21" s="1"/>
  <c r="AA23" i="21"/>
  <c r="S155" i="21"/>
  <c r="S23" i="21"/>
  <c r="S24" i="21" s="1"/>
  <c r="S153" i="21" s="1"/>
  <c r="K155" i="21"/>
  <c r="K23" i="21"/>
  <c r="K24" i="21" s="1"/>
  <c r="AC14" i="21"/>
  <c r="AC13" i="21"/>
  <c r="U14" i="21"/>
  <c r="U13" i="21"/>
  <c r="U155" i="21"/>
  <c r="M14" i="21"/>
  <c r="M13" i="21"/>
  <c r="M155" i="21"/>
  <c r="E14" i="21"/>
  <c r="E13" i="21"/>
  <c r="E155" i="21"/>
  <c r="AG35" i="22"/>
  <c r="AB34" i="22"/>
  <c r="AB35" i="22" s="1"/>
  <c r="AA24" i="22"/>
  <c r="AC14" i="22"/>
  <c r="W155" i="23"/>
  <c r="G149" i="23"/>
  <c r="G153" i="23" s="1"/>
  <c r="Z148" i="23"/>
  <c r="AA136" i="23"/>
  <c r="AE135" i="23"/>
  <c r="AE136" i="23" s="1"/>
  <c r="J135" i="23"/>
  <c r="S86" i="23"/>
  <c r="S153" i="23" s="1"/>
  <c r="AB54" i="23"/>
  <c r="U13" i="23"/>
  <c r="U14" i="23" s="1"/>
  <c r="U153" i="23" s="1"/>
  <c r="V155" i="21"/>
  <c r="AE135" i="21"/>
  <c r="AC86" i="21"/>
  <c r="AC85" i="21"/>
  <c r="U85" i="21"/>
  <c r="U86" i="21" s="1"/>
  <c r="M85" i="21"/>
  <c r="M86" i="21" s="1"/>
  <c r="E86" i="21"/>
  <c r="E85" i="21"/>
  <c r="R73" i="21"/>
  <c r="R74" i="21" s="1"/>
  <c r="R153" i="21" s="1"/>
  <c r="O148" i="23"/>
  <c r="O149" i="23" s="1"/>
  <c r="O153" i="23" s="1"/>
  <c r="Z136" i="23"/>
  <c r="Z153" i="23" s="1"/>
  <c r="AD102" i="23"/>
  <c r="F153" i="23"/>
  <c r="AF14" i="23"/>
  <c r="AF155" i="23"/>
  <c r="AF13" i="23"/>
  <c r="X155" i="23"/>
  <c r="X13" i="23"/>
  <c r="X14" i="23" s="1"/>
  <c r="X153" i="23" s="1"/>
  <c r="P155" i="23"/>
  <c r="P13" i="23"/>
  <c r="P14" i="23" s="1"/>
  <c r="P153" i="23" s="1"/>
  <c r="H14" i="23"/>
  <c r="H153" i="23" s="1"/>
  <c r="H155" i="23"/>
  <c r="H13" i="23"/>
  <c r="F24" i="22"/>
  <c r="H14" i="22"/>
  <c r="N103" i="23"/>
  <c r="N86" i="23"/>
  <c r="Y54" i="23"/>
  <c r="Y153" i="23" s="1"/>
  <c r="G153" i="21"/>
  <c r="N24" i="22"/>
  <c r="N153" i="22" s="1"/>
  <c r="AE24" i="22"/>
  <c r="W24" i="22"/>
  <c r="O24" i="22"/>
  <c r="G24" i="22"/>
  <c r="G153" i="22" s="1"/>
  <c r="P14" i="22"/>
  <c r="P153" i="22" s="1"/>
  <c r="AG14" i="22"/>
  <c r="Y14" i="22"/>
  <c r="Q14" i="22"/>
  <c r="I14" i="22"/>
  <c r="AA103" i="23"/>
  <c r="AA153" i="23" s="1"/>
  <c r="K103" i="23"/>
  <c r="C105" i="23" s="1"/>
  <c r="K86" i="23"/>
  <c r="K153" i="23" s="1"/>
  <c r="AF24" i="23"/>
  <c r="P24" i="23"/>
  <c r="AC13" i="23"/>
  <c r="AE14" i="23"/>
  <c r="AE153" i="23" s="1"/>
  <c r="W14" i="23"/>
  <c r="W153" i="23" s="1"/>
  <c r="AD155" i="21"/>
  <c r="AF149" i="21"/>
  <c r="AF74" i="21"/>
  <c r="X74" i="21"/>
  <c r="AG35" i="21"/>
  <c r="I35" i="21"/>
  <c r="AB155" i="21"/>
  <c r="AB24" i="21"/>
  <c r="T155" i="21"/>
  <c r="T24" i="21"/>
  <c r="L155" i="21"/>
  <c r="L24" i="21"/>
  <c r="N13" i="21"/>
  <c r="AC54" i="21"/>
  <c r="AC53" i="21"/>
  <c r="U53" i="21"/>
  <c r="U54" i="21" s="1"/>
  <c r="M53" i="21"/>
  <c r="M54" i="21" s="1"/>
  <c r="E53" i="21"/>
  <c r="E54" i="21" s="1"/>
  <c r="AB14" i="23"/>
  <c r="AB153" i="23" s="1"/>
  <c r="T14" i="23"/>
  <c r="T153" i="23" s="1"/>
  <c r="L14" i="23"/>
  <c r="L153" i="23" s="1"/>
  <c r="AC103" i="21"/>
  <c r="U103" i="21"/>
  <c r="M103" i="21"/>
  <c r="P149" i="21"/>
  <c r="AD149" i="21"/>
  <c r="V149" i="21"/>
  <c r="N149" i="21"/>
  <c r="F149" i="21"/>
  <c r="AC102" i="21"/>
  <c r="E102" i="21"/>
  <c r="E103" i="21" s="1"/>
  <c r="AB102" i="21"/>
  <c r="AB103" i="21" s="1"/>
  <c r="T103" i="21"/>
  <c r="T102" i="21"/>
  <c r="L102" i="21"/>
  <c r="L103" i="21" s="1"/>
  <c r="Q34" i="21"/>
  <c r="Q35" i="21" s="1"/>
  <c r="Q153" i="21" s="1"/>
  <c r="AC148" i="21"/>
  <c r="AC149" i="21" s="1"/>
  <c r="U149" i="21"/>
  <c r="U148" i="21"/>
  <c r="M148" i="21"/>
  <c r="M149" i="21" s="1"/>
  <c r="E148" i="21"/>
  <c r="E149" i="21" s="1"/>
  <c r="AI136" i="21"/>
  <c r="AA136" i="21"/>
  <c r="S136" i="21"/>
  <c r="K135" i="21"/>
  <c r="K136" i="21" s="1"/>
  <c r="AI103" i="21"/>
  <c r="AA103" i="21"/>
  <c r="S103" i="21"/>
  <c r="AD86" i="21"/>
  <c r="V86" i="21"/>
  <c r="N86" i="21"/>
  <c r="F86" i="21"/>
  <c r="AD14" i="21"/>
  <c r="V14" i="21"/>
  <c r="N14" i="21"/>
  <c r="W149" i="21"/>
  <c r="W153" i="21" s="1"/>
  <c r="AD136" i="21"/>
  <c r="F85" i="21"/>
  <c r="AG74" i="21"/>
  <c r="AG73" i="21"/>
  <c r="Y73" i="21"/>
  <c r="Y74" i="21" s="1"/>
  <c r="Q73" i="21"/>
  <c r="Q74" i="21" s="1"/>
  <c r="I74" i="21"/>
  <c r="I73" i="21"/>
  <c r="Y34" i="21"/>
  <c r="Y35" i="21" s="1"/>
  <c r="F13" i="21"/>
  <c r="F14" i="21" s="1"/>
  <c r="AF103" i="21"/>
  <c r="AG86" i="21"/>
  <c r="Y86" i="21"/>
  <c r="AC74" i="21"/>
  <c r="AH135" i="21"/>
  <c r="AH136" i="21" s="1"/>
  <c r="Z135" i="21"/>
  <c r="Z136" i="21" s="1"/>
  <c r="R135" i="21"/>
  <c r="R136" i="21" s="1"/>
  <c r="AI102" i="21"/>
  <c r="AA102" i="21"/>
  <c r="S102" i="21"/>
  <c r="K102" i="21"/>
  <c r="K103" i="21" s="1"/>
  <c r="AB85" i="21"/>
  <c r="AB86" i="21" s="1"/>
  <c r="T85" i="21"/>
  <c r="T86" i="21" s="1"/>
  <c r="L85" i="21"/>
  <c r="L86" i="21" s="1"/>
  <c r="AF73" i="21"/>
  <c r="X73" i="21"/>
  <c r="C138" i="21" l="1"/>
  <c r="V153" i="23"/>
  <c r="V153" i="22"/>
  <c r="AB153" i="22"/>
  <c r="C26" i="22"/>
  <c r="C151" i="22"/>
  <c r="Z153" i="21"/>
  <c r="F153" i="21"/>
  <c r="C56" i="21"/>
  <c r="AH153" i="21"/>
  <c r="Y153" i="21"/>
  <c r="C151" i="21"/>
  <c r="W153" i="22"/>
  <c r="K153" i="21"/>
  <c r="C26" i="21"/>
  <c r="N153" i="23"/>
  <c r="C88" i="22"/>
  <c r="C37" i="21"/>
  <c r="H153" i="21"/>
  <c r="C76" i="21"/>
  <c r="C105" i="21"/>
  <c r="C138" i="22"/>
  <c r="C88" i="20"/>
  <c r="C16" i="21"/>
  <c r="E153" i="21"/>
  <c r="N153" i="21"/>
  <c r="M153" i="23"/>
  <c r="AD153" i="22"/>
  <c r="V153" i="21"/>
  <c r="T153" i="21"/>
  <c r="AG153" i="22"/>
  <c r="C88" i="23"/>
  <c r="T153" i="20"/>
  <c r="AF153" i="23"/>
  <c r="AB153" i="21"/>
  <c r="O153" i="22"/>
  <c r="AC153" i="22"/>
  <c r="C56" i="23"/>
  <c r="J153" i="22"/>
  <c r="AA153" i="22"/>
  <c r="Y153" i="20"/>
  <c r="R153" i="20"/>
  <c r="C37" i="23"/>
  <c r="M153" i="21"/>
  <c r="AC153" i="21"/>
  <c r="C16" i="22"/>
  <c r="I153" i="21"/>
  <c r="H153" i="22"/>
  <c r="AI153" i="21"/>
  <c r="AD153" i="20"/>
  <c r="I153" i="22"/>
  <c r="C16" i="23"/>
  <c r="E153" i="23"/>
  <c r="C155" i="23" s="1"/>
  <c r="T153" i="22"/>
  <c r="C151" i="23"/>
  <c r="K153" i="22"/>
  <c r="M153" i="22"/>
  <c r="F153" i="22"/>
  <c r="C155" i="22" s="1"/>
  <c r="C26" i="23"/>
  <c r="C16" i="20"/>
  <c r="U153" i="20"/>
  <c r="AI153" i="22"/>
  <c r="AD153" i="21"/>
  <c r="C88" i="21"/>
  <c r="AE153" i="22"/>
  <c r="L153" i="21"/>
  <c r="Q153" i="22"/>
  <c r="AG153" i="20"/>
  <c r="C26" i="20"/>
  <c r="F153" i="20"/>
  <c r="C155" i="20" s="1"/>
  <c r="C56" i="20"/>
  <c r="AG153" i="21"/>
  <c r="Y153" i="22"/>
  <c r="U153" i="21"/>
  <c r="C105" i="22"/>
  <c r="C155" i="21" l="1"/>
</calcChain>
</file>

<file path=xl/sharedStrings.xml><?xml version="1.0" encoding="utf-8"?>
<sst xmlns="http://schemas.openxmlformats.org/spreadsheetml/2006/main" count="577" uniqueCount="112">
  <si>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</si>
  <si>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</si>
  <si>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</si>
  <si>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</si>
  <si>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</si>
  <si>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</si>
  <si>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</si>
  <si>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</si>
  <si>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</si>
  <si>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</si>
  <si>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</si>
  <si>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</si>
  <si>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</si>
  <si>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</si>
  <si>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</si>
  <si>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</si>
  <si>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</si>
  <si>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</si>
  <si>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</si>
  <si>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</si>
  <si>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</si>
  <si>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</si>
  <si>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</si>
  <si>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</si>
  <si>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</si>
  <si>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</si>
  <si>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</si>
  <si>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</si>
  <si>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</si>
  <si>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</si>
  <si>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</si>
  <si>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</si>
  <si>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</si>
  <si>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</si>
  <si>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</si>
  <si>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</si>
  <si>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</si>
  <si>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</si>
  <si>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</si>
  <si>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</si>
  <si>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</si>
  <si>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</si>
  <si>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</si>
  <si>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</si>
  <si>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</si>
  <si>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</si>
  <si>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</si>
  <si>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</si>
  <si>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</si>
  <si>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</si>
  <si>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</si>
  <si>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</si>
  <si>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</si>
  <si>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</si>
  <si>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</si>
  <si>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</si>
  <si>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</si>
  <si>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</si>
  <si>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</si>
  <si>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</si>
  <si>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</si>
  <si>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</si>
  <si>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</si>
  <si>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</si>
  <si>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</si>
  <si>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</si>
  <si>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</si>
  <si>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</si>
  <si>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</si>
  <si>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</si>
  <si>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</si>
  <si>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</si>
  <si>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</si>
  <si>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</si>
  <si>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</si>
  <si>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</si>
  <si>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</si>
  <si>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</si>
  <si>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</si>
  <si>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</si>
  <si>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</si>
  <si>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</si>
  <si>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</si>
  <si>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</si>
  <si>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</si>
  <si>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</si>
  <si>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</si>
  <si>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</si>
  <si>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</si>
  <si>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</si>
  <si>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</si>
  <si>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</si>
  <si>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</si>
  <si>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</si>
  <si>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</si>
  <si>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</si>
  <si>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</si>
  <si>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</si>
  <si>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</si>
  <si>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</si>
  <si>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</si>
  <si>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</si>
  <si>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</si>
  <si>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</si>
  <si>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</si>
  <si>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NPCC</t>
  </si>
  <si>
    <t>Total Possible</t>
  </si>
  <si>
    <t>Total regional MW forecast</t>
  </si>
  <si>
    <t>Grand Total Forecast</t>
  </si>
  <si>
    <t>Regional MW forecast w/o FOR</t>
  </si>
  <si>
    <t xml:space="preserve">Forced Outage/Derate =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</si>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</sst>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Times New Roman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Gray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23"/>
        <bgColor indexed="22"/>
      </patternFill>
    </fill>
    <fill>
      <patternFill patternType="solid">
        <fgColor indexed="22"/>
        <bgColor indexed="23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10" fontId="3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/>
    <xf numFmtId="0" fontId="2" fillId="0" borderId="0" xfId="0" applyFont="1" applyAlignment="1">
      <alignment horizontal="center" vertical="center"/>
    </xf>
    <xf numFmtId="9" fontId="3" fillId="0" borderId="2" xfId="0" applyNumberFormat="1" applyFont="1" applyBorder="1" applyAlignment="1">
      <alignment horizontal="right"/>
    </xf>
    <xf numFmtId="0" fontId="4" fillId="3" borderId="3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Continuous" vertical="center" wrapText="1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/>
    </xf>
    <xf numFmtId="1" fontId="4" fillId="3" borderId="5" xfId="0" quotePrefix="1" applyNumberFormat="1" applyFont="1" applyFill="1" applyBorder="1" applyAlignment="1">
      <alignment horizontal="center" vertical="center" wrapText="1"/>
    </xf>
    <xf numFmtId="10" fontId="4" fillId="3" borderId="9" xfId="0" applyNumberFormat="1" applyFont="1" applyFill="1" applyBorder="1" applyAlignment="1">
      <alignment horizontal="centerContinuous" vertical="center" wrapText="1"/>
    </xf>
    <xf numFmtId="17" fontId="5" fillId="3" borderId="4" xfId="0" applyNumberFormat="1" applyFont="1" applyFill="1" applyBorder="1" applyAlignment="1">
      <alignment horizontal="centerContinuous" vertical="center" wrapText="1"/>
    </xf>
    <xf numFmtId="0" fontId="6" fillId="0" borderId="1" xfId="0" applyNumberFormat="1" applyFont="1" applyBorder="1" applyAlignment="1"/>
    <xf numFmtId="0" fontId="7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6" fillId="0" borderId="10" xfId="0" applyNumberFormat="1" applyFont="1" applyBorder="1" applyAlignment="1"/>
    <xf numFmtId="0" fontId="6" fillId="0" borderId="1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" fontId="6" fillId="0" borderId="10" xfId="0" applyNumberFormat="1" applyFont="1" applyBorder="1" applyAlignment="1"/>
    <xf numFmtId="0" fontId="6" fillId="0" borderId="0" xfId="0" applyFont="1" applyAlignment="1"/>
    <xf numFmtId="10" fontId="3" fillId="0" borderId="0" xfId="0" applyNumberFormat="1" applyFont="1" applyBorder="1" applyAlignment="1">
      <alignment horizontal="center"/>
    </xf>
    <xf numFmtId="0" fontId="3" fillId="0" borderId="12" xfId="0" applyNumberFormat="1" applyFont="1" applyBorder="1" applyAlignment="1"/>
    <xf numFmtId="1" fontId="4" fillId="3" borderId="7" xfId="0" quotePrefix="1" applyNumberFormat="1" applyFont="1" applyFill="1" applyBorder="1" applyAlignment="1">
      <alignment horizontal="center" vertical="center" wrapText="1"/>
    </xf>
    <xf numFmtId="9" fontId="3" fillId="0" borderId="13" xfId="0" applyNumberFormat="1" applyFont="1" applyBorder="1" applyAlignment="1"/>
    <xf numFmtId="1" fontId="3" fillId="0" borderId="0" xfId="0" applyNumberFormat="1" applyFont="1" applyBorder="1" applyAlignment="1"/>
    <xf numFmtId="1" fontId="6" fillId="0" borderId="0" xfId="0" applyNumberFormat="1" applyFont="1" applyBorder="1" applyAlignment="1"/>
    <xf numFmtId="9" fontId="3" fillId="0" borderId="14" xfId="0" applyNumberFormat="1" applyFont="1" applyBorder="1" applyAlignment="1">
      <alignment horizontal="right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10" fontId="3" fillId="5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/>
    <xf numFmtId="9" fontId="3" fillId="4" borderId="15" xfId="0" applyNumberFormat="1" applyFont="1" applyFill="1" applyBorder="1" applyAlignment="1"/>
    <xf numFmtId="9" fontId="3" fillId="4" borderId="13" xfId="0" applyNumberFormat="1" applyFont="1" applyFill="1" applyBorder="1" applyAlignment="1"/>
    <xf numFmtId="0" fontId="3" fillId="4" borderId="16" xfId="0" applyNumberFormat="1" applyFont="1" applyFill="1" applyBorder="1" applyAlignment="1">
      <alignment horizontal="center"/>
    </xf>
    <xf numFmtId="0" fontId="3" fillId="4" borderId="16" xfId="0" applyNumberFormat="1" applyFont="1" applyFill="1" applyBorder="1" applyAlignment="1"/>
    <xf numFmtId="10" fontId="3" fillId="5" borderId="16" xfId="0" applyNumberFormat="1" applyFont="1" applyFill="1" applyBorder="1" applyAlignment="1">
      <alignment horizontal="center"/>
    </xf>
    <xf numFmtId="9" fontId="3" fillId="4" borderId="16" xfId="0" applyNumberFormat="1" applyFont="1" applyFill="1" applyBorder="1" applyAlignment="1"/>
    <xf numFmtId="9" fontId="3" fillId="4" borderId="17" xfId="0" applyNumberFormat="1" applyFont="1" applyFill="1" applyBorder="1" applyAlignment="1"/>
    <xf numFmtId="9" fontId="3" fillId="4" borderId="18" xfId="0" applyNumberFormat="1" applyFont="1" applyFill="1" applyBorder="1" applyAlignment="1"/>
    <xf numFmtId="0" fontId="3" fillId="0" borderId="0" xfId="0" applyFont="1" applyBorder="1"/>
    <xf numFmtId="0" fontId="3" fillId="0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10" fontId="3" fillId="6" borderId="16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/>
    <xf numFmtId="10" fontId="3" fillId="0" borderId="1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/>
    <xf numFmtId="9" fontId="3" fillId="0" borderId="13" xfId="0" applyNumberFormat="1" applyFont="1" applyFill="1" applyBorder="1" applyAlignment="1"/>
    <xf numFmtId="9" fontId="3" fillId="0" borderId="15" xfId="0" applyNumberFormat="1" applyFont="1" applyFill="1" applyBorder="1" applyAlignment="1"/>
    <xf numFmtId="10" fontId="3" fillId="0" borderId="1" xfId="0" applyNumberFormat="1" applyFont="1" applyBorder="1" applyAlignment="1"/>
    <xf numFmtId="10" fontId="3" fillId="0" borderId="13" xfId="0" applyNumberFormat="1" applyFont="1" applyBorder="1" applyAlignment="1"/>
    <xf numFmtId="10" fontId="3" fillId="4" borderId="1" xfId="0" applyNumberFormat="1" applyFont="1" applyFill="1" applyBorder="1" applyAlignment="1">
      <alignment horizontal="center"/>
    </xf>
    <xf numFmtId="9" fontId="3" fillId="7" borderId="1" xfId="0" applyNumberFormat="1" applyFont="1" applyFill="1" applyBorder="1" applyAlignment="1"/>
    <xf numFmtId="10" fontId="3" fillId="4" borderId="16" xfId="0" applyNumberFormat="1" applyFont="1" applyFill="1" applyBorder="1" applyAlignment="1">
      <alignment horizontal="center"/>
    </xf>
    <xf numFmtId="9" fontId="3" fillId="0" borderId="16" xfId="0" applyNumberFormat="1" applyFont="1" applyFill="1" applyBorder="1" applyAlignment="1"/>
    <xf numFmtId="0" fontId="3" fillId="0" borderId="16" xfId="0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/>
    <xf numFmtId="10" fontId="3" fillId="0" borderId="16" xfId="0" applyNumberFormat="1" applyFont="1" applyFill="1" applyBorder="1" applyAlignment="1">
      <alignment horizontal="center"/>
    </xf>
    <xf numFmtId="9" fontId="3" fillId="0" borderId="19" xfId="0" applyNumberFormat="1" applyFont="1" applyFill="1" applyBorder="1" applyAlignment="1"/>
    <xf numFmtId="9" fontId="3" fillId="4" borderId="20" xfId="0" applyNumberFormat="1" applyFont="1" applyFill="1" applyBorder="1" applyAlignment="1"/>
    <xf numFmtId="9" fontId="3" fillId="0" borderId="18" xfId="0" applyNumberFormat="1" applyFont="1" applyFill="1" applyBorder="1" applyAlignment="1"/>
    <xf numFmtId="0" fontId="6" fillId="0" borderId="0" xfId="0" applyFont="1" applyBorder="1"/>
    <xf numFmtId="1" fontId="4" fillId="3" borderId="21" xfId="0" quotePrefix="1" applyNumberFormat="1" applyFont="1" applyFill="1" applyBorder="1" applyAlignment="1">
      <alignment horizontal="center" vertical="center" wrapText="1"/>
    </xf>
    <xf numFmtId="9" fontId="3" fillId="0" borderId="22" xfId="0" applyNumberFormat="1" applyFont="1" applyBorder="1" applyAlignment="1"/>
    <xf numFmtId="9" fontId="3" fillId="4" borderId="22" xfId="0" applyNumberFormat="1" applyFont="1" applyFill="1" applyBorder="1" applyAlignment="1"/>
    <xf numFmtId="1" fontId="3" fillId="0" borderId="23" xfId="0" applyNumberFormat="1" applyFont="1" applyBorder="1" applyAlignment="1"/>
    <xf numFmtId="1" fontId="6" fillId="0" borderId="23" xfId="0" applyNumberFormat="1" applyFont="1" applyBorder="1" applyAlignment="1"/>
    <xf numFmtId="9" fontId="3" fillId="4" borderId="24" xfId="0" applyNumberFormat="1" applyFont="1" applyFill="1" applyBorder="1" applyAlignment="1"/>
    <xf numFmtId="9" fontId="3" fillId="0" borderId="22" xfId="0" applyNumberFormat="1" applyFont="1" applyFill="1" applyBorder="1" applyAlignment="1"/>
    <xf numFmtId="10" fontId="3" fillId="0" borderId="22" xfId="0" applyNumberFormat="1" applyFont="1" applyBorder="1" applyAlignment="1"/>
    <xf numFmtId="9" fontId="3" fillId="0" borderId="24" xfId="0" applyNumberFormat="1" applyFont="1" applyBorder="1" applyAlignment="1">
      <alignment horizontal="right"/>
    </xf>
    <xf numFmtId="9" fontId="3" fillId="0" borderId="20" xfId="0" applyNumberFormat="1" applyFont="1" applyFill="1" applyBorder="1" applyAlignment="1"/>
    <xf numFmtId="9" fontId="3" fillId="0" borderId="24" xfId="0" applyNumberFormat="1" applyFont="1" applyBorder="1" applyAlignment="1"/>
    <xf numFmtId="9" fontId="3" fillId="0" borderId="24" xfId="0" applyNumberFormat="1" applyFont="1" applyFill="1" applyBorder="1" applyAlignment="1"/>
    <xf numFmtId="9" fontId="3" fillId="4" borderId="25" xfId="0" applyNumberFormat="1" applyFont="1" applyFill="1" applyBorder="1" applyAlignment="1"/>
    <xf numFmtId="1" fontId="4" fillId="3" borderId="26" xfId="0" quotePrefix="1" applyNumberFormat="1" applyFont="1" applyFill="1" applyBorder="1" applyAlignment="1">
      <alignment horizontal="center" vertical="center" wrapText="1"/>
    </xf>
    <xf numFmtId="9" fontId="3" fillId="0" borderId="27" xfId="0" applyNumberFormat="1" applyFont="1" applyBorder="1" applyAlignment="1"/>
    <xf numFmtId="9" fontId="3" fillId="4" borderId="27" xfId="0" applyNumberFormat="1" applyFont="1" applyFill="1" applyBorder="1" applyAlignment="1"/>
    <xf numFmtId="9" fontId="3" fillId="0" borderId="27" xfId="0" applyNumberFormat="1" applyFont="1" applyFill="1" applyBorder="1" applyAlignment="1"/>
    <xf numFmtId="9" fontId="3" fillId="0" borderId="28" xfId="0" applyNumberFormat="1" applyFont="1" applyFill="1" applyBorder="1" applyAlignment="1"/>
    <xf numFmtId="1" fontId="3" fillId="0" borderId="29" xfId="0" applyNumberFormat="1" applyFont="1" applyBorder="1" applyAlignment="1"/>
    <xf numFmtId="1" fontId="6" fillId="0" borderId="29" xfId="0" applyNumberFormat="1" applyFont="1" applyBorder="1" applyAlignment="1"/>
    <xf numFmtId="9" fontId="3" fillId="4" borderId="28" xfId="0" applyNumberFormat="1" applyFont="1" applyFill="1" applyBorder="1" applyAlignment="1"/>
    <xf numFmtId="10" fontId="3" fillId="0" borderId="27" xfId="0" applyNumberFormat="1" applyFont="1" applyBorder="1" applyAlignment="1"/>
    <xf numFmtId="9" fontId="3" fillId="0" borderId="30" xfId="0" applyNumberFormat="1" applyFont="1" applyBorder="1" applyAlignment="1">
      <alignment horizontal="right"/>
    </xf>
    <xf numFmtId="1" fontId="4" fillId="3" borderId="31" xfId="0" quotePrefix="1" applyNumberFormat="1" applyFont="1" applyFill="1" applyBorder="1" applyAlignment="1">
      <alignment horizontal="center" vertical="center" wrapText="1"/>
    </xf>
    <xf numFmtId="9" fontId="3" fillId="0" borderId="15" xfId="0" applyNumberFormat="1" applyFont="1" applyBorder="1" applyAlignment="1"/>
    <xf numFmtId="9" fontId="3" fillId="0" borderId="17" xfId="0" applyNumberFormat="1" applyFont="1" applyFill="1" applyBorder="1" applyAlignment="1"/>
    <xf numFmtId="1" fontId="3" fillId="0" borderId="32" xfId="0" applyNumberFormat="1" applyFont="1" applyBorder="1" applyAlignment="1"/>
    <xf numFmtId="1" fontId="6" fillId="0" borderId="32" xfId="0" applyNumberFormat="1" applyFont="1" applyBorder="1" applyAlignment="1"/>
    <xf numFmtId="10" fontId="3" fillId="0" borderId="15" xfId="0" applyNumberFormat="1" applyFont="1" applyBorder="1" applyAlignment="1"/>
    <xf numFmtId="9" fontId="3" fillId="0" borderId="8" xfId="0" applyNumberFormat="1" applyFont="1" applyBorder="1" applyAlignment="1">
      <alignment horizontal="right"/>
    </xf>
    <xf numFmtId="9" fontId="3" fillId="4" borderId="19" xfId="0" applyNumberFormat="1" applyFont="1" applyFill="1" applyBorder="1" applyAlignment="1"/>
    <xf numFmtId="9" fontId="3" fillId="0" borderId="8" xfId="0" applyNumberFormat="1" applyFont="1" applyFill="1" applyBorder="1" applyAlignment="1"/>
    <xf numFmtId="1" fontId="4" fillId="3" borderId="33" xfId="0" quotePrefix="1" applyNumberFormat="1" applyFont="1" applyFill="1" applyBorder="1" applyAlignment="1">
      <alignment horizontal="center" vertical="center" wrapText="1"/>
    </xf>
    <xf numFmtId="9" fontId="3" fillId="0" borderId="34" xfId="0" applyNumberFormat="1" applyFont="1" applyBorder="1" applyAlignment="1"/>
    <xf numFmtId="9" fontId="3" fillId="4" borderId="34" xfId="0" applyNumberFormat="1" applyFont="1" applyFill="1" applyBorder="1" applyAlignment="1"/>
    <xf numFmtId="9" fontId="3" fillId="0" borderId="35" xfId="0" applyNumberFormat="1" applyFont="1" applyFill="1" applyBorder="1" applyAlignment="1"/>
    <xf numFmtId="1" fontId="3" fillId="0" borderId="36" xfId="0" applyNumberFormat="1" applyFont="1" applyBorder="1" applyAlignment="1"/>
    <xf numFmtId="1" fontId="6" fillId="0" borderId="36" xfId="0" applyNumberFormat="1" applyFont="1" applyBorder="1" applyAlignment="1"/>
    <xf numFmtId="9" fontId="3" fillId="0" borderId="34" xfId="0" applyNumberFormat="1" applyFont="1" applyFill="1" applyBorder="1" applyAlignment="1"/>
    <xf numFmtId="9" fontId="3" fillId="4" borderId="35" xfId="0" applyNumberFormat="1" applyFont="1" applyFill="1" applyBorder="1" applyAlignment="1"/>
    <xf numFmtId="10" fontId="3" fillId="0" borderId="34" xfId="0" applyNumberFormat="1" applyFont="1" applyBorder="1" applyAlignment="1"/>
    <xf numFmtId="9" fontId="3" fillId="0" borderId="3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59"/>
  <sheetViews>
    <sheetView tabSelected="1"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4" width="6.375" customWidth="1"/>
  </cols>
  <sheetData>
    <row r="1" spans="1:35" s="4" customFormat="1" ht="31.5" customHeight="1" thickTop="1" thickBot="1" x14ac:dyDescent="0.25">
      <c r="A1" s="19"/>
      <c r="B1" s="13"/>
      <c r="C1" s="13"/>
      <c r="D1" s="18"/>
      <c r="E1" s="24">
        <v>36831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3"/>
    </row>
    <row r="2" spans="1:35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G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104">
        <f t="shared" si="0"/>
        <v>7</v>
      </c>
      <c r="L2" s="4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94">
        <f t="shared" si="0"/>
        <v>13</v>
      </c>
      <c r="R2" s="113">
        <f t="shared" si="0"/>
        <v>14</v>
      </c>
      <c r="S2" s="4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81">
        <v>30</v>
      </c>
    </row>
    <row r="3" spans="1:35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105"/>
      <c r="L3" s="43"/>
      <c r="M3" s="8"/>
      <c r="N3" s="8"/>
      <c r="O3" s="8"/>
      <c r="P3" s="8"/>
      <c r="Q3" s="95"/>
      <c r="R3" s="114"/>
      <c r="S3" s="43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2"/>
    </row>
    <row r="4" spans="1:35" s="3" customFormat="1" ht="15.95" customHeight="1" x14ac:dyDescent="0.2">
      <c r="A4" s="47">
        <v>1</v>
      </c>
      <c r="B4" s="48" t="s">
        <v>2</v>
      </c>
      <c r="C4" s="47">
        <v>810</v>
      </c>
      <c r="D4" s="70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1">
        <v>1</v>
      </c>
      <c r="L4" s="52">
        <v>1</v>
      </c>
      <c r="M4" s="50">
        <v>1</v>
      </c>
      <c r="N4" s="50">
        <v>1</v>
      </c>
      <c r="O4" s="50">
        <v>1</v>
      </c>
      <c r="P4" s="50">
        <v>1</v>
      </c>
      <c r="Q4" s="96">
        <v>1</v>
      </c>
      <c r="R4" s="115">
        <v>1</v>
      </c>
      <c r="S4" s="52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83">
        <v>1</v>
      </c>
    </row>
    <row r="5" spans="1:35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70"/>
      <c r="E5" s="50">
        <v>0.98</v>
      </c>
      <c r="F5" s="50">
        <v>0.98</v>
      </c>
      <c r="G5" s="50">
        <v>0.98</v>
      </c>
      <c r="H5" s="50">
        <v>0.98</v>
      </c>
      <c r="I5" s="50">
        <v>1</v>
      </c>
      <c r="J5" s="50">
        <v>1</v>
      </c>
      <c r="K5" s="51">
        <v>1</v>
      </c>
      <c r="L5" s="52">
        <v>1</v>
      </c>
      <c r="M5" s="50">
        <v>1</v>
      </c>
      <c r="N5" s="50">
        <v>1</v>
      </c>
      <c r="O5" s="50">
        <v>1</v>
      </c>
      <c r="P5" s="50">
        <v>1</v>
      </c>
      <c r="Q5" s="96">
        <v>1</v>
      </c>
      <c r="R5" s="115">
        <v>1</v>
      </c>
      <c r="S5" s="52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83">
        <v>1</v>
      </c>
    </row>
    <row r="6" spans="1:35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70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1">
        <v>1</v>
      </c>
      <c r="L6" s="52">
        <v>1</v>
      </c>
      <c r="M6" s="50">
        <v>1</v>
      </c>
      <c r="N6" s="50">
        <v>1</v>
      </c>
      <c r="O6" s="50">
        <v>1</v>
      </c>
      <c r="P6" s="50">
        <v>1</v>
      </c>
      <c r="Q6" s="96">
        <v>1</v>
      </c>
      <c r="R6" s="115">
        <v>1</v>
      </c>
      <c r="S6" s="52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83">
        <v>1</v>
      </c>
    </row>
    <row r="7" spans="1:35" s="3" customFormat="1" ht="15.95" customHeight="1" x14ac:dyDescent="0.2">
      <c r="A7" s="5">
        <f t="shared" si="1"/>
        <v>4</v>
      </c>
      <c r="B7" s="6" t="s">
        <v>6</v>
      </c>
      <c r="C7" s="5">
        <v>1020</v>
      </c>
      <c r="D7" s="7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105">
        <v>0</v>
      </c>
      <c r="L7" s="43">
        <v>0</v>
      </c>
      <c r="M7" s="8">
        <v>0</v>
      </c>
      <c r="N7" s="8">
        <v>0</v>
      </c>
      <c r="O7" s="8">
        <v>0</v>
      </c>
      <c r="P7" s="8">
        <v>0</v>
      </c>
      <c r="Q7" s="95">
        <v>0</v>
      </c>
      <c r="R7" s="114">
        <v>0</v>
      </c>
      <c r="S7" s="43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91">
        <v>0</v>
      </c>
    </row>
    <row r="8" spans="1:35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70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1">
        <v>1</v>
      </c>
      <c r="L8" s="52">
        <v>1</v>
      </c>
      <c r="M8" s="50">
        <v>1</v>
      </c>
      <c r="N8" s="50">
        <v>1</v>
      </c>
      <c r="O8" s="50">
        <v>1</v>
      </c>
      <c r="P8" s="50">
        <v>1</v>
      </c>
      <c r="Q8" s="96">
        <v>1</v>
      </c>
      <c r="R8" s="115">
        <v>1</v>
      </c>
      <c r="S8" s="11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83">
        <v>1</v>
      </c>
    </row>
    <row r="9" spans="1:35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0.7</v>
      </c>
      <c r="H9" s="50">
        <v>0.7</v>
      </c>
      <c r="I9" s="50">
        <v>1</v>
      </c>
      <c r="J9" s="50">
        <v>1</v>
      </c>
      <c r="K9" s="51">
        <v>1</v>
      </c>
      <c r="L9" s="52">
        <v>1</v>
      </c>
      <c r="M9" s="50">
        <v>1</v>
      </c>
      <c r="N9" s="50">
        <v>1</v>
      </c>
      <c r="O9" s="50">
        <v>1</v>
      </c>
      <c r="P9" s="50">
        <v>1</v>
      </c>
      <c r="Q9" s="96">
        <v>1</v>
      </c>
      <c r="R9" s="115">
        <v>1</v>
      </c>
      <c r="S9" s="11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83">
        <v>1</v>
      </c>
    </row>
    <row r="10" spans="1:35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70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0.98</v>
      </c>
      <c r="K10" s="51">
        <v>0.98</v>
      </c>
      <c r="L10" s="51">
        <v>0.99</v>
      </c>
      <c r="M10" s="51">
        <v>0.99</v>
      </c>
      <c r="N10" s="51">
        <v>0.99</v>
      </c>
      <c r="O10" s="51">
        <v>0.99</v>
      </c>
      <c r="P10" s="50">
        <v>1</v>
      </c>
      <c r="Q10" s="96">
        <v>1</v>
      </c>
      <c r="R10" s="115">
        <v>1</v>
      </c>
      <c r="S10" s="52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83">
        <v>1</v>
      </c>
    </row>
    <row r="11" spans="1:35" s="3" customFormat="1" ht="15.95" customHeight="1" thickBot="1" x14ac:dyDescent="0.25">
      <c r="A11" s="74">
        <f t="shared" si="1"/>
        <v>8</v>
      </c>
      <c r="B11" s="75" t="s">
        <v>10</v>
      </c>
      <c r="C11" s="74">
        <v>1194</v>
      </c>
      <c r="D11" s="76"/>
      <c r="E11" s="73">
        <v>0.98</v>
      </c>
      <c r="F11" s="73">
        <v>0.98</v>
      </c>
      <c r="G11" s="73">
        <v>0.98</v>
      </c>
      <c r="H11" s="73">
        <v>0.98</v>
      </c>
      <c r="I11" s="73">
        <v>0.98</v>
      </c>
      <c r="J11" s="73">
        <v>0.98</v>
      </c>
      <c r="K11" s="106">
        <v>0.98</v>
      </c>
      <c r="L11" s="79">
        <v>0.98</v>
      </c>
      <c r="M11" s="73">
        <v>0.98</v>
      </c>
      <c r="N11" s="73">
        <v>0.98</v>
      </c>
      <c r="O11" s="73">
        <v>0.98</v>
      </c>
      <c r="P11" s="73">
        <v>0.98</v>
      </c>
      <c r="Q11" s="98">
        <v>0.98</v>
      </c>
      <c r="R11" s="116">
        <v>0.98</v>
      </c>
      <c r="S11" s="79">
        <v>0.98</v>
      </c>
      <c r="T11" s="73">
        <v>0.98</v>
      </c>
      <c r="U11" s="73">
        <v>0.98</v>
      </c>
      <c r="V11" s="73">
        <v>0.98</v>
      </c>
      <c r="W11" s="73">
        <v>0.98</v>
      </c>
      <c r="X11" s="73">
        <v>0.98</v>
      </c>
      <c r="Y11" s="73">
        <v>0.98</v>
      </c>
      <c r="Z11" s="73">
        <v>0.98</v>
      </c>
      <c r="AA11" s="73">
        <v>0.98</v>
      </c>
      <c r="AB11" s="73">
        <v>0.98</v>
      </c>
      <c r="AC11" s="73">
        <v>0.98</v>
      </c>
      <c r="AD11" s="73">
        <v>0.98</v>
      </c>
      <c r="AE11" s="73">
        <v>0.98</v>
      </c>
      <c r="AF11" s="73">
        <v>0.98</v>
      </c>
      <c r="AG11" s="73">
        <v>0.98</v>
      </c>
      <c r="AH11" s="90">
        <v>0.98</v>
      </c>
    </row>
    <row r="12" spans="1:35" s="3" customFormat="1" ht="15.95" customHeight="1" x14ac:dyDescent="0.2">
      <c r="A12" s="28"/>
      <c r="B12" s="41" t="s">
        <v>109</v>
      </c>
      <c r="C12" s="30"/>
      <c r="D12" s="31"/>
      <c r="E12" s="32">
        <f t="shared" ref="E12:AH12" si="2">(E4*$C4)+(E5*$C5)+(E6*$C6)+(E7*$C7)+(E8*$C8)+(E9*$C9)+(E10*$C10)+(E11*$C11)</f>
        <v>6641.46</v>
      </c>
      <c r="F12" s="32">
        <f t="shared" si="2"/>
        <v>6641.46</v>
      </c>
      <c r="G12" s="32">
        <f t="shared" si="2"/>
        <v>6312.06</v>
      </c>
      <c r="H12" s="32">
        <f t="shared" si="2"/>
        <v>6312.06</v>
      </c>
      <c r="I12" s="32">
        <f t="shared" si="2"/>
        <v>6658.12</v>
      </c>
      <c r="J12" s="32">
        <f t="shared" si="2"/>
        <v>6642.5199999999995</v>
      </c>
      <c r="K12" s="107">
        <f t="shared" si="2"/>
        <v>6642.5199999999995</v>
      </c>
      <c r="L12" s="44">
        <f t="shared" si="2"/>
        <v>6650.32</v>
      </c>
      <c r="M12" s="32">
        <f t="shared" si="2"/>
        <v>6650.32</v>
      </c>
      <c r="N12" s="32">
        <f t="shared" si="2"/>
        <v>6650.32</v>
      </c>
      <c r="O12" s="32">
        <f t="shared" si="2"/>
        <v>6650.32</v>
      </c>
      <c r="P12" s="32">
        <f t="shared" si="2"/>
        <v>6658.12</v>
      </c>
      <c r="Q12" s="99">
        <f t="shared" si="2"/>
        <v>6658.12</v>
      </c>
      <c r="R12" s="117">
        <f t="shared" si="2"/>
        <v>6658.12</v>
      </c>
      <c r="S12" s="44">
        <f t="shared" si="2"/>
        <v>6658.12</v>
      </c>
      <c r="T12" s="32">
        <f t="shared" si="2"/>
        <v>6658.12</v>
      </c>
      <c r="U12" s="32">
        <f t="shared" si="2"/>
        <v>6658.12</v>
      </c>
      <c r="V12" s="32">
        <f t="shared" si="2"/>
        <v>6658.12</v>
      </c>
      <c r="W12" s="32">
        <f t="shared" si="2"/>
        <v>6658.12</v>
      </c>
      <c r="X12" s="32">
        <f t="shared" si="2"/>
        <v>6658.12</v>
      </c>
      <c r="Y12" s="32">
        <f t="shared" si="2"/>
        <v>6658.12</v>
      </c>
      <c r="Z12" s="32">
        <f t="shared" si="2"/>
        <v>6658.12</v>
      </c>
      <c r="AA12" s="32">
        <f t="shared" si="2"/>
        <v>6658.12</v>
      </c>
      <c r="AB12" s="32">
        <f t="shared" si="2"/>
        <v>6658.12</v>
      </c>
      <c r="AC12" s="32">
        <f t="shared" si="2"/>
        <v>6658.12</v>
      </c>
      <c r="AD12" s="32">
        <f t="shared" si="2"/>
        <v>6658.12</v>
      </c>
      <c r="AE12" s="32">
        <f t="shared" si="2"/>
        <v>6658.12</v>
      </c>
      <c r="AF12" s="32">
        <f t="shared" si="2"/>
        <v>6658.12</v>
      </c>
      <c r="AG12" s="32">
        <f t="shared" si="2"/>
        <v>6658.12</v>
      </c>
      <c r="AH12" s="84">
        <f t="shared" si="2"/>
        <v>6658.12</v>
      </c>
    </row>
    <row r="13" spans="1:35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/>
      <c r="F13" s="32"/>
      <c r="G13" s="32"/>
      <c r="H13" s="32"/>
      <c r="I13" s="32"/>
      <c r="J13" s="32"/>
      <c r="K13" s="107"/>
      <c r="L13" s="44"/>
      <c r="M13" s="32"/>
      <c r="N13" s="32"/>
      <c r="O13" s="32"/>
      <c r="P13" s="32"/>
      <c r="Q13" s="99"/>
      <c r="R13" s="117">
        <f t="shared" ref="R13:AH13" si="3">R12*$C13</f>
        <v>587.91199600000004</v>
      </c>
      <c r="S13" s="44">
        <f t="shared" si="3"/>
        <v>587.91199600000004</v>
      </c>
      <c r="T13" s="32">
        <f t="shared" si="3"/>
        <v>587.91199600000004</v>
      </c>
      <c r="U13" s="32">
        <f t="shared" si="3"/>
        <v>587.91199600000004</v>
      </c>
      <c r="V13" s="32">
        <f t="shared" si="3"/>
        <v>587.91199600000004</v>
      </c>
      <c r="W13" s="32">
        <f t="shared" si="3"/>
        <v>587.91199600000004</v>
      </c>
      <c r="X13" s="32">
        <f t="shared" si="3"/>
        <v>587.91199600000004</v>
      </c>
      <c r="Y13" s="32">
        <f t="shared" si="3"/>
        <v>587.91199600000004</v>
      </c>
      <c r="Z13" s="32">
        <f t="shared" si="3"/>
        <v>587.91199600000004</v>
      </c>
      <c r="AA13" s="32">
        <f t="shared" si="3"/>
        <v>587.91199600000004</v>
      </c>
      <c r="AB13" s="32">
        <f t="shared" si="3"/>
        <v>587.91199600000004</v>
      </c>
      <c r="AC13" s="32">
        <f t="shared" si="3"/>
        <v>587.91199600000004</v>
      </c>
      <c r="AD13" s="32">
        <f t="shared" si="3"/>
        <v>587.91199600000004</v>
      </c>
      <c r="AE13" s="32">
        <f t="shared" si="3"/>
        <v>587.91199600000004</v>
      </c>
      <c r="AF13" s="32">
        <f t="shared" si="3"/>
        <v>587.91199600000004</v>
      </c>
      <c r="AG13" s="32">
        <f t="shared" si="3"/>
        <v>587.91199600000004</v>
      </c>
      <c r="AH13" s="84">
        <f t="shared" si="3"/>
        <v>587.91199600000004</v>
      </c>
      <c r="AI13" s="80"/>
    </row>
    <row r="14" spans="1:35" s="39" customFormat="1" ht="15.95" customHeight="1" x14ac:dyDescent="0.2">
      <c r="A14" s="35"/>
      <c r="B14" s="34" t="s">
        <v>107</v>
      </c>
      <c r="C14" s="36"/>
      <c r="D14" s="37"/>
      <c r="E14" s="38">
        <f t="shared" ref="E14:AH14" si="4">E12-E13</f>
        <v>6641.46</v>
      </c>
      <c r="F14" s="38">
        <f t="shared" si="4"/>
        <v>6641.46</v>
      </c>
      <c r="G14" s="38">
        <f t="shared" si="4"/>
        <v>6312.06</v>
      </c>
      <c r="H14" s="38">
        <f t="shared" si="4"/>
        <v>6312.06</v>
      </c>
      <c r="I14" s="38">
        <f t="shared" si="4"/>
        <v>6658.12</v>
      </c>
      <c r="J14" s="38">
        <f t="shared" si="4"/>
        <v>6642.5199999999995</v>
      </c>
      <c r="K14" s="108">
        <f t="shared" si="4"/>
        <v>6642.5199999999995</v>
      </c>
      <c r="L14" s="45">
        <f t="shared" si="4"/>
        <v>6650.32</v>
      </c>
      <c r="M14" s="38">
        <f t="shared" si="4"/>
        <v>6650.32</v>
      </c>
      <c r="N14" s="38">
        <f t="shared" si="4"/>
        <v>6650.32</v>
      </c>
      <c r="O14" s="38">
        <f t="shared" si="4"/>
        <v>6650.32</v>
      </c>
      <c r="P14" s="38">
        <f t="shared" si="4"/>
        <v>6658.12</v>
      </c>
      <c r="Q14" s="100">
        <f t="shared" si="4"/>
        <v>6658.12</v>
      </c>
      <c r="R14" s="118">
        <f t="shared" si="4"/>
        <v>6070.2080040000001</v>
      </c>
      <c r="S14" s="45">
        <f t="shared" si="4"/>
        <v>6070.2080040000001</v>
      </c>
      <c r="T14" s="38">
        <f t="shared" si="4"/>
        <v>6070.2080040000001</v>
      </c>
      <c r="U14" s="38">
        <f t="shared" si="4"/>
        <v>6070.2080040000001</v>
      </c>
      <c r="V14" s="38">
        <f t="shared" si="4"/>
        <v>6070.2080040000001</v>
      </c>
      <c r="W14" s="38">
        <f t="shared" si="4"/>
        <v>6070.2080040000001</v>
      </c>
      <c r="X14" s="38">
        <f t="shared" si="4"/>
        <v>6070.2080040000001</v>
      </c>
      <c r="Y14" s="38">
        <f t="shared" si="4"/>
        <v>6070.2080040000001</v>
      </c>
      <c r="Z14" s="38">
        <f t="shared" si="4"/>
        <v>6070.2080040000001</v>
      </c>
      <c r="AA14" s="38">
        <f t="shared" si="4"/>
        <v>6070.2080040000001</v>
      </c>
      <c r="AB14" s="38">
        <f t="shared" si="4"/>
        <v>6070.2080040000001</v>
      </c>
      <c r="AC14" s="38">
        <f t="shared" si="4"/>
        <v>6070.2080040000001</v>
      </c>
      <c r="AD14" s="38">
        <f t="shared" si="4"/>
        <v>6070.2080040000001</v>
      </c>
      <c r="AE14" s="38">
        <f t="shared" si="4"/>
        <v>6070.2080040000001</v>
      </c>
      <c r="AF14" s="38">
        <f t="shared" si="4"/>
        <v>6070.2080040000001</v>
      </c>
      <c r="AG14" s="38">
        <f t="shared" si="4"/>
        <v>6070.2080040000001</v>
      </c>
      <c r="AH14" s="85">
        <f t="shared" si="4"/>
        <v>6070.2080040000001</v>
      </c>
      <c r="AI14" s="80"/>
    </row>
    <row r="15" spans="1:35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105"/>
      <c r="L15" s="43"/>
      <c r="M15" s="8"/>
      <c r="N15" s="8"/>
      <c r="O15" s="8"/>
      <c r="P15" s="8"/>
      <c r="Q15" s="95"/>
      <c r="R15" s="114"/>
      <c r="S15" s="4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2"/>
    </row>
    <row r="16" spans="1:35" s="3" customFormat="1" ht="15.95" customHeight="1" x14ac:dyDescent="0.2">
      <c r="A16" s="5"/>
      <c r="B16" s="6"/>
      <c r="C16" s="5">
        <f>SUM(E14:AH14)/30</f>
        <v>6298.7085356000034</v>
      </c>
      <c r="D16" s="7"/>
      <c r="E16" s="8"/>
      <c r="F16" s="8"/>
      <c r="G16" s="8"/>
      <c r="H16" s="8"/>
      <c r="I16" s="8"/>
      <c r="J16" s="8"/>
      <c r="K16" s="105"/>
      <c r="L16" s="43"/>
      <c r="M16" s="8"/>
      <c r="N16" s="8"/>
      <c r="O16" s="8"/>
      <c r="P16" s="8"/>
      <c r="Q16" s="95"/>
      <c r="R16" s="114"/>
      <c r="S16" s="4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2"/>
    </row>
    <row r="17" spans="1:35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105"/>
      <c r="L17" s="43"/>
      <c r="M17" s="8"/>
      <c r="N17" s="8"/>
      <c r="O17" s="8"/>
      <c r="P17" s="8"/>
      <c r="Q17" s="95"/>
      <c r="R17" s="114"/>
      <c r="S17" s="4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2"/>
    </row>
    <row r="18" spans="1:35" s="3" customFormat="1" ht="15.95" customHeight="1" x14ac:dyDescent="0.2">
      <c r="A18" s="47">
        <v>1</v>
      </c>
      <c r="B18" s="48" t="s">
        <v>12</v>
      </c>
      <c r="C18" s="47">
        <v>1150</v>
      </c>
      <c r="D18" s="70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1">
        <v>1</v>
      </c>
      <c r="L18" s="52">
        <v>1</v>
      </c>
      <c r="M18" s="50">
        <v>1</v>
      </c>
      <c r="N18" s="50">
        <v>1</v>
      </c>
      <c r="O18" s="50">
        <v>1</v>
      </c>
      <c r="P18" s="50">
        <v>1</v>
      </c>
      <c r="Q18" s="96">
        <v>1</v>
      </c>
      <c r="R18" s="115">
        <v>1</v>
      </c>
      <c r="S18" s="52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83">
        <v>1</v>
      </c>
    </row>
    <row r="19" spans="1:35" s="3" customFormat="1" ht="15.95" customHeight="1" x14ac:dyDescent="0.2">
      <c r="A19" s="60">
        <f>+A18+1</f>
        <v>2</v>
      </c>
      <c r="B19" s="63" t="s">
        <v>14</v>
      </c>
      <c r="C19" s="60">
        <v>1150</v>
      </c>
      <c r="D19" s="64"/>
      <c r="E19" s="65">
        <v>0</v>
      </c>
      <c r="F19" s="65">
        <v>0</v>
      </c>
      <c r="G19" s="65">
        <v>0</v>
      </c>
      <c r="H19" s="65">
        <v>0</v>
      </c>
      <c r="I19" s="65">
        <v>0.2</v>
      </c>
      <c r="J19" s="65">
        <v>0.28000000000000003</v>
      </c>
      <c r="K19" s="67">
        <v>0.45</v>
      </c>
      <c r="L19" s="66">
        <v>0.8</v>
      </c>
      <c r="M19" s="65">
        <v>0.8</v>
      </c>
      <c r="N19" s="65">
        <v>0.8</v>
      </c>
      <c r="O19" s="65">
        <v>0.9</v>
      </c>
      <c r="P19" s="65">
        <v>0.9</v>
      </c>
      <c r="Q19" s="97">
        <v>0.86</v>
      </c>
      <c r="R19" s="119">
        <v>0.65</v>
      </c>
      <c r="S19" s="52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83">
        <v>1</v>
      </c>
    </row>
    <row r="20" spans="1:35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70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1">
        <v>1</v>
      </c>
      <c r="L20" s="52">
        <v>1</v>
      </c>
      <c r="M20" s="50">
        <v>1</v>
      </c>
      <c r="N20" s="50">
        <v>1</v>
      </c>
      <c r="O20" s="50">
        <v>1</v>
      </c>
      <c r="P20" s="50">
        <v>1</v>
      </c>
      <c r="Q20" s="96">
        <v>1</v>
      </c>
      <c r="R20" s="115">
        <v>1</v>
      </c>
      <c r="S20" s="52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83">
        <v>1</v>
      </c>
    </row>
    <row r="21" spans="1:35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2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7">
        <v>1</v>
      </c>
      <c r="L21" s="58">
        <v>1</v>
      </c>
      <c r="M21" s="56">
        <v>1</v>
      </c>
      <c r="N21" s="56">
        <v>1</v>
      </c>
      <c r="O21" s="56">
        <v>1</v>
      </c>
      <c r="P21" s="56">
        <v>1</v>
      </c>
      <c r="Q21" s="101">
        <v>1</v>
      </c>
      <c r="R21" s="120">
        <v>1</v>
      </c>
      <c r="S21" s="58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78">
        <v>1</v>
      </c>
    </row>
    <row r="22" spans="1:35" s="3" customFormat="1" ht="15.95" customHeight="1" x14ac:dyDescent="0.2">
      <c r="A22" s="28"/>
      <c r="B22" s="41" t="s">
        <v>109</v>
      </c>
      <c r="C22" s="30"/>
      <c r="D22" s="31"/>
      <c r="E22" s="32">
        <f t="shared" ref="E22:AH22" si="5">(E18*$C18)+(E19*$C19)+(E20*$C20)+(E21*$C21)</f>
        <v>3650</v>
      </c>
      <c r="F22" s="32">
        <f t="shared" si="5"/>
        <v>3650</v>
      </c>
      <c r="G22" s="32">
        <f t="shared" si="5"/>
        <v>3650</v>
      </c>
      <c r="H22" s="32">
        <f t="shared" si="5"/>
        <v>3650</v>
      </c>
      <c r="I22" s="32">
        <f t="shared" si="5"/>
        <v>3880</v>
      </c>
      <c r="J22" s="32">
        <f t="shared" si="5"/>
        <v>3972</v>
      </c>
      <c r="K22" s="107">
        <f t="shared" si="5"/>
        <v>4167.5</v>
      </c>
      <c r="L22" s="44">
        <f t="shared" si="5"/>
        <v>4570</v>
      </c>
      <c r="M22" s="32">
        <f t="shared" si="5"/>
        <v>4570</v>
      </c>
      <c r="N22" s="32">
        <f t="shared" si="5"/>
        <v>4570</v>
      </c>
      <c r="O22" s="32">
        <f t="shared" si="5"/>
        <v>4685</v>
      </c>
      <c r="P22" s="32">
        <f t="shared" si="5"/>
        <v>4685</v>
      </c>
      <c r="Q22" s="99">
        <f t="shared" si="5"/>
        <v>4639</v>
      </c>
      <c r="R22" s="117">
        <f t="shared" si="5"/>
        <v>4397.5</v>
      </c>
      <c r="S22" s="44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84">
        <f t="shared" si="5"/>
        <v>4800</v>
      </c>
    </row>
    <row r="23" spans="1:35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/>
      <c r="F23" s="32"/>
      <c r="G23" s="32"/>
      <c r="H23" s="32"/>
      <c r="I23" s="32"/>
      <c r="J23" s="32"/>
      <c r="K23" s="107"/>
      <c r="L23" s="44"/>
      <c r="M23" s="32"/>
      <c r="N23" s="32"/>
      <c r="O23" s="32"/>
      <c r="P23" s="32"/>
      <c r="Q23" s="99"/>
      <c r="R23" s="117">
        <f t="shared" ref="R23:AH23" si="6">R22*$C23</f>
        <v>76.076750000000004</v>
      </c>
      <c r="S23" s="44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84">
        <f t="shared" si="6"/>
        <v>83.039999999999992</v>
      </c>
      <c r="AI23" s="80"/>
    </row>
    <row r="24" spans="1:35" s="39" customFormat="1" ht="15.95" customHeight="1" x14ac:dyDescent="0.2">
      <c r="A24" s="35"/>
      <c r="B24" s="34" t="s">
        <v>107</v>
      </c>
      <c r="C24" s="36"/>
      <c r="D24" s="37"/>
      <c r="E24" s="38">
        <f t="shared" ref="E24:AH24" si="7">E22-E23</f>
        <v>3650</v>
      </c>
      <c r="F24" s="38">
        <f t="shared" si="7"/>
        <v>3650</v>
      </c>
      <c r="G24" s="38">
        <f t="shared" si="7"/>
        <v>3650</v>
      </c>
      <c r="H24" s="38">
        <f t="shared" si="7"/>
        <v>3650</v>
      </c>
      <c r="I24" s="38">
        <f t="shared" si="7"/>
        <v>3880</v>
      </c>
      <c r="J24" s="38">
        <f t="shared" si="7"/>
        <v>3972</v>
      </c>
      <c r="K24" s="108">
        <f t="shared" si="7"/>
        <v>4167.5</v>
      </c>
      <c r="L24" s="45">
        <f t="shared" si="7"/>
        <v>4570</v>
      </c>
      <c r="M24" s="38">
        <f t="shared" si="7"/>
        <v>4570</v>
      </c>
      <c r="N24" s="38">
        <f t="shared" si="7"/>
        <v>4570</v>
      </c>
      <c r="O24" s="38">
        <f t="shared" si="7"/>
        <v>4685</v>
      </c>
      <c r="P24" s="38">
        <f t="shared" si="7"/>
        <v>4685</v>
      </c>
      <c r="Q24" s="100">
        <f t="shared" si="7"/>
        <v>4639</v>
      </c>
      <c r="R24" s="118">
        <f t="shared" si="7"/>
        <v>4321.4232499999998</v>
      </c>
      <c r="S24" s="45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85">
        <f t="shared" si="7"/>
        <v>4716.96</v>
      </c>
      <c r="AI24" s="80"/>
    </row>
    <row r="25" spans="1:35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105"/>
      <c r="L25" s="43"/>
      <c r="M25" s="8"/>
      <c r="N25" s="8"/>
      <c r="O25" s="8"/>
      <c r="P25" s="8"/>
      <c r="Q25" s="95"/>
      <c r="R25" s="114"/>
      <c r="S25" s="4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2"/>
    </row>
    <row r="26" spans="1:35" s="3" customFormat="1" ht="15.95" customHeight="1" x14ac:dyDescent="0.2">
      <c r="A26" s="5"/>
      <c r="B26" s="6"/>
      <c r="C26" s="5">
        <f>SUM(E24:AH24)/30</f>
        <v>4471.0427750000035</v>
      </c>
      <c r="D26" s="7"/>
      <c r="E26" s="8"/>
      <c r="F26" s="8"/>
      <c r="G26" s="8"/>
      <c r="H26" s="8"/>
      <c r="I26" s="8"/>
      <c r="J26" s="8"/>
      <c r="K26" s="105"/>
      <c r="L26" s="43"/>
      <c r="M26" s="8"/>
      <c r="N26" s="8"/>
      <c r="O26" s="8"/>
      <c r="P26" s="8"/>
      <c r="Q26" s="95"/>
      <c r="R26" s="114"/>
      <c r="S26" s="4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2"/>
    </row>
    <row r="27" spans="1:35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105"/>
      <c r="L27" s="43"/>
      <c r="M27" s="8"/>
      <c r="N27" s="8"/>
      <c r="O27" s="8"/>
      <c r="P27" s="8"/>
      <c r="Q27" s="95"/>
      <c r="R27" s="114"/>
      <c r="S27" s="4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2"/>
    </row>
    <row r="28" spans="1:35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1">
        <v>1</v>
      </c>
      <c r="L28" s="52">
        <v>1</v>
      </c>
      <c r="M28" s="50">
        <v>1</v>
      </c>
      <c r="N28" s="50">
        <v>1</v>
      </c>
      <c r="O28" s="50">
        <v>1</v>
      </c>
      <c r="P28" s="50">
        <v>1</v>
      </c>
      <c r="Q28" s="96">
        <v>1</v>
      </c>
      <c r="R28" s="115">
        <v>1</v>
      </c>
      <c r="S28" s="52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83">
        <v>1</v>
      </c>
    </row>
    <row r="29" spans="1:35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1">
        <v>1</v>
      </c>
      <c r="L29" s="52">
        <v>1</v>
      </c>
      <c r="M29" s="50">
        <v>1</v>
      </c>
      <c r="N29" s="50">
        <v>1</v>
      </c>
      <c r="O29" s="50">
        <v>1</v>
      </c>
      <c r="P29" s="50">
        <v>1</v>
      </c>
      <c r="Q29" s="96">
        <v>1</v>
      </c>
      <c r="R29" s="115">
        <v>1</v>
      </c>
      <c r="S29" s="52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83">
        <v>1</v>
      </c>
    </row>
    <row r="30" spans="1:35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70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1">
        <v>1</v>
      </c>
      <c r="L30" s="52">
        <v>1</v>
      </c>
      <c r="M30" s="50">
        <v>1</v>
      </c>
      <c r="N30" s="50">
        <v>1</v>
      </c>
      <c r="O30" s="50">
        <v>1</v>
      </c>
      <c r="P30" s="50">
        <v>1</v>
      </c>
      <c r="Q30" s="96">
        <v>1</v>
      </c>
      <c r="R30" s="115">
        <v>1</v>
      </c>
      <c r="S30" s="52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83">
        <v>1</v>
      </c>
    </row>
    <row r="31" spans="1:35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70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1">
        <v>1</v>
      </c>
      <c r="L31" s="52">
        <v>1</v>
      </c>
      <c r="M31" s="50">
        <v>1</v>
      </c>
      <c r="N31" s="50">
        <v>1</v>
      </c>
      <c r="O31" s="50">
        <v>1</v>
      </c>
      <c r="P31" s="50">
        <v>1</v>
      </c>
      <c r="Q31" s="96">
        <v>1</v>
      </c>
      <c r="R31" s="115">
        <v>1</v>
      </c>
      <c r="S31" s="52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83">
        <v>1</v>
      </c>
    </row>
    <row r="32" spans="1:35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55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7">
        <v>1</v>
      </c>
      <c r="L32" s="58">
        <v>1</v>
      </c>
      <c r="M32" s="56">
        <v>1</v>
      </c>
      <c r="N32" s="56">
        <v>1</v>
      </c>
      <c r="O32" s="56">
        <v>1</v>
      </c>
      <c r="P32" s="56">
        <v>1</v>
      </c>
      <c r="Q32" s="101">
        <v>1</v>
      </c>
      <c r="R32" s="120">
        <v>1</v>
      </c>
      <c r="S32" s="58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78">
        <v>1</v>
      </c>
    </row>
    <row r="33" spans="1:35" s="3" customFormat="1" ht="15.95" customHeight="1" x14ac:dyDescent="0.2">
      <c r="A33" s="28"/>
      <c r="B33" s="41" t="s">
        <v>109</v>
      </c>
      <c r="C33" s="30"/>
      <c r="D33" s="31"/>
      <c r="E33" s="32">
        <f t="shared" ref="E33:AH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107">
        <f t="shared" si="8"/>
        <v>3889</v>
      </c>
      <c r="L33" s="44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99">
        <f t="shared" si="8"/>
        <v>3889</v>
      </c>
      <c r="R33" s="117">
        <f t="shared" si="8"/>
        <v>3889</v>
      </c>
      <c r="S33" s="44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84">
        <f t="shared" si="8"/>
        <v>3889</v>
      </c>
    </row>
    <row r="34" spans="1:35" s="39" customFormat="1" ht="15.95" customHeight="1" x14ac:dyDescent="0.2">
      <c r="A34" s="35"/>
      <c r="B34" s="33" t="s">
        <v>110</v>
      </c>
      <c r="C34" s="40">
        <v>1.8200000000000001E-2</v>
      </c>
      <c r="D34" s="37"/>
      <c r="E34" s="32"/>
      <c r="F34" s="32"/>
      <c r="G34" s="32"/>
      <c r="H34" s="32"/>
      <c r="I34" s="32"/>
      <c r="J34" s="32"/>
      <c r="K34" s="107"/>
      <c r="L34" s="44"/>
      <c r="M34" s="32"/>
      <c r="N34" s="32"/>
      <c r="O34" s="32"/>
      <c r="P34" s="32"/>
      <c r="Q34" s="99"/>
      <c r="R34" s="117">
        <f t="shared" ref="R34:AH34" si="9">R33*$C34</f>
        <v>70.779800000000009</v>
      </c>
      <c r="S34" s="44">
        <f t="shared" si="9"/>
        <v>70.779800000000009</v>
      </c>
      <c r="T34" s="32">
        <f t="shared" si="9"/>
        <v>70.779800000000009</v>
      </c>
      <c r="U34" s="32">
        <f t="shared" si="9"/>
        <v>70.779800000000009</v>
      </c>
      <c r="V34" s="32">
        <f t="shared" si="9"/>
        <v>70.779800000000009</v>
      </c>
      <c r="W34" s="32">
        <f t="shared" si="9"/>
        <v>70.779800000000009</v>
      </c>
      <c r="X34" s="32">
        <f t="shared" si="9"/>
        <v>70.779800000000009</v>
      </c>
      <c r="Y34" s="32">
        <f t="shared" si="9"/>
        <v>70.779800000000009</v>
      </c>
      <c r="Z34" s="32">
        <f t="shared" si="9"/>
        <v>70.779800000000009</v>
      </c>
      <c r="AA34" s="32">
        <f t="shared" si="9"/>
        <v>70.779800000000009</v>
      </c>
      <c r="AB34" s="32">
        <f t="shared" si="9"/>
        <v>70.779800000000009</v>
      </c>
      <c r="AC34" s="32">
        <f t="shared" si="9"/>
        <v>70.779800000000009</v>
      </c>
      <c r="AD34" s="32">
        <f t="shared" si="9"/>
        <v>70.779800000000009</v>
      </c>
      <c r="AE34" s="32">
        <f t="shared" si="9"/>
        <v>70.779800000000009</v>
      </c>
      <c r="AF34" s="32">
        <f t="shared" si="9"/>
        <v>70.779800000000009</v>
      </c>
      <c r="AG34" s="32">
        <f t="shared" si="9"/>
        <v>70.779800000000009</v>
      </c>
      <c r="AH34" s="84">
        <f t="shared" si="9"/>
        <v>70.779800000000009</v>
      </c>
      <c r="AI34" s="80"/>
    </row>
    <row r="35" spans="1:35" s="39" customFormat="1" ht="15.95" customHeight="1" x14ac:dyDescent="0.2">
      <c r="A35" s="35"/>
      <c r="B35" s="34" t="s">
        <v>107</v>
      </c>
      <c r="C35" s="36"/>
      <c r="D35" s="37"/>
      <c r="E35" s="38">
        <f t="shared" ref="E35:AH35" si="10">E33-E34</f>
        <v>3889</v>
      </c>
      <c r="F35" s="38">
        <f t="shared" si="10"/>
        <v>3889</v>
      </c>
      <c r="G35" s="38">
        <f t="shared" si="10"/>
        <v>3889</v>
      </c>
      <c r="H35" s="38">
        <f t="shared" si="10"/>
        <v>3889</v>
      </c>
      <c r="I35" s="38">
        <f t="shared" si="10"/>
        <v>3889</v>
      </c>
      <c r="J35" s="38">
        <f t="shared" si="10"/>
        <v>3889</v>
      </c>
      <c r="K35" s="108">
        <f t="shared" si="10"/>
        <v>3889</v>
      </c>
      <c r="L35" s="45">
        <f t="shared" si="10"/>
        <v>3889</v>
      </c>
      <c r="M35" s="38">
        <f t="shared" si="10"/>
        <v>3889</v>
      </c>
      <c r="N35" s="38">
        <f t="shared" si="10"/>
        <v>3889</v>
      </c>
      <c r="O35" s="38">
        <f t="shared" si="10"/>
        <v>3889</v>
      </c>
      <c r="P35" s="38">
        <f t="shared" si="10"/>
        <v>3889</v>
      </c>
      <c r="Q35" s="100">
        <f t="shared" si="10"/>
        <v>3889</v>
      </c>
      <c r="R35" s="118">
        <f t="shared" si="10"/>
        <v>3818.2202000000002</v>
      </c>
      <c r="S35" s="45">
        <f t="shared" si="10"/>
        <v>3818.2202000000002</v>
      </c>
      <c r="T35" s="38">
        <f t="shared" si="10"/>
        <v>3818.2202000000002</v>
      </c>
      <c r="U35" s="38">
        <f t="shared" si="10"/>
        <v>3818.2202000000002</v>
      </c>
      <c r="V35" s="38">
        <f t="shared" si="10"/>
        <v>3818.2202000000002</v>
      </c>
      <c r="W35" s="38">
        <f t="shared" si="10"/>
        <v>3818.2202000000002</v>
      </c>
      <c r="X35" s="38">
        <f t="shared" si="10"/>
        <v>3818.2202000000002</v>
      </c>
      <c r="Y35" s="38">
        <f t="shared" si="10"/>
        <v>3818.2202000000002</v>
      </c>
      <c r="Z35" s="38">
        <f t="shared" si="10"/>
        <v>3818.2202000000002</v>
      </c>
      <c r="AA35" s="38">
        <f t="shared" si="10"/>
        <v>3818.2202000000002</v>
      </c>
      <c r="AB35" s="38">
        <f t="shared" si="10"/>
        <v>3818.2202000000002</v>
      </c>
      <c r="AC35" s="38">
        <f t="shared" si="10"/>
        <v>3818.2202000000002</v>
      </c>
      <c r="AD35" s="38">
        <f t="shared" si="10"/>
        <v>3818.2202000000002</v>
      </c>
      <c r="AE35" s="38">
        <f t="shared" si="10"/>
        <v>3818.2202000000002</v>
      </c>
      <c r="AF35" s="38">
        <f t="shared" si="10"/>
        <v>3818.2202000000002</v>
      </c>
      <c r="AG35" s="38">
        <f t="shared" si="10"/>
        <v>3818.2202000000002</v>
      </c>
      <c r="AH35" s="85">
        <f t="shared" si="10"/>
        <v>3818.2202000000002</v>
      </c>
      <c r="AI35" s="80"/>
    </row>
    <row r="36" spans="1:35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105"/>
      <c r="L36" s="43"/>
      <c r="M36" s="8"/>
      <c r="N36" s="8"/>
      <c r="O36" s="8"/>
      <c r="P36" s="8"/>
      <c r="Q36" s="95"/>
      <c r="R36" s="114"/>
      <c r="S36" s="4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2"/>
    </row>
    <row r="37" spans="1:35" s="3" customFormat="1" ht="15.95" customHeight="1" x14ac:dyDescent="0.2">
      <c r="A37" s="5"/>
      <c r="B37" s="6"/>
      <c r="C37" s="5">
        <f>SUM(E35:AH35)/30</f>
        <v>3848.8914466666656</v>
      </c>
      <c r="D37" s="7"/>
      <c r="E37" s="8"/>
      <c r="F37" s="8"/>
      <c r="G37" s="8"/>
      <c r="H37" s="8"/>
      <c r="I37" s="8"/>
      <c r="J37" s="8"/>
      <c r="K37" s="105"/>
      <c r="L37" s="43"/>
      <c r="M37" s="8"/>
      <c r="N37" s="8"/>
      <c r="O37" s="8"/>
      <c r="P37" s="8"/>
      <c r="Q37" s="95"/>
      <c r="R37" s="114"/>
      <c r="S37" s="4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2"/>
    </row>
    <row r="38" spans="1:35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105"/>
      <c r="L38" s="43"/>
      <c r="M38" s="8"/>
      <c r="N38" s="8"/>
      <c r="O38" s="8"/>
      <c r="P38" s="8"/>
      <c r="Q38" s="95"/>
      <c r="R38" s="114"/>
      <c r="S38" s="43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2"/>
    </row>
    <row r="39" spans="1:35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1">
        <v>1</v>
      </c>
      <c r="L39" s="52">
        <v>1</v>
      </c>
      <c r="M39" s="50">
        <v>1</v>
      </c>
      <c r="N39" s="50">
        <v>1</v>
      </c>
      <c r="O39" s="50">
        <v>1</v>
      </c>
      <c r="P39" s="50">
        <v>1</v>
      </c>
      <c r="Q39" s="96">
        <v>1</v>
      </c>
      <c r="R39" s="115">
        <v>1</v>
      </c>
      <c r="S39" s="52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86">
        <v>1</v>
      </c>
    </row>
    <row r="40" spans="1:35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1">
        <v>1</v>
      </c>
      <c r="L40" s="52">
        <v>1</v>
      </c>
      <c r="M40" s="50">
        <v>1</v>
      </c>
      <c r="N40" s="50">
        <v>1</v>
      </c>
      <c r="O40" s="50">
        <v>1</v>
      </c>
      <c r="P40" s="50">
        <v>1</v>
      </c>
      <c r="Q40" s="96">
        <v>1</v>
      </c>
      <c r="R40" s="115">
        <v>1</v>
      </c>
      <c r="S40" s="52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83">
        <v>1</v>
      </c>
    </row>
    <row r="41" spans="1:35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70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1">
        <v>1</v>
      </c>
      <c r="L41" s="52">
        <v>1</v>
      </c>
      <c r="M41" s="50">
        <v>1</v>
      </c>
      <c r="N41" s="50">
        <v>1</v>
      </c>
      <c r="O41" s="50">
        <v>1</v>
      </c>
      <c r="P41" s="50">
        <v>1</v>
      </c>
      <c r="Q41" s="96">
        <v>1</v>
      </c>
      <c r="R41" s="115">
        <v>1</v>
      </c>
      <c r="S41" s="52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83">
        <v>1</v>
      </c>
    </row>
    <row r="42" spans="1:35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70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1">
        <v>1</v>
      </c>
      <c r="L42" s="52">
        <v>1</v>
      </c>
      <c r="M42" s="50">
        <v>1</v>
      </c>
      <c r="N42" s="50">
        <v>1</v>
      </c>
      <c r="O42" s="50">
        <v>1</v>
      </c>
      <c r="P42" s="50">
        <v>1</v>
      </c>
      <c r="Q42" s="96">
        <v>1</v>
      </c>
      <c r="R42" s="115">
        <v>1</v>
      </c>
      <c r="S42" s="52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83">
        <v>1</v>
      </c>
    </row>
    <row r="43" spans="1:35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1">
        <v>1</v>
      </c>
      <c r="L43" s="52">
        <v>1</v>
      </c>
      <c r="M43" s="50">
        <v>1</v>
      </c>
      <c r="N43" s="50">
        <v>1</v>
      </c>
      <c r="O43" s="50">
        <v>1</v>
      </c>
      <c r="P43" s="50">
        <v>1</v>
      </c>
      <c r="Q43" s="96">
        <v>1</v>
      </c>
      <c r="R43" s="115">
        <v>1</v>
      </c>
      <c r="S43" s="52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83">
        <v>1</v>
      </c>
    </row>
    <row r="44" spans="1:35" s="3" customFormat="1" ht="15.95" customHeight="1" x14ac:dyDescent="0.2">
      <c r="A44" s="60">
        <f t="shared" si="11"/>
        <v>6</v>
      </c>
      <c r="B44" s="63" t="s">
        <v>29</v>
      </c>
      <c r="C44" s="60">
        <v>610</v>
      </c>
      <c r="D44" s="64"/>
      <c r="E44" s="65">
        <v>0</v>
      </c>
      <c r="F44" s="65">
        <v>0</v>
      </c>
      <c r="G44" s="65">
        <v>0</v>
      </c>
      <c r="H44" s="65">
        <v>0</v>
      </c>
      <c r="I44" s="65">
        <v>0</v>
      </c>
      <c r="J44" s="65">
        <v>0</v>
      </c>
      <c r="K44" s="67">
        <v>0</v>
      </c>
      <c r="L44" s="66">
        <v>0</v>
      </c>
      <c r="M44" s="65">
        <v>0</v>
      </c>
      <c r="N44" s="65">
        <v>0</v>
      </c>
      <c r="O44" s="65">
        <v>0</v>
      </c>
      <c r="P44" s="65">
        <v>0</v>
      </c>
      <c r="Q44" s="97">
        <v>0</v>
      </c>
      <c r="R44" s="119">
        <v>0</v>
      </c>
      <c r="S44" s="66">
        <v>0</v>
      </c>
      <c r="T44" s="65">
        <v>0</v>
      </c>
      <c r="U44" s="65">
        <v>0</v>
      </c>
      <c r="V44" s="65">
        <v>0</v>
      </c>
      <c r="W44" s="65">
        <v>0</v>
      </c>
      <c r="X44" s="65">
        <v>0</v>
      </c>
      <c r="Y44" s="65">
        <v>0</v>
      </c>
      <c r="Z44" s="65">
        <v>0</v>
      </c>
      <c r="AA44" s="65">
        <v>0</v>
      </c>
      <c r="AB44" s="65">
        <v>0</v>
      </c>
      <c r="AC44" s="65">
        <v>0.2</v>
      </c>
      <c r="AD44" s="65">
        <v>0.3</v>
      </c>
      <c r="AE44" s="65">
        <v>0.5</v>
      </c>
      <c r="AF44" s="65">
        <v>0.7</v>
      </c>
      <c r="AG44" s="65">
        <v>0.9</v>
      </c>
      <c r="AH44" s="83">
        <v>1</v>
      </c>
    </row>
    <row r="45" spans="1:35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70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1">
        <v>1</v>
      </c>
      <c r="L45" s="52">
        <v>1</v>
      </c>
      <c r="M45" s="50">
        <v>1</v>
      </c>
      <c r="N45" s="50">
        <v>1</v>
      </c>
      <c r="O45" s="50">
        <v>1</v>
      </c>
      <c r="P45" s="50">
        <v>1</v>
      </c>
      <c r="Q45" s="96">
        <v>1</v>
      </c>
      <c r="R45" s="115">
        <v>1</v>
      </c>
      <c r="S45" s="52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83">
        <v>1</v>
      </c>
    </row>
    <row r="46" spans="1:35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70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1">
        <v>1</v>
      </c>
      <c r="L46" s="52">
        <v>1</v>
      </c>
      <c r="M46" s="50">
        <v>1</v>
      </c>
      <c r="N46" s="50">
        <v>1</v>
      </c>
      <c r="O46" s="50">
        <v>1</v>
      </c>
      <c r="P46" s="50">
        <v>1</v>
      </c>
      <c r="Q46" s="96">
        <v>1</v>
      </c>
      <c r="R46" s="115">
        <v>1</v>
      </c>
      <c r="S46" s="52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83">
        <v>1</v>
      </c>
    </row>
    <row r="47" spans="1:35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70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1">
        <v>1</v>
      </c>
      <c r="L47" s="52">
        <v>1</v>
      </c>
      <c r="M47" s="50">
        <v>1</v>
      </c>
      <c r="N47" s="50">
        <v>1</v>
      </c>
      <c r="O47" s="50">
        <v>1</v>
      </c>
      <c r="P47" s="50">
        <v>1</v>
      </c>
      <c r="Q47" s="96">
        <v>1</v>
      </c>
      <c r="R47" s="115">
        <v>1</v>
      </c>
      <c r="S47" s="52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83">
        <v>1</v>
      </c>
    </row>
    <row r="48" spans="1:35" s="3" customFormat="1" ht="15.95" customHeight="1" x14ac:dyDescent="0.2">
      <c r="A48" s="60">
        <f t="shared" si="11"/>
        <v>10</v>
      </c>
      <c r="B48" s="63" t="s">
        <v>33</v>
      </c>
      <c r="C48" s="60">
        <v>1106</v>
      </c>
      <c r="D48" s="64"/>
      <c r="E48" s="65">
        <v>0</v>
      </c>
      <c r="F48" s="65">
        <v>0</v>
      </c>
      <c r="G48" s="65">
        <v>0</v>
      </c>
      <c r="H48" s="65">
        <v>0</v>
      </c>
      <c r="I48" s="65">
        <v>0</v>
      </c>
      <c r="J48" s="65">
        <v>0</v>
      </c>
      <c r="K48" s="67">
        <v>0</v>
      </c>
      <c r="L48" s="66">
        <v>0</v>
      </c>
      <c r="M48" s="65">
        <v>0</v>
      </c>
      <c r="N48" s="65">
        <v>0</v>
      </c>
      <c r="O48" s="65">
        <v>0</v>
      </c>
      <c r="P48" s="65">
        <v>0</v>
      </c>
      <c r="Q48" s="97">
        <v>0.01</v>
      </c>
      <c r="R48" s="119">
        <v>0.2</v>
      </c>
      <c r="S48" s="66">
        <v>0.3</v>
      </c>
      <c r="T48" s="65">
        <v>0.5</v>
      </c>
      <c r="U48" s="65">
        <v>0.7</v>
      </c>
      <c r="V48" s="65">
        <v>0.9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83">
        <v>1</v>
      </c>
    </row>
    <row r="49" spans="1:35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1">
        <v>1</v>
      </c>
      <c r="L49" s="52">
        <v>1</v>
      </c>
      <c r="M49" s="50">
        <v>1</v>
      </c>
      <c r="N49" s="50">
        <v>1</v>
      </c>
      <c r="O49" s="50">
        <v>1</v>
      </c>
      <c r="P49" s="50">
        <v>1</v>
      </c>
      <c r="Q49" s="96">
        <v>1</v>
      </c>
      <c r="R49" s="115">
        <v>1</v>
      </c>
      <c r="S49" s="52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83">
        <v>1</v>
      </c>
    </row>
    <row r="50" spans="1:35" s="3" customFormat="1" ht="15.95" customHeight="1" x14ac:dyDescent="0.2">
      <c r="A50" s="60">
        <f t="shared" si="11"/>
        <v>12</v>
      </c>
      <c r="B50" s="63" t="s">
        <v>35</v>
      </c>
      <c r="C50" s="60">
        <v>1094</v>
      </c>
      <c r="D50" s="64"/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7">
        <v>1</v>
      </c>
      <c r="L50" s="66">
        <v>1</v>
      </c>
      <c r="M50" s="65">
        <v>1</v>
      </c>
      <c r="N50" s="65">
        <v>1</v>
      </c>
      <c r="O50" s="65">
        <v>1</v>
      </c>
      <c r="P50" s="65">
        <v>1</v>
      </c>
      <c r="Q50" s="97">
        <v>0.98</v>
      </c>
      <c r="R50" s="115">
        <v>1</v>
      </c>
      <c r="S50" s="52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83">
        <v>1</v>
      </c>
    </row>
    <row r="51" spans="1:35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7">
        <v>1</v>
      </c>
      <c r="L51" s="58">
        <v>1</v>
      </c>
      <c r="M51" s="56">
        <v>1</v>
      </c>
      <c r="N51" s="56">
        <v>1</v>
      </c>
      <c r="O51" s="56">
        <v>1</v>
      </c>
      <c r="P51" s="56">
        <v>1</v>
      </c>
      <c r="Q51" s="101">
        <v>1</v>
      </c>
      <c r="R51" s="120">
        <v>1</v>
      </c>
      <c r="S51" s="58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78">
        <v>1</v>
      </c>
    </row>
    <row r="52" spans="1:35" s="3" customFormat="1" ht="15.95" customHeight="1" x14ac:dyDescent="0.2">
      <c r="A52" s="28"/>
      <c r="B52" s="41" t="s">
        <v>109</v>
      </c>
      <c r="C52" s="30"/>
      <c r="D52" s="31"/>
      <c r="E52" s="32">
        <f t="shared" ref="E52:AH52" si="12">(E39*$C39)+(E40*$C40)+(E41*$C41)+(E42*$C42)+(E43*$C43)+(E44*$C44)+(E45*$C45)+(E46*$C46)+(E47*$C47)+(E48*$C48)+(E49*$C49)+(E50*$C50)+(E51*$C51)</f>
        <v>11120</v>
      </c>
      <c r="F52" s="32">
        <f t="shared" si="12"/>
        <v>11120</v>
      </c>
      <c r="G52" s="32">
        <f t="shared" si="12"/>
        <v>11120</v>
      </c>
      <c r="H52" s="32">
        <f t="shared" si="12"/>
        <v>11120</v>
      </c>
      <c r="I52" s="32">
        <f t="shared" si="12"/>
        <v>11120</v>
      </c>
      <c r="J52" s="32">
        <f t="shared" si="12"/>
        <v>11120</v>
      </c>
      <c r="K52" s="107">
        <f t="shared" si="12"/>
        <v>11120</v>
      </c>
      <c r="L52" s="44">
        <f t="shared" si="12"/>
        <v>11120</v>
      </c>
      <c r="M52" s="32">
        <f t="shared" si="12"/>
        <v>11120</v>
      </c>
      <c r="N52" s="32">
        <f t="shared" si="12"/>
        <v>11120</v>
      </c>
      <c r="O52" s="32">
        <f t="shared" si="12"/>
        <v>11120</v>
      </c>
      <c r="P52" s="32">
        <f t="shared" si="12"/>
        <v>11120</v>
      </c>
      <c r="Q52" s="99">
        <f t="shared" si="12"/>
        <v>11109.18</v>
      </c>
      <c r="R52" s="117">
        <f t="shared" si="12"/>
        <v>11341.2</v>
      </c>
      <c r="S52" s="44">
        <f t="shared" si="12"/>
        <v>11451.8</v>
      </c>
      <c r="T52" s="32">
        <f t="shared" si="12"/>
        <v>11673</v>
      </c>
      <c r="U52" s="32">
        <f t="shared" si="12"/>
        <v>11894.2</v>
      </c>
      <c r="V52" s="32">
        <f t="shared" si="12"/>
        <v>12115.4</v>
      </c>
      <c r="W52" s="32">
        <f t="shared" si="12"/>
        <v>12226</v>
      </c>
      <c r="X52" s="32">
        <f t="shared" si="12"/>
        <v>12226</v>
      </c>
      <c r="Y52" s="32">
        <f t="shared" si="12"/>
        <v>12226</v>
      </c>
      <c r="Z52" s="32">
        <f t="shared" si="12"/>
        <v>12226</v>
      </c>
      <c r="AA52" s="32">
        <f t="shared" si="12"/>
        <v>12226</v>
      </c>
      <c r="AB52" s="32">
        <f t="shared" si="12"/>
        <v>12226</v>
      </c>
      <c r="AC52" s="32">
        <f t="shared" si="12"/>
        <v>12348</v>
      </c>
      <c r="AD52" s="32">
        <f t="shared" si="12"/>
        <v>12409</v>
      </c>
      <c r="AE52" s="32">
        <f t="shared" si="12"/>
        <v>12531</v>
      </c>
      <c r="AF52" s="32">
        <f t="shared" si="12"/>
        <v>12653</v>
      </c>
      <c r="AG52" s="32">
        <f t="shared" si="12"/>
        <v>12775</v>
      </c>
      <c r="AH52" s="84">
        <f t="shared" si="12"/>
        <v>12836</v>
      </c>
    </row>
    <row r="53" spans="1:35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/>
      <c r="F53" s="32"/>
      <c r="G53" s="32"/>
      <c r="H53" s="32"/>
      <c r="I53" s="32"/>
      <c r="J53" s="32"/>
      <c r="K53" s="107"/>
      <c r="L53" s="44"/>
      <c r="M53" s="32"/>
      <c r="N53" s="32"/>
      <c r="O53" s="32"/>
      <c r="P53" s="32"/>
      <c r="Q53" s="99"/>
      <c r="R53" s="117">
        <f t="shared" ref="R53:AH53" si="13">R52*$C53</f>
        <v>392.40552000000002</v>
      </c>
      <c r="S53" s="44">
        <f t="shared" si="13"/>
        <v>396.23227999999995</v>
      </c>
      <c r="T53" s="32">
        <f t="shared" si="13"/>
        <v>403.88579999999996</v>
      </c>
      <c r="U53" s="32">
        <f t="shared" si="13"/>
        <v>411.53932000000003</v>
      </c>
      <c r="V53" s="32">
        <f t="shared" si="13"/>
        <v>419.19283999999999</v>
      </c>
      <c r="W53" s="32">
        <f t="shared" si="13"/>
        <v>423.01959999999997</v>
      </c>
      <c r="X53" s="32">
        <f t="shared" si="13"/>
        <v>423.01959999999997</v>
      </c>
      <c r="Y53" s="32">
        <f t="shared" si="13"/>
        <v>423.01959999999997</v>
      </c>
      <c r="Z53" s="32">
        <f t="shared" si="13"/>
        <v>423.01959999999997</v>
      </c>
      <c r="AA53" s="32">
        <f t="shared" si="13"/>
        <v>423.01959999999997</v>
      </c>
      <c r="AB53" s="32">
        <f t="shared" si="13"/>
        <v>423.01959999999997</v>
      </c>
      <c r="AC53" s="32">
        <f t="shared" si="13"/>
        <v>427.24079999999998</v>
      </c>
      <c r="AD53" s="32">
        <f t="shared" si="13"/>
        <v>429.35140000000001</v>
      </c>
      <c r="AE53" s="32">
        <f t="shared" si="13"/>
        <v>433.57259999999997</v>
      </c>
      <c r="AF53" s="32">
        <f t="shared" si="13"/>
        <v>437.79379999999998</v>
      </c>
      <c r="AG53" s="32">
        <f t="shared" si="13"/>
        <v>442.01499999999999</v>
      </c>
      <c r="AH53" s="84">
        <f t="shared" si="13"/>
        <v>444.12559999999996</v>
      </c>
      <c r="AI53" s="80"/>
    </row>
    <row r="54" spans="1:35" s="39" customFormat="1" ht="15.95" customHeight="1" x14ac:dyDescent="0.2">
      <c r="A54" s="35"/>
      <c r="B54" s="34" t="s">
        <v>107</v>
      </c>
      <c r="C54" s="36"/>
      <c r="D54" s="37"/>
      <c r="E54" s="38">
        <f t="shared" ref="E54:AH54" si="14">E52-E53</f>
        <v>11120</v>
      </c>
      <c r="F54" s="38">
        <f t="shared" si="14"/>
        <v>11120</v>
      </c>
      <c r="G54" s="38">
        <f t="shared" si="14"/>
        <v>11120</v>
      </c>
      <c r="H54" s="38">
        <f t="shared" si="14"/>
        <v>11120</v>
      </c>
      <c r="I54" s="38">
        <f t="shared" si="14"/>
        <v>11120</v>
      </c>
      <c r="J54" s="38">
        <f t="shared" si="14"/>
        <v>11120</v>
      </c>
      <c r="K54" s="108">
        <f t="shared" si="14"/>
        <v>11120</v>
      </c>
      <c r="L54" s="45">
        <f t="shared" si="14"/>
        <v>11120</v>
      </c>
      <c r="M54" s="38">
        <f t="shared" si="14"/>
        <v>11120</v>
      </c>
      <c r="N54" s="38">
        <f t="shared" si="14"/>
        <v>11120</v>
      </c>
      <c r="O54" s="38">
        <f t="shared" si="14"/>
        <v>11120</v>
      </c>
      <c r="P54" s="38">
        <f t="shared" si="14"/>
        <v>11120</v>
      </c>
      <c r="Q54" s="100">
        <f t="shared" si="14"/>
        <v>11109.18</v>
      </c>
      <c r="R54" s="118">
        <f t="shared" si="14"/>
        <v>10948.79448</v>
      </c>
      <c r="S54" s="45">
        <f t="shared" si="14"/>
        <v>11055.567719999999</v>
      </c>
      <c r="T54" s="38">
        <f t="shared" si="14"/>
        <v>11269.1142</v>
      </c>
      <c r="U54" s="38">
        <f t="shared" si="14"/>
        <v>11482.660680000001</v>
      </c>
      <c r="V54" s="38">
        <f t="shared" si="14"/>
        <v>11696.20716</v>
      </c>
      <c r="W54" s="38">
        <f t="shared" si="14"/>
        <v>11802.9804</v>
      </c>
      <c r="X54" s="38">
        <f t="shared" si="14"/>
        <v>11802.9804</v>
      </c>
      <c r="Y54" s="38">
        <f t="shared" si="14"/>
        <v>11802.9804</v>
      </c>
      <c r="Z54" s="38">
        <f t="shared" si="14"/>
        <v>11802.9804</v>
      </c>
      <c r="AA54" s="38">
        <f t="shared" si="14"/>
        <v>11802.9804</v>
      </c>
      <c r="AB54" s="38">
        <f t="shared" si="14"/>
        <v>11802.9804</v>
      </c>
      <c r="AC54" s="38">
        <f t="shared" si="14"/>
        <v>11920.7592</v>
      </c>
      <c r="AD54" s="38">
        <f t="shared" si="14"/>
        <v>11979.6486</v>
      </c>
      <c r="AE54" s="38">
        <f t="shared" si="14"/>
        <v>12097.4274</v>
      </c>
      <c r="AF54" s="38">
        <f t="shared" si="14"/>
        <v>12215.206200000001</v>
      </c>
      <c r="AG54" s="38">
        <f t="shared" si="14"/>
        <v>12332.985000000001</v>
      </c>
      <c r="AH54" s="85">
        <f t="shared" si="14"/>
        <v>12391.874400000001</v>
      </c>
      <c r="AI54" s="80"/>
    </row>
    <row r="55" spans="1:35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105"/>
      <c r="L55" s="43"/>
      <c r="M55" s="8"/>
      <c r="N55" s="71"/>
      <c r="O55" s="8"/>
      <c r="P55" s="8"/>
      <c r="Q55" s="95"/>
      <c r="R55" s="114"/>
      <c r="S55" s="43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2"/>
    </row>
    <row r="56" spans="1:35" s="3" customFormat="1" ht="15.95" customHeight="1" x14ac:dyDescent="0.2">
      <c r="A56" s="5"/>
      <c r="B56" s="6"/>
      <c r="C56" s="5">
        <f>SUM(E54:AH54)/30</f>
        <v>11491.910248</v>
      </c>
      <c r="D56" s="7"/>
      <c r="E56" s="8"/>
      <c r="F56" s="8"/>
      <c r="G56" s="8"/>
      <c r="H56" s="8"/>
      <c r="I56" s="8"/>
      <c r="J56" s="8"/>
      <c r="K56" s="105"/>
      <c r="L56" s="43"/>
      <c r="M56" s="8"/>
      <c r="N56" s="8"/>
      <c r="O56" s="8"/>
      <c r="P56" s="8"/>
      <c r="Q56" s="95"/>
      <c r="R56" s="114"/>
      <c r="S56" s="43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2"/>
    </row>
    <row r="57" spans="1:35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105"/>
      <c r="L57" s="43"/>
      <c r="M57" s="8"/>
      <c r="N57" s="8"/>
      <c r="O57" s="8"/>
      <c r="P57" s="8"/>
      <c r="Q57" s="95"/>
      <c r="R57" s="114"/>
      <c r="S57" s="43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2"/>
    </row>
    <row r="58" spans="1:35" s="3" customFormat="1" ht="15.95" customHeight="1" x14ac:dyDescent="0.2">
      <c r="A58" s="47">
        <v>1</v>
      </c>
      <c r="B58" s="48" t="s">
        <v>36</v>
      </c>
      <c r="C58" s="47">
        <v>1120</v>
      </c>
      <c r="D58" s="70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1">
        <v>1</v>
      </c>
      <c r="L58" s="52">
        <v>1</v>
      </c>
      <c r="M58" s="50">
        <v>1</v>
      </c>
      <c r="N58" s="50">
        <v>1</v>
      </c>
      <c r="O58" s="50">
        <v>1</v>
      </c>
      <c r="P58" s="50">
        <v>1</v>
      </c>
      <c r="Q58" s="96">
        <v>1</v>
      </c>
      <c r="R58" s="115">
        <v>1</v>
      </c>
      <c r="S58" s="52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83">
        <v>1</v>
      </c>
    </row>
    <row r="59" spans="1:35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70"/>
      <c r="E59" s="50">
        <v>0</v>
      </c>
      <c r="F59" s="50">
        <v>0</v>
      </c>
      <c r="G59" s="50">
        <v>0</v>
      </c>
      <c r="H59" s="50">
        <v>0</v>
      </c>
      <c r="I59" s="50">
        <v>0.2</v>
      </c>
      <c r="J59" s="50">
        <v>0.35</v>
      </c>
      <c r="K59" s="51">
        <v>0.75</v>
      </c>
      <c r="L59" s="52">
        <v>0.98</v>
      </c>
      <c r="M59" s="50">
        <v>1</v>
      </c>
      <c r="N59" s="50">
        <v>1</v>
      </c>
      <c r="O59" s="50">
        <v>1</v>
      </c>
      <c r="P59" s="50">
        <v>1</v>
      </c>
      <c r="Q59" s="96">
        <v>1</v>
      </c>
      <c r="R59" s="115">
        <v>1</v>
      </c>
      <c r="S59" s="52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83">
        <v>1</v>
      </c>
    </row>
    <row r="60" spans="1:35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70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1">
        <v>1</v>
      </c>
      <c r="L60" s="52">
        <v>1</v>
      </c>
      <c r="M60" s="50">
        <v>1</v>
      </c>
      <c r="N60" s="50">
        <v>1</v>
      </c>
      <c r="O60" s="50">
        <v>1</v>
      </c>
      <c r="P60" s="50">
        <v>1</v>
      </c>
      <c r="Q60" s="96">
        <v>1</v>
      </c>
      <c r="R60" s="115">
        <v>1</v>
      </c>
      <c r="S60" s="52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83">
        <v>1</v>
      </c>
    </row>
    <row r="61" spans="1:35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70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1">
        <v>1</v>
      </c>
      <c r="L61" s="52">
        <v>1</v>
      </c>
      <c r="M61" s="50">
        <v>1</v>
      </c>
      <c r="N61" s="50">
        <v>1</v>
      </c>
      <c r="O61" s="50">
        <v>1</v>
      </c>
      <c r="P61" s="50">
        <v>1</v>
      </c>
      <c r="Q61" s="96">
        <v>1</v>
      </c>
      <c r="R61" s="115">
        <v>1</v>
      </c>
      <c r="S61" s="52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83">
        <v>1</v>
      </c>
    </row>
    <row r="62" spans="1:35" s="3" customFormat="1" ht="15.95" customHeight="1" x14ac:dyDescent="0.2">
      <c r="A62" s="60">
        <f t="shared" si="15"/>
        <v>5</v>
      </c>
      <c r="B62" s="63" t="s">
        <v>41</v>
      </c>
      <c r="C62" s="60">
        <v>930</v>
      </c>
      <c r="D62" s="64"/>
      <c r="E62" s="65">
        <v>0</v>
      </c>
      <c r="F62" s="65">
        <v>0</v>
      </c>
      <c r="G62" s="65">
        <v>0</v>
      </c>
      <c r="H62" s="65">
        <v>0</v>
      </c>
      <c r="I62" s="65">
        <v>0</v>
      </c>
      <c r="J62" s="65">
        <v>0</v>
      </c>
      <c r="K62" s="67">
        <v>0</v>
      </c>
      <c r="L62" s="66">
        <v>0</v>
      </c>
      <c r="M62" s="65">
        <v>0</v>
      </c>
      <c r="N62" s="65">
        <v>0</v>
      </c>
      <c r="O62" s="65">
        <v>0.2</v>
      </c>
      <c r="P62" s="65">
        <v>0.3</v>
      </c>
      <c r="Q62" s="97">
        <v>0.62</v>
      </c>
      <c r="R62" s="119">
        <v>0.9</v>
      </c>
      <c r="S62" s="52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83">
        <v>1</v>
      </c>
    </row>
    <row r="63" spans="1:35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70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1">
        <v>1</v>
      </c>
      <c r="L63" s="52">
        <v>1</v>
      </c>
      <c r="M63" s="50">
        <v>1</v>
      </c>
      <c r="N63" s="50">
        <v>1</v>
      </c>
      <c r="O63" s="50">
        <v>1</v>
      </c>
      <c r="P63" s="50">
        <v>1</v>
      </c>
      <c r="Q63" s="96">
        <v>1</v>
      </c>
      <c r="R63" s="115">
        <v>1</v>
      </c>
      <c r="S63" s="52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83">
        <v>1</v>
      </c>
    </row>
    <row r="64" spans="1:35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70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1">
        <v>1</v>
      </c>
      <c r="L64" s="52">
        <v>1</v>
      </c>
      <c r="M64" s="50">
        <v>1</v>
      </c>
      <c r="N64" s="50">
        <v>1</v>
      </c>
      <c r="O64" s="50">
        <v>1</v>
      </c>
      <c r="P64" s="50">
        <v>1</v>
      </c>
      <c r="Q64" s="96">
        <v>1</v>
      </c>
      <c r="R64" s="115">
        <v>1</v>
      </c>
      <c r="S64" s="52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83">
        <v>1</v>
      </c>
    </row>
    <row r="65" spans="1:35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105">
        <v>0.96</v>
      </c>
      <c r="L65" s="43">
        <v>0.96</v>
      </c>
      <c r="M65" s="8">
        <v>0.96</v>
      </c>
      <c r="N65" s="8">
        <v>0.96</v>
      </c>
      <c r="O65" s="8">
        <v>0.96</v>
      </c>
      <c r="P65" s="8">
        <v>0.96</v>
      </c>
      <c r="Q65" s="95">
        <v>0.96</v>
      </c>
      <c r="R65" s="114">
        <v>0.96</v>
      </c>
      <c r="S65" s="43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91">
        <v>0.96</v>
      </c>
    </row>
    <row r="66" spans="1:35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70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1">
        <v>1</v>
      </c>
      <c r="L66" s="52">
        <v>1</v>
      </c>
      <c r="M66" s="50">
        <v>1</v>
      </c>
      <c r="N66" s="50">
        <v>1</v>
      </c>
      <c r="O66" s="50">
        <v>1</v>
      </c>
      <c r="P66" s="50">
        <v>1</v>
      </c>
      <c r="Q66" s="96">
        <v>1</v>
      </c>
      <c r="R66" s="115">
        <v>1</v>
      </c>
      <c r="S66" s="52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83">
        <v>1</v>
      </c>
    </row>
    <row r="67" spans="1:35" s="3" customFormat="1" ht="15.95" customHeight="1" x14ac:dyDescent="0.2">
      <c r="A67" s="60">
        <f t="shared" si="15"/>
        <v>10</v>
      </c>
      <c r="B67" s="63" t="s">
        <v>46</v>
      </c>
      <c r="C67" s="60">
        <v>1078</v>
      </c>
      <c r="D67" s="64"/>
      <c r="E67" s="65">
        <v>0.95</v>
      </c>
      <c r="F67" s="65">
        <v>0.94</v>
      </c>
      <c r="G67" s="65">
        <v>0.93</v>
      </c>
      <c r="H67" s="65">
        <v>0.93</v>
      </c>
      <c r="I67" s="65">
        <v>0.94</v>
      </c>
      <c r="J67" s="65">
        <v>0.95</v>
      </c>
      <c r="K67" s="67">
        <v>0.92</v>
      </c>
      <c r="L67" s="66">
        <v>0.92</v>
      </c>
      <c r="M67" s="65">
        <v>0.89</v>
      </c>
      <c r="N67" s="65">
        <v>0.87</v>
      </c>
      <c r="O67" s="65">
        <v>0</v>
      </c>
      <c r="P67" s="65">
        <v>0</v>
      </c>
      <c r="Q67" s="97">
        <v>0</v>
      </c>
      <c r="R67" s="119">
        <v>0</v>
      </c>
      <c r="S67" s="66">
        <v>0</v>
      </c>
      <c r="T67" s="65">
        <v>0</v>
      </c>
      <c r="U67" s="65">
        <v>0</v>
      </c>
      <c r="V67" s="65">
        <v>0</v>
      </c>
      <c r="W67" s="65">
        <v>0</v>
      </c>
      <c r="X67" s="65">
        <v>0</v>
      </c>
      <c r="Y67" s="65">
        <v>0</v>
      </c>
      <c r="Z67" s="65">
        <v>0</v>
      </c>
      <c r="AA67" s="65">
        <v>0</v>
      </c>
      <c r="AB67" s="65">
        <v>0</v>
      </c>
      <c r="AC67" s="65">
        <v>0</v>
      </c>
      <c r="AD67" s="65">
        <v>0</v>
      </c>
      <c r="AE67" s="65">
        <v>0</v>
      </c>
      <c r="AF67" s="65">
        <v>0</v>
      </c>
      <c r="AG67" s="65">
        <v>0</v>
      </c>
      <c r="AH67" s="92">
        <v>0</v>
      </c>
    </row>
    <row r="68" spans="1:35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70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1">
        <v>1</v>
      </c>
      <c r="L68" s="52">
        <v>1</v>
      </c>
      <c r="M68" s="50">
        <v>1</v>
      </c>
      <c r="N68" s="50">
        <v>1</v>
      </c>
      <c r="O68" s="50">
        <v>1</v>
      </c>
      <c r="P68" s="50">
        <v>1</v>
      </c>
      <c r="Q68" s="96">
        <v>1</v>
      </c>
      <c r="R68" s="115">
        <v>1</v>
      </c>
      <c r="S68" s="52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83">
        <v>1</v>
      </c>
    </row>
    <row r="69" spans="1:35" s="3" customFormat="1" ht="15.95" customHeight="1" x14ac:dyDescent="0.2">
      <c r="A69" s="60">
        <f t="shared" si="15"/>
        <v>12</v>
      </c>
      <c r="B69" s="63" t="s">
        <v>48</v>
      </c>
      <c r="C69" s="60">
        <v>485</v>
      </c>
      <c r="D69" s="64"/>
      <c r="E69" s="65">
        <v>0</v>
      </c>
      <c r="F69" s="65">
        <v>0</v>
      </c>
      <c r="G69" s="65">
        <v>0</v>
      </c>
      <c r="H69" s="65">
        <v>0</v>
      </c>
      <c r="I69" s="65">
        <v>0</v>
      </c>
      <c r="J69" s="65">
        <v>0</v>
      </c>
      <c r="K69" s="67">
        <v>0</v>
      </c>
      <c r="L69" s="66">
        <v>0</v>
      </c>
      <c r="M69" s="65">
        <v>0</v>
      </c>
      <c r="N69" s="65">
        <v>0</v>
      </c>
      <c r="O69" s="65">
        <v>0</v>
      </c>
      <c r="P69" s="65">
        <v>0</v>
      </c>
      <c r="Q69" s="97">
        <v>0</v>
      </c>
      <c r="R69" s="119">
        <v>0</v>
      </c>
      <c r="S69" s="66">
        <v>0</v>
      </c>
      <c r="T69" s="65">
        <v>0</v>
      </c>
      <c r="U69" s="65">
        <v>0</v>
      </c>
      <c r="V69" s="65">
        <v>0</v>
      </c>
      <c r="W69" s="65">
        <v>0</v>
      </c>
      <c r="X69" s="65">
        <v>0</v>
      </c>
      <c r="Y69" s="65">
        <v>0</v>
      </c>
      <c r="Z69" s="65">
        <v>0</v>
      </c>
      <c r="AA69" s="65">
        <v>0</v>
      </c>
      <c r="AB69" s="65">
        <v>0</v>
      </c>
      <c r="AC69" s="65">
        <v>0.2</v>
      </c>
      <c r="AD69" s="65">
        <v>0.3</v>
      </c>
      <c r="AE69" s="65">
        <v>0.5</v>
      </c>
      <c r="AF69" s="65">
        <v>0.7</v>
      </c>
      <c r="AG69" s="65">
        <v>0.9</v>
      </c>
      <c r="AH69" s="83">
        <v>1</v>
      </c>
    </row>
    <row r="70" spans="1:35" s="3" customFormat="1" ht="15.95" customHeight="1" x14ac:dyDescent="0.2">
      <c r="A70" s="60">
        <f t="shared" si="15"/>
        <v>13</v>
      </c>
      <c r="B70" s="63" t="s">
        <v>49</v>
      </c>
      <c r="C70" s="60">
        <v>789</v>
      </c>
      <c r="D70" s="64" t="s">
        <v>111</v>
      </c>
      <c r="E70" s="65">
        <v>0</v>
      </c>
      <c r="F70" s="65">
        <v>0.01</v>
      </c>
      <c r="G70" s="65">
        <v>0.08</v>
      </c>
      <c r="H70" s="65">
        <v>0.3</v>
      </c>
      <c r="I70" s="65">
        <v>0.7</v>
      </c>
      <c r="J70" s="65">
        <v>0.93</v>
      </c>
      <c r="K70" s="67">
        <v>0.95</v>
      </c>
      <c r="L70" s="67">
        <v>0.95</v>
      </c>
      <c r="M70" s="67">
        <v>0.93</v>
      </c>
      <c r="N70" s="65">
        <v>0.95</v>
      </c>
      <c r="O70" s="65">
        <v>1</v>
      </c>
      <c r="P70" s="65">
        <v>0.35</v>
      </c>
      <c r="Q70" s="97">
        <v>0.35</v>
      </c>
      <c r="R70" s="115">
        <v>1</v>
      </c>
      <c r="S70" s="52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83">
        <v>1</v>
      </c>
    </row>
    <row r="71" spans="1:35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2">
        <v>0</v>
      </c>
      <c r="E71" s="56">
        <v>0.95</v>
      </c>
      <c r="F71" s="56">
        <v>0.95</v>
      </c>
      <c r="G71" s="56">
        <v>0.95</v>
      </c>
      <c r="H71" s="56">
        <v>0.95</v>
      </c>
      <c r="I71" s="56">
        <v>0.95</v>
      </c>
      <c r="J71" s="56">
        <v>0.95</v>
      </c>
      <c r="K71" s="57">
        <v>0.95</v>
      </c>
      <c r="L71" s="58">
        <v>0.95</v>
      </c>
      <c r="M71" s="56">
        <v>0.95</v>
      </c>
      <c r="N71" s="56">
        <v>0.95</v>
      </c>
      <c r="O71" s="56">
        <v>0.95</v>
      </c>
      <c r="P71" s="56">
        <v>1</v>
      </c>
      <c r="Q71" s="101">
        <v>1</v>
      </c>
      <c r="R71" s="120">
        <v>1</v>
      </c>
      <c r="S71" s="58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78">
        <v>1</v>
      </c>
    </row>
    <row r="72" spans="1:35" s="3" customFormat="1" ht="15.95" customHeight="1" x14ac:dyDescent="0.2">
      <c r="A72" s="28"/>
      <c r="B72" s="41" t="s">
        <v>109</v>
      </c>
      <c r="C72" s="30"/>
      <c r="D72" s="31"/>
      <c r="E72" s="32">
        <f t="shared" ref="E72:AH72" si="16">(E58*$C58)+(E59*$C59)+(E60*$C60)+(E61*$C61)+(E62*$C62)+(E63*$C63)+(E64*$C64)+(E65*$C65)+(E66*$C66)+(E67*$C67)+(E68*$C68)+(E69*$C69)+(E70*$C70)+(E71*$C71)</f>
        <v>8737.5299999999988</v>
      </c>
      <c r="F72" s="32">
        <f t="shared" si="16"/>
        <v>8734.64</v>
      </c>
      <c r="G72" s="32">
        <f t="shared" si="16"/>
        <v>8779.09</v>
      </c>
      <c r="H72" s="32">
        <f t="shared" si="16"/>
        <v>8952.67</v>
      </c>
      <c r="I72" s="32">
        <f t="shared" si="16"/>
        <v>9503.0499999999993</v>
      </c>
      <c r="J72" s="32">
        <f t="shared" si="16"/>
        <v>9863.2999999999993</v>
      </c>
      <c r="K72" s="107">
        <f t="shared" si="16"/>
        <v>10294.739999999998</v>
      </c>
      <c r="L72" s="44">
        <f t="shared" si="16"/>
        <v>10552.339999999998</v>
      </c>
      <c r="M72" s="32">
        <f t="shared" si="16"/>
        <v>10526.619999999999</v>
      </c>
      <c r="N72" s="32">
        <f t="shared" si="16"/>
        <v>10520.839999999998</v>
      </c>
      <c r="O72" s="32">
        <f t="shared" si="16"/>
        <v>9808.43</v>
      </c>
      <c r="P72" s="32">
        <f t="shared" si="16"/>
        <v>9428.0300000000007</v>
      </c>
      <c r="Q72" s="99">
        <f t="shared" si="16"/>
        <v>9725.6299999999992</v>
      </c>
      <c r="R72" s="117">
        <f t="shared" si="16"/>
        <v>10498.880000000001</v>
      </c>
      <c r="S72" s="44">
        <f t="shared" si="16"/>
        <v>10591.880000000001</v>
      </c>
      <c r="T72" s="32">
        <f t="shared" si="16"/>
        <v>10591.880000000001</v>
      </c>
      <c r="U72" s="32">
        <f t="shared" si="16"/>
        <v>10591.880000000001</v>
      </c>
      <c r="V72" s="32">
        <f t="shared" si="16"/>
        <v>10591.880000000001</v>
      </c>
      <c r="W72" s="32">
        <f t="shared" si="16"/>
        <v>10591.880000000001</v>
      </c>
      <c r="X72" s="32">
        <f t="shared" si="16"/>
        <v>10591.880000000001</v>
      </c>
      <c r="Y72" s="32">
        <f t="shared" si="16"/>
        <v>10591.880000000001</v>
      </c>
      <c r="Z72" s="32">
        <f t="shared" si="16"/>
        <v>10591.880000000001</v>
      </c>
      <c r="AA72" s="32">
        <f t="shared" si="16"/>
        <v>10591.880000000001</v>
      </c>
      <c r="AB72" s="32">
        <f t="shared" si="16"/>
        <v>10591.880000000001</v>
      </c>
      <c r="AC72" s="32">
        <f t="shared" si="16"/>
        <v>10688.880000000001</v>
      </c>
      <c r="AD72" s="32">
        <f t="shared" si="16"/>
        <v>10737.380000000001</v>
      </c>
      <c r="AE72" s="32">
        <f t="shared" si="16"/>
        <v>10834.380000000001</v>
      </c>
      <c r="AF72" s="32">
        <f t="shared" si="16"/>
        <v>10931.380000000001</v>
      </c>
      <c r="AG72" s="32">
        <f t="shared" si="16"/>
        <v>11028.380000000001</v>
      </c>
      <c r="AH72" s="84">
        <f t="shared" si="16"/>
        <v>11076.880000000001</v>
      </c>
    </row>
    <row r="73" spans="1:35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/>
      <c r="F73" s="32"/>
      <c r="G73" s="32"/>
      <c r="H73" s="32"/>
      <c r="I73" s="32"/>
      <c r="J73" s="32"/>
      <c r="K73" s="107"/>
      <c r="L73" s="44"/>
      <c r="M73" s="32"/>
      <c r="N73" s="32"/>
      <c r="O73" s="32"/>
      <c r="P73" s="32"/>
      <c r="Q73" s="99"/>
      <c r="R73" s="117">
        <f t="shared" ref="R73:AH73" si="17">R72*$C73</f>
        <v>334.91427199999998</v>
      </c>
      <c r="S73" s="44">
        <f t="shared" si="17"/>
        <v>337.88097199999999</v>
      </c>
      <c r="T73" s="32">
        <f t="shared" si="17"/>
        <v>337.88097199999999</v>
      </c>
      <c r="U73" s="32">
        <f t="shared" si="17"/>
        <v>337.88097199999999</v>
      </c>
      <c r="V73" s="32">
        <f t="shared" si="17"/>
        <v>337.88097199999999</v>
      </c>
      <c r="W73" s="32">
        <f t="shared" si="17"/>
        <v>337.88097199999999</v>
      </c>
      <c r="X73" s="32">
        <f t="shared" si="17"/>
        <v>337.88097199999999</v>
      </c>
      <c r="Y73" s="32">
        <f t="shared" si="17"/>
        <v>337.88097199999999</v>
      </c>
      <c r="Z73" s="32">
        <f t="shared" si="17"/>
        <v>337.88097199999999</v>
      </c>
      <c r="AA73" s="32">
        <f t="shared" si="17"/>
        <v>337.88097199999999</v>
      </c>
      <c r="AB73" s="32">
        <f t="shared" si="17"/>
        <v>337.88097199999999</v>
      </c>
      <c r="AC73" s="32">
        <f t="shared" si="17"/>
        <v>340.97527200000002</v>
      </c>
      <c r="AD73" s="32">
        <f t="shared" si="17"/>
        <v>342.52242200000001</v>
      </c>
      <c r="AE73" s="32">
        <f t="shared" si="17"/>
        <v>345.61672199999998</v>
      </c>
      <c r="AF73" s="32">
        <f t="shared" si="17"/>
        <v>348.71102200000001</v>
      </c>
      <c r="AG73" s="32">
        <f t="shared" si="17"/>
        <v>351.80532199999999</v>
      </c>
      <c r="AH73" s="84">
        <f t="shared" si="17"/>
        <v>353.35247200000003</v>
      </c>
      <c r="AI73" s="80"/>
    </row>
    <row r="74" spans="1:35" s="39" customFormat="1" ht="15.95" customHeight="1" x14ac:dyDescent="0.2">
      <c r="A74" s="35"/>
      <c r="B74" s="34" t="s">
        <v>107</v>
      </c>
      <c r="C74" s="36"/>
      <c r="D74" s="37"/>
      <c r="E74" s="38">
        <f t="shared" ref="E74:AH74" si="18">E72-E73</f>
        <v>8737.5299999999988</v>
      </c>
      <c r="F74" s="38">
        <f t="shared" si="18"/>
        <v>8734.64</v>
      </c>
      <c r="G74" s="38">
        <f t="shared" si="18"/>
        <v>8779.09</v>
      </c>
      <c r="H74" s="38">
        <f t="shared" si="18"/>
        <v>8952.67</v>
      </c>
      <c r="I74" s="38">
        <f t="shared" si="18"/>
        <v>9503.0499999999993</v>
      </c>
      <c r="J74" s="38">
        <f t="shared" si="18"/>
        <v>9863.2999999999993</v>
      </c>
      <c r="K74" s="108">
        <f t="shared" si="18"/>
        <v>10294.739999999998</v>
      </c>
      <c r="L74" s="45">
        <f t="shared" si="18"/>
        <v>10552.339999999998</v>
      </c>
      <c r="M74" s="38">
        <f t="shared" si="18"/>
        <v>10526.619999999999</v>
      </c>
      <c r="N74" s="38">
        <f t="shared" si="18"/>
        <v>10520.839999999998</v>
      </c>
      <c r="O74" s="38">
        <f t="shared" si="18"/>
        <v>9808.43</v>
      </c>
      <c r="P74" s="38">
        <f t="shared" si="18"/>
        <v>9428.0300000000007</v>
      </c>
      <c r="Q74" s="100">
        <f t="shared" si="18"/>
        <v>9725.6299999999992</v>
      </c>
      <c r="R74" s="118">
        <f t="shared" si="18"/>
        <v>10163.965728000001</v>
      </c>
      <c r="S74" s="45">
        <f t="shared" si="18"/>
        <v>10253.999028</v>
      </c>
      <c r="T74" s="38">
        <f t="shared" si="18"/>
        <v>10253.999028</v>
      </c>
      <c r="U74" s="38">
        <f t="shared" si="18"/>
        <v>10253.999028</v>
      </c>
      <c r="V74" s="38">
        <f t="shared" si="18"/>
        <v>10253.999028</v>
      </c>
      <c r="W74" s="38">
        <f t="shared" si="18"/>
        <v>10253.999028</v>
      </c>
      <c r="X74" s="38">
        <f t="shared" si="18"/>
        <v>10253.999028</v>
      </c>
      <c r="Y74" s="38">
        <f t="shared" si="18"/>
        <v>10253.999028</v>
      </c>
      <c r="Z74" s="38">
        <f t="shared" si="18"/>
        <v>10253.999028</v>
      </c>
      <c r="AA74" s="38">
        <f t="shared" si="18"/>
        <v>10253.999028</v>
      </c>
      <c r="AB74" s="38">
        <f t="shared" si="18"/>
        <v>10253.999028</v>
      </c>
      <c r="AC74" s="38">
        <f t="shared" si="18"/>
        <v>10347.904728000001</v>
      </c>
      <c r="AD74" s="38">
        <f t="shared" si="18"/>
        <v>10394.857578000001</v>
      </c>
      <c r="AE74" s="38">
        <f t="shared" si="18"/>
        <v>10488.763278</v>
      </c>
      <c r="AF74" s="38">
        <f t="shared" si="18"/>
        <v>10582.668978000002</v>
      </c>
      <c r="AG74" s="38">
        <f t="shared" si="18"/>
        <v>10676.574678000001</v>
      </c>
      <c r="AH74" s="85">
        <f t="shared" si="18"/>
        <v>10723.527528000001</v>
      </c>
      <c r="AI74" s="80"/>
    </row>
    <row r="75" spans="1:35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105"/>
      <c r="L75" s="43"/>
      <c r="M75" s="8"/>
      <c r="N75" s="8"/>
      <c r="O75" s="8"/>
      <c r="P75" s="8"/>
      <c r="Q75" s="95"/>
      <c r="R75" s="114"/>
      <c r="S75" s="43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2"/>
    </row>
    <row r="76" spans="1:35" s="3" customFormat="1" ht="15.95" customHeight="1" x14ac:dyDescent="0.2">
      <c r="A76" s="5"/>
      <c r="B76" s="6"/>
      <c r="C76" s="5">
        <f>SUM(E74:AH74)/30</f>
        <v>10044.838759199998</v>
      </c>
      <c r="D76" s="7"/>
      <c r="E76" s="8"/>
      <c r="F76" s="8"/>
      <c r="G76" s="8"/>
      <c r="H76" s="8"/>
      <c r="I76" s="8"/>
      <c r="J76" s="8"/>
      <c r="K76" s="105"/>
      <c r="L76" s="43"/>
      <c r="M76" s="8"/>
      <c r="N76" s="8"/>
      <c r="O76" s="8"/>
      <c r="P76" s="8"/>
      <c r="Q76" s="95"/>
      <c r="R76" s="114"/>
      <c r="S76" s="43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2"/>
    </row>
    <row r="77" spans="1:35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105"/>
      <c r="L77" s="43"/>
      <c r="M77" s="8"/>
      <c r="N77" s="8"/>
      <c r="O77" s="8"/>
      <c r="P77" s="8"/>
      <c r="Q77" s="95"/>
      <c r="R77" s="114"/>
      <c r="S77" s="43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2"/>
    </row>
    <row r="78" spans="1:35" s="3" customFormat="1" ht="15.95" customHeight="1" x14ac:dyDescent="0.2">
      <c r="A78" s="47">
        <v>1</v>
      </c>
      <c r="B78" s="48" t="s">
        <v>51</v>
      </c>
      <c r="C78" s="47">
        <v>764</v>
      </c>
      <c r="D78" s="70"/>
      <c r="E78" s="50">
        <v>1</v>
      </c>
      <c r="F78" s="50">
        <v>1</v>
      </c>
      <c r="G78" s="50">
        <v>1</v>
      </c>
      <c r="H78" s="50">
        <v>1</v>
      </c>
      <c r="I78" s="50">
        <v>0.9</v>
      </c>
      <c r="J78" s="50">
        <v>0.91</v>
      </c>
      <c r="K78" s="51">
        <v>1</v>
      </c>
      <c r="L78" s="52">
        <v>1</v>
      </c>
      <c r="M78" s="50">
        <v>1</v>
      </c>
      <c r="N78" s="50">
        <v>1</v>
      </c>
      <c r="O78" s="50">
        <v>1</v>
      </c>
      <c r="P78" s="50">
        <v>1</v>
      </c>
      <c r="Q78" s="96">
        <v>1</v>
      </c>
      <c r="R78" s="115">
        <v>1</v>
      </c>
      <c r="S78" s="52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83">
        <v>1</v>
      </c>
    </row>
    <row r="79" spans="1:35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70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1">
        <v>1</v>
      </c>
      <c r="L79" s="52">
        <v>1</v>
      </c>
      <c r="M79" s="50">
        <v>1</v>
      </c>
      <c r="N79" s="50">
        <v>1</v>
      </c>
      <c r="O79" s="50">
        <v>1</v>
      </c>
      <c r="P79" s="50">
        <v>1</v>
      </c>
      <c r="Q79" s="96">
        <v>1</v>
      </c>
      <c r="R79" s="115">
        <v>1</v>
      </c>
      <c r="S79" s="52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83">
        <v>1</v>
      </c>
    </row>
    <row r="80" spans="1:35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70"/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0.15</v>
      </c>
      <c r="K80" s="51">
        <v>0.3</v>
      </c>
      <c r="L80" s="52">
        <v>0.33</v>
      </c>
      <c r="M80" s="50">
        <v>0.66</v>
      </c>
      <c r="N80" s="50">
        <v>1</v>
      </c>
      <c r="O80" s="50">
        <v>1</v>
      </c>
      <c r="P80" s="50">
        <v>1</v>
      </c>
      <c r="Q80" s="96">
        <v>1</v>
      </c>
      <c r="R80" s="115">
        <v>1</v>
      </c>
      <c r="S80" s="52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83">
        <v>1</v>
      </c>
    </row>
    <row r="81" spans="1:35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70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1">
        <v>1</v>
      </c>
      <c r="L81" s="52">
        <v>1</v>
      </c>
      <c r="M81" s="50">
        <v>1</v>
      </c>
      <c r="N81" s="50">
        <v>1</v>
      </c>
      <c r="O81" s="50">
        <v>1</v>
      </c>
      <c r="P81" s="50">
        <v>1</v>
      </c>
      <c r="Q81" s="96">
        <v>1</v>
      </c>
      <c r="R81" s="115">
        <v>1</v>
      </c>
      <c r="S81" s="52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83">
        <v>1</v>
      </c>
    </row>
    <row r="82" spans="1:35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70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1">
        <v>1</v>
      </c>
      <c r="L82" s="52">
        <v>1</v>
      </c>
      <c r="M82" s="50">
        <v>1</v>
      </c>
      <c r="N82" s="50">
        <v>1</v>
      </c>
      <c r="O82" s="50">
        <v>1</v>
      </c>
      <c r="P82" s="50">
        <v>1</v>
      </c>
      <c r="Q82" s="96">
        <v>1</v>
      </c>
      <c r="R82" s="115">
        <v>1</v>
      </c>
      <c r="S82" s="52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83">
        <v>1</v>
      </c>
    </row>
    <row r="83" spans="1:35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2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93">
        <v>1</v>
      </c>
      <c r="M83" s="57">
        <v>1</v>
      </c>
      <c r="N83" s="57">
        <v>1</v>
      </c>
      <c r="O83" s="57">
        <v>1</v>
      </c>
      <c r="P83" s="57">
        <v>1</v>
      </c>
      <c r="Q83" s="101">
        <v>1</v>
      </c>
      <c r="R83" s="120">
        <v>1</v>
      </c>
      <c r="S83" s="93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78">
        <v>1</v>
      </c>
    </row>
    <row r="84" spans="1:35" s="3" customFormat="1" ht="15.95" customHeight="1" x14ac:dyDescent="0.2">
      <c r="A84" s="28"/>
      <c r="B84" s="41" t="s">
        <v>109</v>
      </c>
      <c r="C84" s="30"/>
      <c r="D84" s="31"/>
      <c r="E84" s="32">
        <f t="shared" ref="E84:AH84" si="19">(E78*$C78)+(E79*$C79)+(E80*$C80)+(E81*$C81)+(E82*$C82)+(E83*$C83)</f>
        <v>2982</v>
      </c>
      <c r="F84" s="32">
        <f t="shared" si="19"/>
        <v>2982</v>
      </c>
      <c r="G84" s="32">
        <f t="shared" si="19"/>
        <v>2982</v>
      </c>
      <c r="H84" s="32">
        <f t="shared" si="19"/>
        <v>2982</v>
      </c>
      <c r="I84" s="32">
        <f t="shared" si="19"/>
        <v>2905.6</v>
      </c>
      <c r="J84" s="32">
        <f t="shared" si="19"/>
        <v>2984.94</v>
      </c>
      <c r="K84" s="107">
        <f t="shared" si="19"/>
        <v>3125.4</v>
      </c>
      <c r="L84" s="44">
        <f t="shared" si="19"/>
        <v>3139.74</v>
      </c>
      <c r="M84" s="32">
        <f t="shared" si="19"/>
        <v>3297.48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99">
        <f t="shared" si="19"/>
        <v>3460</v>
      </c>
      <c r="R84" s="117">
        <f t="shared" si="19"/>
        <v>3460</v>
      </c>
      <c r="S84" s="44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84">
        <f t="shared" si="19"/>
        <v>3460</v>
      </c>
    </row>
    <row r="85" spans="1:35" s="39" customFormat="1" ht="15.95" customHeight="1" x14ac:dyDescent="0.2">
      <c r="A85" s="35"/>
      <c r="B85" s="33" t="s">
        <v>110</v>
      </c>
      <c r="C85" s="40">
        <v>0.05</v>
      </c>
      <c r="D85" s="37"/>
      <c r="E85" s="32"/>
      <c r="F85" s="32"/>
      <c r="G85" s="32"/>
      <c r="H85" s="32"/>
      <c r="I85" s="32"/>
      <c r="J85" s="32"/>
      <c r="K85" s="107"/>
      <c r="L85" s="44"/>
      <c r="M85" s="32"/>
      <c r="N85" s="32"/>
      <c r="O85" s="32"/>
      <c r="P85" s="32"/>
      <c r="Q85" s="99"/>
      <c r="R85" s="117">
        <f t="shared" ref="R85:AH85" si="20">R84*$C85</f>
        <v>173</v>
      </c>
      <c r="S85" s="44">
        <f t="shared" si="20"/>
        <v>173</v>
      </c>
      <c r="T85" s="32">
        <f t="shared" si="20"/>
        <v>173</v>
      </c>
      <c r="U85" s="32">
        <f t="shared" si="20"/>
        <v>173</v>
      </c>
      <c r="V85" s="32">
        <f t="shared" si="20"/>
        <v>173</v>
      </c>
      <c r="W85" s="32">
        <f t="shared" si="20"/>
        <v>173</v>
      </c>
      <c r="X85" s="32">
        <f t="shared" si="20"/>
        <v>173</v>
      </c>
      <c r="Y85" s="32">
        <f t="shared" si="20"/>
        <v>173</v>
      </c>
      <c r="Z85" s="32">
        <f t="shared" si="20"/>
        <v>173</v>
      </c>
      <c r="AA85" s="32">
        <f t="shared" si="20"/>
        <v>173</v>
      </c>
      <c r="AB85" s="32">
        <f t="shared" si="20"/>
        <v>173</v>
      </c>
      <c r="AC85" s="32">
        <f t="shared" si="20"/>
        <v>173</v>
      </c>
      <c r="AD85" s="32">
        <f t="shared" si="20"/>
        <v>173</v>
      </c>
      <c r="AE85" s="32">
        <f t="shared" si="20"/>
        <v>173</v>
      </c>
      <c r="AF85" s="32">
        <f t="shared" si="20"/>
        <v>173</v>
      </c>
      <c r="AG85" s="32">
        <f t="shared" si="20"/>
        <v>173</v>
      </c>
      <c r="AH85" s="84">
        <f t="shared" si="20"/>
        <v>173</v>
      </c>
      <c r="AI85" s="80"/>
    </row>
    <row r="86" spans="1:35" s="39" customFormat="1" ht="15.95" customHeight="1" x14ac:dyDescent="0.2">
      <c r="A86" s="35"/>
      <c r="B86" s="34" t="s">
        <v>107</v>
      </c>
      <c r="C86" s="36"/>
      <c r="D86" s="37"/>
      <c r="E86" s="38">
        <f t="shared" ref="E86:AH86" si="21">E84-E85</f>
        <v>2982</v>
      </c>
      <c r="F86" s="38">
        <f t="shared" si="21"/>
        <v>2982</v>
      </c>
      <c r="G86" s="38">
        <f t="shared" si="21"/>
        <v>2982</v>
      </c>
      <c r="H86" s="38">
        <f t="shared" si="21"/>
        <v>2982</v>
      </c>
      <c r="I86" s="38">
        <f t="shared" si="21"/>
        <v>2905.6</v>
      </c>
      <c r="J86" s="38">
        <f t="shared" si="21"/>
        <v>2984.94</v>
      </c>
      <c r="K86" s="108">
        <f t="shared" si="21"/>
        <v>3125.4</v>
      </c>
      <c r="L86" s="45">
        <f t="shared" si="21"/>
        <v>3139.74</v>
      </c>
      <c r="M86" s="38">
        <f t="shared" si="21"/>
        <v>3297.48</v>
      </c>
      <c r="N86" s="38">
        <f t="shared" si="21"/>
        <v>3460</v>
      </c>
      <c r="O86" s="38">
        <f t="shared" si="21"/>
        <v>3460</v>
      </c>
      <c r="P86" s="38">
        <f t="shared" si="21"/>
        <v>3460</v>
      </c>
      <c r="Q86" s="100">
        <f t="shared" si="21"/>
        <v>3460</v>
      </c>
      <c r="R86" s="118">
        <f t="shared" si="21"/>
        <v>3287</v>
      </c>
      <c r="S86" s="45">
        <f t="shared" si="21"/>
        <v>3287</v>
      </c>
      <c r="T86" s="38">
        <f t="shared" si="21"/>
        <v>3287</v>
      </c>
      <c r="U86" s="38">
        <f t="shared" si="21"/>
        <v>3287</v>
      </c>
      <c r="V86" s="38">
        <f t="shared" si="21"/>
        <v>3287</v>
      </c>
      <c r="W86" s="38">
        <f t="shared" si="21"/>
        <v>3287</v>
      </c>
      <c r="X86" s="38">
        <f t="shared" si="21"/>
        <v>3287</v>
      </c>
      <c r="Y86" s="38">
        <f t="shared" si="21"/>
        <v>3287</v>
      </c>
      <c r="Z86" s="38">
        <f t="shared" si="21"/>
        <v>3287</v>
      </c>
      <c r="AA86" s="38">
        <f t="shared" si="21"/>
        <v>3287</v>
      </c>
      <c r="AB86" s="38">
        <f t="shared" si="21"/>
        <v>3287</v>
      </c>
      <c r="AC86" s="38">
        <f t="shared" si="21"/>
        <v>3287</v>
      </c>
      <c r="AD86" s="38">
        <f t="shared" si="21"/>
        <v>3287</v>
      </c>
      <c r="AE86" s="38">
        <f t="shared" si="21"/>
        <v>3287</v>
      </c>
      <c r="AF86" s="38">
        <f t="shared" si="21"/>
        <v>3287</v>
      </c>
      <c r="AG86" s="38">
        <f t="shared" si="21"/>
        <v>3287</v>
      </c>
      <c r="AH86" s="85">
        <f t="shared" si="21"/>
        <v>3287</v>
      </c>
      <c r="AI86" s="80"/>
    </row>
    <row r="87" spans="1:35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105"/>
      <c r="L87" s="43"/>
      <c r="M87" s="8"/>
      <c r="N87" s="8"/>
      <c r="O87" s="8"/>
      <c r="P87" s="8"/>
      <c r="Q87" s="95"/>
      <c r="R87" s="114"/>
      <c r="S87" s="43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2"/>
    </row>
    <row r="88" spans="1:35" s="3" customFormat="1" ht="15.95" customHeight="1" x14ac:dyDescent="0.2">
      <c r="A88" s="5"/>
      <c r="B88" s="6"/>
      <c r="C88" s="5">
        <f>SUM(E86:AH86)/30</f>
        <v>3236.672</v>
      </c>
      <c r="D88" s="7"/>
      <c r="E88" s="8"/>
      <c r="F88" s="8"/>
      <c r="G88" s="8"/>
      <c r="H88" s="8"/>
      <c r="I88" s="8"/>
      <c r="J88" s="8"/>
      <c r="K88" s="105"/>
      <c r="L88" s="43"/>
      <c r="M88" s="8"/>
      <c r="N88" s="8"/>
      <c r="O88" s="8"/>
      <c r="P88" s="8"/>
      <c r="Q88" s="95"/>
      <c r="R88" s="114"/>
      <c r="S88" s="43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2"/>
    </row>
    <row r="89" spans="1:35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105"/>
      <c r="L89" s="43"/>
      <c r="M89" s="8"/>
      <c r="N89" s="8"/>
      <c r="O89" s="8"/>
      <c r="P89" s="8"/>
      <c r="Q89" s="95"/>
      <c r="R89" s="114"/>
      <c r="S89" s="43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2"/>
    </row>
    <row r="90" spans="1:35" s="3" customFormat="1" ht="15.95" customHeight="1" x14ac:dyDescent="0.2">
      <c r="A90" s="60">
        <v>1</v>
      </c>
      <c r="B90" s="63" t="s">
        <v>63</v>
      </c>
      <c r="C90" s="60">
        <v>780</v>
      </c>
      <c r="D90" s="64"/>
      <c r="E90" s="65">
        <v>0</v>
      </c>
      <c r="F90" s="65">
        <v>0</v>
      </c>
      <c r="G90" s="65">
        <v>0</v>
      </c>
      <c r="H90" s="65">
        <v>0</v>
      </c>
      <c r="I90" s="65">
        <v>0</v>
      </c>
      <c r="J90" s="65">
        <v>0</v>
      </c>
      <c r="K90" s="67">
        <v>0</v>
      </c>
      <c r="L90" s="66">
        <v>0</v>
      </c>
      <c r="M90" s="65">
        <v>0</v>
      </c>
      <c r="N90" s="65">
        <v>0</v>
      </c>
      <c r="O90" s="65">
        <v>0</v>
      </c>
      <c r="P90" s="65">
        <v>0</v>
      </c>
      <c r="Q90" s="97">
        <v>0.05</v>
      </c>
      <c r="R90" s="119">
        <v>0.2</v>
      </c>
      <c r="S90" s="66">
        <v>0.3</v>
      </c>
      <c r="T90" s="112">
        <v>0.5</v>
      </c>
      <c r="U90" s="112">
        <v>0.7</v>
      </c>
      <c r="V90" s="112">
        <v>0.9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83">
        <v>1</v>
      </c>
    </row>
    <row r="91" spans="1:35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70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1">
        <v>1</v>
      </c>
      <c r="L91" s="52">
        <v>1</v>
      </c>
      <c r="M91" s="50">
        <v>1</v>
      </c>
      <c r="N91" s="50">
        <v>1</v>
      </c>
      <c r="O91" s="50">
        <v>1</v>
      </c>
      <c r="P91" s="50">
        <v>1</v>
      </c>
      <c r="Q91" s="96">
        <v>1</v>
      </c>
      <c r="R91" s="115">
        <v>1</v>
      </c>
      <c r="S91" s="52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83">
        <v>1</v>
      </c>
    </row>
    <row r="92" spans="1:35" s="3" customFormat="1" ht="15.95" customHeight="1" x14ac:dyDescent="0.2">
      <c r="A92" s="60">
        <f t="shared" si="22"/>
        <v>3</v>
      </c>
      <c r="B92" s="63" t="s">
        <v>65</v>
      </c>
      <c r="C92" s="60">
        <v>975</v>
      </c>
      <c r="D92" s="64"/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77">
        <v>0</v>
      </c>
      <c r="M92" s="67">
        <v>0</v>
      </c>
      <c r="N92" s="67">
        <v>0</v>
      </c>
      <c r="O92" s="67">
        <v>0</v>
      </c>
      <c r="P92" s="67">
        <v>0</v>
      </c>
      <c r="Q92" s="97">
        <v>0</v>
      </c>
      <c r="R92" s="119">
        <v>0</v>
      </c>
      <c r="S92" s="7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67">
        <v>0.2</v>
      </c>
      <c r="AH92" s="92">
        <v>0.3</v>
      </c>
    </row>
    <row r="93" spans="1:35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1">
        <v>1</v>
      </c>
      <c r="L93" s="52">
        <v>1</v>
      </c>
      <c r="M93" s="50">
        <v>1</v>
      </c>
      <c r="N93" s="50">
        <v>1</v>
      </c>
      <c r="O93" s="50">
        <v>1</v>
      </c>
      <c r="P93" s="50">
        <v>1</v>
      </c>
      <c r="Q93" s="96">
        <v>1</v>
      </c>
      <c r="R93" s="115">
        <v>1</v>
      </c>
      <c r="S93" s="52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83">
        <v>1</v>
      </c>
    </row>
    <row r="94" spans="1:35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70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1">
        <v>1</v>
      </c>
      <c r="L94" s="52">
        <v>1</v>
      </c>
      <c r="M94" s="50">
        <v>1</v>
      </c>
      <c r="N94" s="50">
        <v>1</v>
      </c>
      <c r="O94" s="50">
        <v>1</v>
      </c>
      <c r="P94" s="50">
        <v>1</v>
      </c>
      <c r="Q94" s="96">
        <v>1</v>
      </c>
      <c r="R94" s="115">
        <v>1</v>
      </c>
      <c r="S94" s="52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83">
        <v>1</v>
      </c>
    </row>
    <row r="95" spans="1:35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1">
        <v>1</v>
      </c>
      <c r="L95" s="52">
        <v>1</v>
      </c>
      <c r="M95" s="50">
        <v>1</v>
      </c>
      <c r="N95" s="50">
        <v>1</v>
      </c>
      <c r="O95" s="50">
        <v>1</v>
      </c>
      <c r="P95" s="50">
        <v>1</v>
      </c>
      <c r="Q95" s="96">
        <v>1</v>
      </c>
      <c r="R95" s="115">
        <v>1</v>
      </c>
      <c r="S95" s="52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83">
        <v>1</v>
      </c>
    </row>
    <row r="96" spans="1:35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49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1">
        <v>1</v>
      </c>
      <c r="L96" s="52">
        <v>1</v>
      </c>
      <c r="M96" s="50">
        <v>1</v>
      </c>
      <c r="N96" s="50">
        <v>1</v>
      </c>
      <c r="O96" s="50">
        <v>1</v>
      </c>
      <c r="P96" s="50">
        <v>1</v>
      </c>
      <c r="Q96" s="96">
        <v>1</v>
      </c>
      <c r="R96" s="115">
        <v>1</v>
      </c>
      <c r="S96" s="52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83">
        <v>1</v>
      </c>
    </row>
    <row r="97" spans="1:35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70"/>
      <c r="E97" s="50">
        <v>0</v>
      </c>
      <c r="F97" s="50">
        <v>0</v>
      </c>
      <c r="G97" s="50">
        <v>0</v>
      </c>
      <c r="H97" s="50">
        <v>0.2</v>
      </c>
      <c r="I97" s="50">
        <v>0.3</v>
      </c>
      <c r="J97" s="50">
        <v>0.65</v>
      </c>
      <c r="K97" s="51">
        <v>0.9</v>
      </c>
      <c r="L97" s="51">
        <v>0.97</v>
      </c>
      <c r="M97" s="51">
        <v>0.97</v>
      </c>
      <c r="N97" s="50">
        <v>1</v>
      </c>
      <c r="O97" s="50">
        <v>1</v>
      </c>
      <c r="P97" s="50">
        <v>1</v>
      </c>
      <c r="Q97" s="96">
        <v>1</v>
      </c>
      <c r="R97" s="115">
        <v>1</v>
      </c>
      <c r="S97" s="52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83">
        <v>1</v>
      </c>
    </row>
    <row r="98" spans="1:35" s="3" customFormat="1" ht="15.95" customHeight="1" x14ac:dyDescent="0.2">
      <c r="A98" s="60">
        <f t="shared" si="22"/>
        <v>9</v>
      </c>
      <c r="B98" s="63" t="s">
        <v>60</v>
      </c>
      <c r="C98" s="60">
        <v>670</v>
      </c>
      <c r="D98" s="64"/>
      <c r="E98" s="65">
        <v>1</v>
      </c>
      <c r="F98" s="65">
        <v>1</v>
      </c>
      <c r="G98" s="65">
        <v>1</v>
      </c>
      <c r="H98" s="65">
        <v>1</v>
      </c>
      <c r="I98" s="65">
        <v>1</v>
      </c>
      <c r="J98" s="65">
        <v>1</v>
      </c>
      <c r="K98" s="67">
        <v>1</v>
      </c>
      <c r="L98" s="66">
        <v>1</v>
      </c>
      <c r="M98" s="65">
        <v>1</v>
      </c>
      <c r="N98" s="65">
        <v>1</v>
      </c>
      <c r="O98" s="65">
        <v>1</v>
      </c>
      <c r="P98" s="65">
        <v>1</v>
      </c>
      <c r="Q98" s="97">
        <v>0.65</v>
      </c>
      <c r="R98" s="115">
        <v>1</v>
      </c>
      <c r="S98" s="52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83">
        <v>1</v>
      </c>
    </row>
    <row r="99" spans="1:35" s="3" customFormat="1" ht="15.95" customHeight="1" x14ac:dyDescent="0.2">
      <c r="A99" s="60">
        <f t="shared" si="22"/>
        <v>10</v>
      </c>
      <c r="B99" s="63" t="s">
        <v>61</v>
      </c>
      <c r="C99" s="60">
        <v>1162</v>
      </c>
      <c r="D99" s="64"/>
      <c r="E99" s="65">
        <v>0</v>
      </c>
      <c r="F99" s="65">
        <v>0</v>
      </c>
      <c r="G99" s="65">
        <v>0</v>
      </c>
      <c r="H99" s="65">
        <v>0</v>
      </c>
      <c r="I99" s="65">
        <v>0</v>
      </c>
      <c r="J99" s="65">
        <v>0</v>
      </c>
      <c r="K99" s="67">
        <v>0</v>
      </c>
      <c r="L99" s="66">
        <v>0</v>
      </c>
      <c r="M99" s="65">
        <v>0</v>
      </c>
      <c r="N99" s="65">
        <v>0</v>
      </c>
      <c r="O99" s="65">
        <v>0</v>
      </c>
      <c r="P99" s="65">
        <v>0</v>
      </c>
      <c r="Q99" s="97">
        <v>0</v>
      </c>
      <c r="R99" s="119">
        <v>0</v>
      </c>
      <c r="S99" s="66">
        <v>0</v>
      </c>
      <c r="T99" s="65">
        <v>0</v>
      </c>
      <c r="U99" s="65">
        <v>0</v>
      </c>
      <c r="V99" s="65">
        <v>0</v>
      </c>
      <c r="W99" s="65">
        <v>0</v>
      </c>
      <c r="X99" s="65">
        <v>0</v>
      </c>
      <c r="Y99" s="65">
        <v>0</v>
      </c>
      <c r="Z99" s="65">
        <v>0</v>
      </c>
      <c r="AA99" s="65">
        <v>0</v>
      </c>
      <c r="AB99" s="65">
        <v>0</v>
      </c>
      <c r="AC99" s="65">
        <v>0</v>
      </c>
      <c r="AD99" s="65">
        <v>0</v>
      </c>
      <c r="AE99" s="65">
        <v>0</v>
      </c>
      <c r="AF99" s="65">
        <v>0</v>
      </c>
      <c r="AG99" s="65">
        <v>0</v>
      </c>
      <c r="AH99" s="87">
        <v>0.2</v>
      </c>
    </row>
    <row r="100" spans="1:35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2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7">
        <v>1</v>
      </c>
      <c r="L100" s="58">
        <v>1</v>
      </c>
      <c r="M100" s="56">
        <v>1</v>
      </c>
      <c r="N100" s="56">
        <v>1</v>
      </c>
      <c r="O100" s="56">
        <v>1</v>
      </c>
      <c r="P100" s="56">
        <v>1</v>
      </c>
      <c r="Q100" s="101">
        <v>1</v>
      </c>
      <c r="R100" s="120">
        <v>1</v>
      </c>
      <c r="S100" s="58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78">
        <v>1</v>
      </c>
    </row>
    <row r="101" spans="1:35" s="3" customFormat="1" ht="15.95" customHeight="1" x14ac:dyDescent="0.2">
      <c r="A101" s="28"/>
      <c r="B101" s="41" t="s">
        <v>109</v>
      </c>
      <c r="C101" s="30"/>
      <c r="D101" s="31"/>
      <c r="E101" s="32">
        <f t="shared" ref="E101:AH101" si="23">(E90*$C90)+(E91*$C91)+(E92*$C92)+(E93*$C93)+(E94*$C94)+(E95*$C95)+(E96*$C96)+(E97*$C97)+(E98*$C98)+(E99*$C99)+(E100*$C100)</f>
        <v>5238</v>
      </c>
      <c r="F101" s="32">
        <f t="shared" si="23"/>
        <v>5238</v>
      </c>
      <c r="G101" s="32">
        <f t="shared" si="23"/>
        <v>5238</v>
      </c>
      <c r="H101" s="32">
        <f t="shared" si="23"/>
        <v>5465.4</v>
      </c>
      <c r="I101" s="32">
        <f t="shared" si="23"/>
        <v>5579.1</v>
      </c>
      <c r="J101" s="32">
        <f t="shared" si="23"/>
        <v>5977.05</v>
      </c>
      <c r="K101" s="107">
        <f t="shared" si="23"/>
        <v>6261.3</v>
      </c>
      <c r="L101" s="44">
        <f t="shared" si="23"/>
        <v>6340.8899999999994</v>
      </c>
      <c r="M101" s="32">
        <f t="shared" si="23"/>
        <v>6340.8899999999994</v>
      </c>
      <c r="N101" s="32">
        <f t="shared" si="23"/>
        <v>6375</v>
      </c>
      <c r="O101" s="32">
        <f t="shared" si="23"/>
        <v>6375</v>
      </c>
      <c r="P101" s="32">
        <f t="shared" si="23"/>
        <v>6375</v>
      </c>
      <c r="Q101" s="99">
        <f t="shared" si="23"/>
        <v>6179.5</v>
      </c>
      <c r="R101" s="117">
        <f t="shared" si="23"/>
        <v>6531</v>
      </c>
      <c r="S101" s="44">
        <f t="shared" si="23"/>
        <v>6609</v>
      </c>
      <c r="T101" s="32">
        <f t="shared" si="23"/>
        <v>6765</v>
      </c>
      <c r="U101" s="32">
        <f t="shared" si="23"/>
        <v>6921</v>
      </c>
      <c r="V101" s="32">
        <f t="shared" si="23"/>
        <v>7077</v>
      </c>
      <c r="W101" s="32">
        <f t="shared" si="23"/>
        <v>7155</v>
      </c>
      <c r="X101" s="32">
        <f t="shared" si="23"/>
        <v>7155</v>
      </c>
      <c r="Y101" s="32">
        <f t="shared" si="23"/>
        <v>7155</v>
      </c>
      <c r="Z101" s="32">
        <f t="shared" si="23"/>
        <v>7155</v>
      </c>
      <c r="AA101" s="32">
        <f t="shared" si="23"/>
        <v>7155</v>
      </c>
      <c r="AB101" s="32">
        <f t="shared" si="23"/>
        <v>7155</v>
      </c>
      <c r="AC101" s="32">
        <f t="shared" si="23"/>
        <v>7155</v>
      </c>
      <c r="AD101" s="32">
        <f t="shared" si="23"/>
        <v>7155</v>
      </c>
      <c r="AE101" s="32">
        <f t="shared" si="23"/>
        <v>7155</v>
      </c>
      <c r="AF101" s="32">
        <f t="shared" si="23"/>
        <v>7155</v>
      </c>
      <c r="AG101" s="32">
        <f t="shared" si="23"/>
        <v>7350</v>
      </c>
      <c r="AH101" s="84">
        <f t="shared" si="23"/>
        <v>7679.9</v>
      </c>
    </row>
    <row r="102" spans="1:35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/>
      <c r="F102" s="32"/>
      <c r="G102" s="32"/>
      <c r="H102" s="32"/>
      <c r="I102" s="32"/>
      <c r="J102" s="32"/>
      <c r="K102" s="107"/>
      <c r="L102" s="44"/>
      <c r="M102" s="32"/>
      <c r="N102" s="32"/>
      <c r="O102" s="32"/>
      <c r="P102" s="32"/>
      <c r="Q102" s="99"/>
      <c r="R102" s="117">
        <f t="shared" ref="R102:AH102" si="24">R101*$C102</f>
        <v>474.80369999999999</v>
      </c>
      <c r="S102" s="44">
        <f t="shared" si="24"/>
        <v>480.47430000000003</v>
      </c>
      <c r="T102" s="32">
        <f t="shared" si="24"/>
        <v>491.81549999999999</v>
      </c>
      <c r="U102" s="32">
        <f t="shared" si="24"/>
        <v>503.1567</v>
      </c>
      <c r="V102" s="32">
        <f t="shared" si="24"/>
        <v>514.49789999999996</v>
      </c>
      <c r="W102" s="32">
        <f t="shared" si="24"/>
        <v>520.16849999999999</v>
      </c>
      <c r="X102" s="32">
        <f t="shared" si="24"/>
        <v>520.16849999999999</v>
      </c>
      <c r="Y102" s="32">
        <f t="shared" si="24"/>
        <v>520.16849999999999</v>
      </c>
      <c r="Z102" s="32">
        <f t="shared" si="24"/>
        <v>520.16849999999999</v>
      </c>
      <c r="AA102" s="32">
        <f t="shared" si="24"/>
        <v>520.16849999999999</v>
      </c>
      <c r="AB102" s="32">
        <f t="shared" si="24"/>
        <v>520.16849999999999</v>
      </c>
      <c r="AC102" s="32">
        <f t="shared" si="24"/>
        <v>520.16849999999999</v>
      </c>
      <c r="AD102" s="32">
        <f t="shared" si="24"/>
        <v>520.16849999999999</v>
      </c>
      <c r="AE102" s="32">
        <f t="shared" si="24"/>
        <v>520.16849999999999</v>
      </c>
      <c r="AF102" s="32">
        <f t="shared" si="24"/>
        <v>520.16849999999999</v>
      </c>
      <c r="AG102" s="32">
        <f t="shared" si="24"/>
        <v>534.34500000000003</v>
      </c>
      <c r="AH102" s="84">
        <f t="shared" si="24"/>
        <v>558.32872999999995</v>
      </c>
      <c r="AI102" s="80"/>
    </row>
    <row r="103" spans="1:35" s="39" customFormat="1" ht="15.95" customHeight="1" x14ac:dyDescent="0.2">
      <c r="A103" s="35"/>
      <c r="B103" s="34" t="s">
        <v>107</v>
      </c>
      <c r="C103" s="36"/>
      <c r="D103" s="37"/>
      <c r="E103" s="38">
        <f t="shared" ref="E103:AH103" si="25">E101-E102</f>
        <v>5238</v>
      </c>
      <c r="F103" s="38">
        <f t="shared" si="25"/>
        <v>5238</v>
      </c>
      <c r="G103" s="38">
        <f t="shared" si="25"/>
        <v>5238</v>
      </c>
      <c r="H103" s="38">
        <f t="shared" si="25"/>
        <v>5465.4</v>
      </c>
      <c r="I103" s="38">
        <f t="shared" si="25"/>
        <v>5579.1</v>
      </c>
      <c r="J103" s="38">
        <f t="shared" si="25"/>
        <v>5977.05</v>
      </c>
      <c r="K103" s="108">
        <f t="shared" si="25"/>
        <v>6261.3</v>
      </c>
      <c r="L103" s="45">
        <f t="shared" si="25"/>
        <v>6340.8899999999994</v>
      </c>
      <c r="M103" s="38">
        <f t="shared" si="25"/>
        <v>6340.8899999999994</v>
      </c>
      <c r="N103" s="38">
        <f t="shared" si="25"/>
        <v>6375</v>
      </c>
      <c r="O103" s="38">
        <f t="shared" si="25"/>
        <v>6375</v>
      </c>
      <c r="P103" s="38">
        <f t="shared" si="25"/>
        <v>6375</v>
      </c>
      <c r="Q103" s="100">
        <f t="shared" si="25"/>
        <v>6179.5</v>
      </c>
      <c r="R103" s="118">
        <f t="shared" si="25"/>
        <v>6056.1962999999996</v>
      </c>
      <c r="S103" s="45">
        <f t="shared" si="25"/>
        <v>6128.5257000000001</v>
      </c>
      <c r="T103" s="38">
        <f t="shared" si="25"/>
        <v>6273.1845000000003</v>
      </c>
      <c r="U103" s="38">
        <f t="shared" si="25"/>
        <v>6417.8433000000005</v>
      </c>
      <c r="V103" s="38">
        <f t="shared" si="25"/>
        <v>6562.5020999999997</v>
      </c>
      <c r="W103" s="38">
        <f t="shared" si="25"/>
        <v>6634.8315000000002</v>
      </c>
      <c r="X103" s="38">
        <f t="shared" si="25"/>
        <v>6634.8315000000002</v>
      </c>
      <c r="Y103" s="38">
        <f t="shared" si="25"/>
        <v>6634.8315000000002</v>
      </c>
      <c r="Z103" s="38">
        <f t="shared" si="25"/>
        <v>6634.8315000000002</v>
      </c>
      <c r="AA103" s="38">
        <f t="shared" si="25"/>
        <v>6634.8315000000002</v>
      </c>
      <c r="AB103" s="38">
        <f t="shared" si="25"/>
        <v>6634.8315000000002</v>
      </c>
      <c r="AC103" s="38">
        <f t="shared" si="25"/>
        <v>6634.8315000000002</v>
      </c>
      <c r="AD103" s="38">
        <f t="shared" si="25"/>
        <v>6634.8315000000002</v>
      </c>
      <c r="AE103" s="38">
        <f t="shared" si="25"/>
        <v>6634.8315000000002</v>
      </c>
      <c r="AF103" s="38">
        <f t="shared" si="25"/>
        <v>6634.8315000000002</v>
      </c>
      <c r="AG103" s="38">
        <f t="shared" si="25"/>
        <v>6815.6549999999997</v>
      </c>
      <c r="AH103" s="85">
        <f t="shared" si="25"/>
        <v>7121.5712699999995</v>
      </c>
      <c r="AI103" s="80"/>
    </row>
    <row r="104" spans="1:35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105"/>
      <c r="L104" s="43"/>
      <c r="M104" s="8"/>
      <c r="N104" s="8"/>
      <c r="O104" s="8"/>
      <c r="P104" s="8"/>
      <c r="Q104" s="95"/>
      <c r="R104" s="114"/>
      <c r="S104" s="43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2"/>
    </row>
    <row r="105" spans="1:35" s="3" customFormat="1" ht="15.95" customHeight="1" x14ac:dyDescent="0.2">
      <c r="A105" s="5"/>
      <c r="B105" s="6"/>
      <c r="C105" s="5">
        <f>SUM(E103:AH103)/30</f>
        <v>6290.2307723333324</v>
      </c>
      <c r="D105" s="7"/>
      <c r="E105" s="8"/>
      <c r="F105" s="8"/>
      <c r="G105" s="8"/>
      <c r="H105" s="8"/>
      <c r="I105" s="8"/>
      <c r="J105" s="8"/>
      <c r="K105" s="105"/>
      <c r="L105" s="43"/>
      <c r="M105" s="8"/>
      <c r="N105" s="8"/>
      <c r="O105" s="8"/>
      <c r="P105" s="8"/>
      <c r="Q105" s="95"/>
      <c r="R105" s="114"/>
      <c r="S105" s="43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2"/>
    </row>
    <row r="106" spans="1:35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105"/>
      <c r="L106" s="43"/>
      <c r="M106" s="8"/>
      <c r="N106" s="8"/>
      <c r="O106" s="8"/>
      <c r="P106" s="8"/>
      <c r="Q106" s="95"/>
      <c r="R106" s="114"/>
      <c r="S106" s="43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2"/>
    </row>
    <row r="107" spans="1:35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1">
        <v>1</v>
      </c>
      <c r="L107" s="52">
        <v>1</v>
      </c>
      <c r="M107" s="50">
        <v>1</v>
      </c>
      <c r="N107" s="50">
        <v>1</v>
      </c>
      <c r="O107" s="50">
        <v>1</v>
      </c>
      <c r="P107" s="50">
        <v>1</v>
      </c>
      <c r="Q107" s="96">
        <v>1</v>
      </c>
      <c r="R107" s="115">
        <v>1</v>
      </c>
      <c r="S107" s="52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83">
        <v>1</v>
      </c>
    </row>
    <row r="108" spans="1:35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70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1">
        <v>1</v>
      </c>
      <c r="L108" s="52">
        <v>1</v>
      </c>
      <c r="M108" s="50">
        <v>1</v>
      </c>
      <c r="N108" s="50">
        <v>1</v>
      </c>
      <c r="O108" s="50">
        <v>1</v>
      </c>
      <c r="P108" s="50">
        <v>1</v>
      </c>
      <c r="Q108" s="96">
        <v>1</v>
      </c>
      <c r="R108" s="115">
        <v>1</v>
      </c>
      <c r="S108" s="52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83">
        <v>1</v>
      </c>
    </row>
    <row r="109" spans="1:35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70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1">
        <v>1</v>
      </c>
      <c r="L109" s="52">
        <v>1</v>
      </c>
      <c r="M109" s="50">
        <v>1</v>
      </c>
      <c r="N109" s="50">
        <v>1</v>
      </c>
      <c r="O109" s="50">
        <v>1</v>
      </c>
      <c r="P109" s="50">
        <v>1</v>
      </c>
      <c r="Q109" s="96">
        <v>1</v>
      </c>
      <c r="R109" s="115">
        <v>1</v>
      </c>
      <c r="S109" s="52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83">
        <v>1</v>
      </c>
    </row>
    <row r="110" spans="1:35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70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1">
        <v>1</v>
      </c>
      <c r="L110" s="52">
        <v>1</v>
      </c>
      <c r="M110" s="50">
        <v>1</v>
      </c>
      <c r="N110" s="50">
        <v>1</v>
      </c>
      <c r="O110" s="50">
        <v>1</v>
      </c>
      <c r="P110" s="50">
        <v>1</v>
      </c>
      <c r="Q110" s="96">
        <v>1</v>
      </c>
      <c r="R110" s="115">
        <v>1</v>
      </c>
      <c r="S110" s="52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83">
        <v>1</v>
      </c>
    </row>
    <row r="111" spans="1:35" s="3" customFormat="1" ht="15.95" customHeight="1" x14ac:dyDescent="0.2">
      <c r="A111" s="60">
        <f t="shared" si="26"/>
        <v>5</v>
      </c>
      <c r="B111" s="63" t="s">
        <v>74</v>
      </c>
      <c r="C111" s="60">
        <v>1129</v>
      </c>
      <c r="D111" s="64"/>
      <c r="E111" s="65">
        <v>0</v>
      </c>
      <c r="F111" s="65">
        <v>0</v>
      </c>
      <c r="G111" s="65">
        <v>0</v>
      </c>
      <c r="H111" s="65">
        <v>0</v>
      </c>
      <c r="I111" s="65">
        <v>0</v>
      </c>
      <c r="J111" s="65">
        <v>0</v>
      </c>
      <c r="K111" s="67">
        <v>0</v>
      </c>
      <c r="L111" s="66">
        <v>0</v>
      </c>
      <c r="M111" s="65">
        <v>0</v>
      </c>
      <c r="N111" s="65">
        <v>0</v>
      </c>
      <c r="O111" s="65">
        <v>0</v>
      </c>
      <c r="P111" s="65">
        <v>0</v>
      </c>
      <c r="Q111" s="97">
        <v>0</v>
      </c>
      <c r="R111" s="119">
        <v>0</v>
      </c>
      <c r="S111" s="66">
        <v>0</v>
      </c>
      <c r="T111" s="65">
        <v>0</v>
      </c>
      <c r="U111" s="65">
        <v>0</v>
      </c>
      <c r="V111" s="65">
        <v>0.2</v>
      </c>
      <c r="W111" s="65">
        <v>0.3</v>
      </c>
      <c r="X111" s="65">
        <v>0.5</v>
      </c>
      <c r="Y111" s="65">
        <v>0.7</v>
      </c>
      <c r="Z111" s="65">
        <v>0.9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83">
        <v>1</v>
      </c>
    </row>
    <row r="112" spans="1:35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1">
        <v>1</v>
      </c>
      <c r="L112" s="52">
        <v>1</v>
      </c>
      <c r="M112" s="50">
        <v>1</v>
      </c>
      <c r="N112" s="50">
        <v>1</v>
      </c>
      <c r="O112" s="50">
        <v>1</v>
      </c>
      <c r="P112" s="50">
        <v>1</v>
      </c>
      <c r="Q112" s="96">
        <v>1</v>
      </c>
      <c r="R112" s="115">
        <v>1</v>
      </c>
      <c r="S112" s="52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83">
        <v>1</v>
      </c>
    </row>
    <row r="113" spans="1:34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70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1">
        <v>1</v>
      </c>
      <c r="L113" s="52">
        <v>1</v>
      </c>
      <c r="M113" s="50">
        <v>1</v>
      </c>
      <c r="N113" s="50">
        <v>1</v>
      </c>
      <c r="O113" s="50">
        <v>1</v>
      </c>
      <c r="P113" s="50">
        <v>1</v>
      </c>
      <c r="Q113" s="96">
        <v>1</v>
      </c>
      <c r="R113" s="115">
        <v>1</v>
      </c>
      <c r="S113" s="52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83">
        <v>1</v>
      </c>
    </row>
    <row r="114" spans="1:34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70"/>
      <c r="E114" s="50">
        <v>1</v>
      </c>
      <c r="F114" s="50">
        <v>1</v>
      </c>
      <c r="G114" s="50">
        <v>0.74</v>
      </c>
      <c r="H114" s="50">
        <v>0.74</v>
      </c>
      <c r="I114" s="50">
        <v>1</v>
      </c>
      <c r="J114" s="50">
        <v>1</v>
      </c>
      <c r="K114" s="51">
        <v>1</v>
      </c>
      <c r="L114" s="52">
        <v>1</v>
      </c>
      <c r="M114" s="50">
        <v>1</v>
      </c>
      <c r="N114" s="50">
        <v>1</v>
      </c>
      <c r="O114" s="50">
        <v>1</v>
      </c>
      <c r="P114" s="50">
        <v>1</v>
      </c>
      <c r="Q114" s="96">
        <v>1</v>
      </c>
      <c r="R114" s="115">
        <v>1</v>
      </c>
      <c r="S114" s="52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83">
        <v>1</v>
      </c>
    </row>
    <row r="115" spans="1:34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70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1">
        <v>1</v>
      </c>
      <c r="L115" s="52">
        <v>1</v>
      </c>
      <c r="M115" s="50">
        <v>1</v>
      </c>
      <c r="N115" s="50">
        <v>1</v>
      </c>
      <c r="O115" s="50">
        <v>1</v>
      </c>
      <c r="P115" s="50">
        <v>1</v>
      </c>
      <c r="Q115" s="96">
        <v>1</v>
      </c>
      <c r="R115" s="115">
        <v>1</v>
      </c>
      <c r="S115" s="52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83">
        <v>1</v>
      </c>
    </row>
    <row r="116" spans="1:34" s="3" customFormat="1" ht="15.95" customHeight="1" x14ac:dyDescent="0.2">
      <c r="A116" s="60">
        <f t="shared" si="26"/>
        <v>10</v>
      </c>
      <c r="B116" s="63" t="s">
        <v>79</v>
      </c>
      <c r="C116" s="60">
        <v>800</v>
      </c>
      <c r="D116" s="64"/>
      <c r="E116" s="65">
        <v>0</v>
      </c>
      <c r="F116" s="65">
        <v>0.03</v>
      </c>
      <c r="G116" s="65">
        <v>0.16</v>
      </c>
      <c r="H116" s="65">
        <v>0.3</v>
      </c>
      <c r="I116" s="65">
        <v>0.5</v>
      </c>
      <c r="J116" s="65">
        <v>0.79</v>
      </c>
      <c r="K116" s="67">
        <v>0</v>
      </c>
      <c r="L116" s="66">
        <v>0</v>
      </c>
      <c r="M116" s="65">
        <v>0.18</v>
      </c>
      <c r="N116" s="65">
        <v>0.7</v>
      </c>
      <c r="O116" s="65">
        <v>0.8</v>
      </c>
      <c r="P116" s="65">
        <v>0.9</v>
      </c>
      <c r="Q116" s="97">
        <v>0.97</v>
      </c>
      <c r="R116" s="115">
        <v>1</v>
      </c>
      <c r="S116" s="52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83">
        <v>1</v>
      </c>
    </row>
    <row r="117" spans="1:34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1">
        <v>1</v>
      </c>
      <c r="L117" s="52">
        <v>1</v>
      </c>
      <c r="M117" s="50">
        <v>1</v>
      </c>
      <c r="N117" s="50">
        <v>1</v>
      </c>
      <c r="O117" s="50">
        <v>1</v>
      </c>
      <c r="P117" s="50">
        <v>1</v>
      </c>
      <c r="Q117" s="96">
        <v>1</v>
      </c>
      <c r="R117" s="115">
        <v>1</v>
      </c>
      <c r="S117" s="52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83">
        <v>1</v>
      </c>
    </row>
    <row r="118" spans="1:34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1">
        <v>1</v>
      </c>
      <c r="L118" s="52">
        <v>1</v>
      </c>
      <c r="M118" s="50">
        <v>1</v>
      </c>
      <c r="N118" s="50">
        <v>1</v>
      </c>
      <c r="O118" s="50">
        <v>1</v>
      </c>
      <c r="P118" s="50">
        <v>1</v>
      </c>
      <c r="Q118" s="96">
        <v>1</v>
      </c>
      <c r="R118" s="115">
        <v>1</v>
      </c>
      <c r="S118" s="52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83">
        <v>1</v>
      </c>
    </row>
    <row r="119" spans="1:34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49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1">
        <v>1</v>
      </c>
      <c r="L119" s="52">
        <v>1</v>
      </c>
      <c r="M119" s="50">
        <v>1</v>
      </c>
      <c r="N119" s="50">
        <v>1</v>
      </c>
      <c r="O119" s="50">
        <v>1</v>
      </c>
      <c r="P119" s="50">
        <v>1</v>
      </c>
      <c r="Q119" s="96">
        <v>1</v>
      </c>
      <c r="R119" s="115">
        <v>1</v>
      </c>
      <c r="S119" s="52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83">
        <v>1</v>
      </c>
    </row>
    <row r="120" spans="1:34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70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1">
        <v>1</v>
      </c>
      <c r="L120" s="52">
        <v>1</v>
      </c>
      <c r="M120" s="50">
        <v>1</v>
      </c>
      <c r="N120" s="50">
        <v>1</v>
      </c>
      <c r="O120" s="50">
        <v>1</v>
      </c>
      <c r="P120" s="50">
        <v>1</v>
      </c>
      <c r="Q120" s="96">
        <v>1</v>
      </c>
      <c r="R120" s="115">
        <v>1</v>
      </c>
      <c r="S120" s="52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83">
        <v>1</v>
      </c>
    </row>
    <row r="121" spans="1:34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1">
        <v>1</v>
      </c>
      <c r="L121" s="52">
        <v>1</v>
      </c>
      <c r="M121" s="50">
        <v>1</v>
      </c>
      <c r="N121" s="50">
        <v>1</v>
      </c>
      <c r="O121" s="50">
        <v>1</v>
      </c>
      <c r="P121" s="50">
        <v>1</v>
      </c>
      <c r="Q121" s="96">
        <v>1</v>
      </c>
      <c r="R121" s="115">
        <v>1</v>
      </c>
      <c r="S121" s="52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83">
        <v>1</v>
      </c>
    </row>
    <row r="122" spans="1:34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61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1">
        <v>1</v>
      </c>
      <c r="L122" s="52">
        <v>1</v>
      </c>
      <c r="M122" s="50">
        <v>1</v>
      </c>
      <c r="N122" s="50">
        <v>1</v>
      </c>
      <c r="O122" s="50">
        <v>1</v>
      </c>
      <c r="P122" s="50">
        <v>1</v>
      </c>
      <c r="Q122" s="96">
        <v>1</v>
      </c>
      <c r="R122" s="115">
        <v>1</v>
      </c>
      <c r="S122" s="52">
        <v>1</v>
      </c>
      <c r="T122" s="50">
        <v>1</v>
      </c>
      <c r="U122" s="50">
        <v>1</v>
      </c>
      <c r="V122" s="65">
        <v>0</v>
      </c>
      <c r="W122" s="65">
        <v>0</v>
      </c>
      <c r="X122" s="65">
        <v>0</v>
      </c>
      <c r="Y122" s="65">
        <v>0</v>
      </c>
      <c r="Z122" s="65">
        <v>0</v>
      </c>
      <c r="AA122" s="65">
        <v>0</v>
      </c>
      <c r="AB122" s="65">
        <v>0</v>
      </c>
      <c r="AC122" s="65">
        <v>0</v>
      </c>
      <c r="AD122" s="65">
        <v>0</v>
      </c>
      <c r="AE122" s="65">
        <v>0</v>
      </c>
      <c r="AF122" s="65">
        <v>0</v>
      </c>
      <c r="AG122" s="65">
        <v>0</v>
      </c>
      <c r="AH122" s="92">
        <v>0</v>
      </c>
    </row>
    <row r="123" spans="1:34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70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1">
        <v>1</v>
      </c>
      <c r="L123" s="52">
        <v>1</v>
      </c>
      <c r="M123" s="50">
        <v>1</v>
      </c>
      <c r="N123" s="50">
        <v>1</v>
      </c>
      <c r="O123" s="50">
        <v>1</v>
      </c>
      <c r="P123" s="50">
        <v>1</v>
      </c>
      <c r="Q123" s="96">
        <v>1</v>
      </c>
      <c r="R123" s="115">
        <v>1</v>
      </c>
      <c r="S123" s="52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83">
        <v>1</v>
      </c>
    </row>
    <row r="124" spans="1:34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70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1">
        <v>1</v>
      </c>
      <c r="L124" s="52">
        <v>1</v>
      </c>
      <c r="M124" s="50">
        <v>1</v>
      </c>
      <c r="N124" s="50">
        <v>1</v>
      </c>
      <c r="O124" s="50">
        <v>1</v>
      </c>
      <c r="P124" s="50">
        <v>1</v>
      </c>
      <c r="Q124" s="96">
        <v>1</v>
      </c>
      <c r="R124" s="115">
        <v>1</v>
      </c>
      <c r="S124" s="52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83">
        <v>1</v>
      </c>
    </row>
    <row r="125" spans="1:34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70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1">
        <v>1</v>
      </c>
      <c r="L125" s="52">
        <v>1</v>
      </c>
      <c r="M125" s="50">
        <v>1</v>
      </c>
      <c r="N125" s="50">
        <v>1</v>
      </c>
      <c r="O125" s="50">
        <v>1</v>
      </c>
      <c r="P125" s="50">
        <v>1</v>
      </c>
      <c r="Q125" s="96">
        <v>1</v>
      </c>
      <c r="R125" s="115">
        <v>1</v>
      </c>
      <c r="S125" s="52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83">
        <v>1</v>
      </c>
    </row>
    <row r="126" spans="1:34" s="3" customFormat="1" ht="15.95" customHeight="1" x14ac:dyDescent="0.2">
      <c r="A126" s="60">
        <f t="shared" si="26"/>
        <v>20</v>
      </c>
      <c r="B126" s="63" t="s">
        <v>89</v>
      </c>
      <c r="C126" s="60">
        <v>1148</v>
      </c>
      <c r="D126" s="64"/>
      <c r="E126" s="65">
        <v>0</v>
      </c>
      <c r="F126" s="65">
        <v>0</v>
      </c>
      <c r="G126" s="65">
        <v>0</v>
      </c>
      <c r="H126" s="65">
        <v>0</v>
      </c>
      <c r="I126" s="65">
        <v>0</v>
      </c>
      <c r="J126" s="65">
        <v>0</v>
      </c>
      <c r="K126" s="67">
        <v>0</v>
      </c>
      <c r="L126" s="66">
        <v>0</v>
      </c>
      <c r="M126" s="65">
        <v>0</v>
      </c>
      <c r="N126" s="65">
        <v>0</v>
      </c>
      <c r="O126" s="65">
        <v>0</v>
      </c>
      <c r="P126" s="65">
        <v>0</v>
      </c>
      <c r="Q126" s="97">
        <v>0</v>
      </c>
      <c r="R126" s="119">
        <v>0.2</v>
      </c>
      <c r="S126" s="66">
        <v>0.3</v>
      </c>
      <c r="T126" s="65">
        <v>0.7</v>
      </c>
      <c r="U126" s="65">
        <v>0.9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83">
        <v>1</v>
      </c>
    </row>
    <row r="127" spans="1:34" s="3" customFormat="1" ht="15.95" customHeight="1" x14ac:dyDescent="0.2">
      <c r="A127" s="60">
        <f t="shared" si="26"/>
        <v>21</v>
      </c>
      <c r="B127" s="63" t="s">
        <v>90</v>
      </c>
      <c r="C127" s="60">
        <v>1148</v>
      </c>
      <c r="D127" s="64"/>
      <c r="E127" s="65">
        <v>0</v>
      </c>
      <c r="F127" s="65">
        <v>0</v>
      </c>
      <c r="G127" s="65">
        <v>0</v>
      </c>
      <c r="H127" s="65">
        <v>0</v>
      </c>
      <c r="I127" s="65">
        <v>0</v>
      </c>
      <c r="J127" s="65">
        <v>0</v>
      </c>
      <c r="K127" s="67">
        <v>0</v>
      </c>
      <c r="L127" s="66">
        <v>0</v>
      </c>
      <c r="M127" s="65">
        <v>0</v>
      </c>
      <c r="N127" s="65">
        <v>0</v>
      </c>
      <c r="O127" s="65">
        <v>0</v>
      </c>
      <c r="P127" s="65">
        <v>0</v>
      </c>
      <c r="Q127" s="97">
        <v>0</v>
      </c>
      <c r="R127" s="119">
        <v>0</v>
      </c>
      <c r="S127" s="66">
        <v>0</v>
      </c>
      <c r="T127" s="65">
        <v>0.2</v>
      </c>
      <c r="U127" s="65">
        <v>0.3</v>
      </c>
      <c r="V127" s="65">
        <v>0.5</v>
      </c>
      <c r="W127" s="65">
        <v>0.7</v>
      </c>
      <c r="X127" s="65">
        <v>0.9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83">
        <v>1</v>
      </c>
    </row>
    <row r="128" spans="1:34" s="3" customFormat="1" ht="15.95" customHeight="1" x14ac:dyDescent="0.2">
      <c r="A128" s="60">
        <f t="shared" si="26"/>
        <v>22</v>
      </c>
      <c r="B128" s="63" t="s">
        <v>91</v>
      </c>
      <c r="C128" s="60">
        <v>885</v>
      </c>
      <c r="D128" s="64"/>
      <c r="E128" s="65">
        <v>0</v>
      </c>
      <c r="F128" s="65">
        <v>0</v>
      </c>
      <c r="G128" s="65">
        <v>0</v>
      </c>
      <c r="H128" s="65">
        <v>0</v>
      </c>
      <c r="I128" s="65">
        <v>0</v>
      </c>
      <c r="J128" s="65">
        <v>0</v>
      </c>
      <c r="K128" s="67">
        <v>0</v>
      </c>
      <c r="L128" s="66">
        <v>0</v>
      </c>
      <c r="M128" s="65">
        <v>0</v>
      </c>
      <c r="N128" s="65">
        <v>0</v>
      </c>
      <c r="O128" s="65">
        <v>0</v>
      </c>
      <c r="P128" s="65">
        <v>0</v>
      </c>
      <c r="Q128" s="97">
        <v>0</v>
      </c>
      <c r="R128" s="119">
        <v>0</v>
      </c>
      <c r="S128" s="66">
        <v>0</v>
      </c>
      <c r="T128" s="65">
        <v>0</v>
      </c>
      <c r="U128" s="65">
        <v>0</v>
      </c>
      <c r="V128" s="65">
        <v>0</v>
      </c>
      <c r="W128" s="65">
        <v>0</v>
      </c>
      <c r="X128" s="65">
        <v>0</v>
      </c>
      <c r="Y128" s="65">
        <v>0</v>
      </c>
      <c r="Z128" s="65">
        <v>0</v>
      </c>
      <c r="AA128" s="65">
        <v>0</v>
      </c>
      <c r="AB128" s="65">
        <v>0</v>
      </c>
      <c r="AC128" s="65">
        <v>0</v>
      </c>
      <c r="AD128" s="65">
        <v>0</v>
      </c>
      <c r="AE128" s="65">
        <v>0</v>
      </c>
      <c r="AF128" s="65">
        <v>0</v>
      </c>
      <c r="AG128" s="65">
        <v>0</v>
      </c>
      <c r="AH128" s="92">
        <v>0</v>
      </c>
    </row>
    <row r="129" spans="1:35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70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1">
        <v>1</v>
      </c>
      <c r="L129" s="52">
        <v>1</v>
      </c>
      <c r="M129" s="50">
        <v>1</v>
      </c>
      <c r="N129" s="50">
        <v>1</v>
      </c>
      <c r="O129" s="50">
        <v>1</v>
      </c>
      <c r="P129" s="50">
        <v>1</v>
      </c>
      <c r="Q129" s="96">
        <v>1</v>
      </c>
      <c r="R129" s="115">
        <v>1</v>
      </c>
      <c r="S129" s="52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83">
        <v>1</v>
      </c>
    </row>
    <row r="130" spans="1:35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70"/>
      <c r="E130" s="50">
        <v>0</v>
      </c>
      <c r="F130" s="50">
        <v>0.3</v>
      </c>
      <c r="G130" s="50">
        <v>0.3</v>
      </c>
      <c r="H130" s="50">
        <v>0.7</v>
      </c>
      <c r="I130" s="50">
        <v>0.9</v>
      </c>
      <c r="J130" s="50">
        <v>1</v>
      </c>
      <c r="K130" s="51">
        <v>1</v>
      </c>
      <c r="L130" s="52">
        <v>1</v>
      </c>
      <c r="M130" s="50">
        <v>1</v>
      </c>
      <c r="N130" s="50">
        <v>1</v>
      </c>
      <c r="O130" s="50">
        <v>1</v>
      </c>
      <c r="P130" s="50">
        <v>1</v>
      </c>
      <c r="Q130" s="96">
        <v>1</v>
      </c>
      <c r="R130" s="115">
        <v>1</v>
      </c>
      <c r="S130" s="52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83">
        <v>1</v>
      </c>
    </row>
    <row r="131" spans="1:35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1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1">
        <v>1</v>
      </c>
      <c r="L131" s="52">
        <v>1</v>
      </c>
      <c r="M131" s="50">
        <v>1</v>
      </c>
      <c r="N131" s="50">
        <v>1</v>
      </c>
      <c r="O131" s="50">
        <v>1</v>
      </c>
      <c r="P131" s="50">
        <v>1</v>
      </c>
      <c r="Q131" s="96">
        <v>1</v>
      </c>
      <c r="R131" s="115">
        <v>1</v>
      </c>
      <c r="S131" s="52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83">
        <v>1</v>
      </c>
    </row>
    <row r="132" spans="1:35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1">
        <v>1</v>
      </c>
      <c r="L132" s="52">
        <v>1</v>
      </c>
      <c r="M132" s="50">
        <v>1</v>
      </c>
      <c r="N132" s="50">
        <v>1</v>
      </c>
      <c r="O132" s="50">
        <v>1</v>
      </c>
      <c r="P132" s="50">
        <v>1</v>
      </c>
      <c r="Q132" s="96">
        <v>1</v>
      </c>
      <c r="R132" s="115">
        <v>1</v>
      </c>
      <c r="S132" s="52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83">
        <v>1</v>
      </c>
    </row>
    <row r="133" spans="1:35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62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7">
        <v>1</v>
      </c>
      <c r="L133" s="58">
        <v>1</v>
      </c>
      <c r="M133" s="56">
        <v>1</v>
      </c>
      <c r="N133" s="56">
        <v>1</v>
      </c>
      <c r="O133" s="56">
        <v>1</v>
      </c>
      <c r="P133" s="56">
        <v>1</v>
      </c>
      <c r="Q133" s="101">
        <v>1</v>
      </c>
      <c r="R133" s="120">
        <v>1</v>
      </c>
      <c r="S133" s="58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78">
        <v>1</v>
      </c>
    </row>
    <row r="134" spans="1:35" s="3" customFormat="1" ht="15.95" customHeight="1" x14ac:dyDescent="0.2">
      <c r="A134" s="28"/>
      <c r="B134" s="41" t="s">
        <v>109</v>
      </c>
      <c r="C134" s="30"/>
      <c r="D134" s="31"/>
      <c r="E134" s="32">
        <f t="shared" ref="E134:AH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19678</v>
      </c>
      <c r="F134" s="32">
        <f t="shared" si="27"/>
        <v>19942.3</v>
      </c>
      <c r="G134" s="32">
        <f t="shared" si="27"/>
        <v>19824.259999999998</v>
      </c>
      <c r="H134" s="32">
        <f t="shared" si="27"/>
        <v>20256.66</v>
      </c>
      <c r="I134" s="32">
        <f t="shared" si="27"/>
        <v>20798.900000000001</v>
      </c>
      <c r="J134" s="32">
        <f t="shared" si="27"/>
        <v>21111</v>
      </c>
      <c r="K134" s="107">
        <f t="shared" si="27"/>
        <v>20479</v>
      </c>
      <c r="L134" s="44">
        <f t="shared" si="27"/>
        <v>20479</v>
      </c>
      <c r="M134" s="32">
        <f t="shared" si="27"/>
        <v>20623</v>
      </c>
      <c r="N134" s="32">
        <f t="shared" si="27"/>
        <v>21039</v>
      </c>
      <c r="O134" s="32">
        <f t="shared" si="27"/>
        <v>21119</v>
      </c>
      <c r="P134" s="32">
        <f t="shared" si="27"/>
        <v>21199</v>
      </c>
      <c r="Q134" s="99">
        <f t="shared" si="27"/>
        <v>21255</v>
      </c>
      <c r="R134" s="117">
        <f t="shared" si="27"/>
        <v>21508.6</v>
      </c>
      <c r="S134" s="44">
        <f t="shared" si="27"/>
        <v>21623.4</v>
      </c>
      <c r="T134" s="32">
        <f t="shared" si="27"/>
        <v>22312.199999999997</v>
      </c>
      <c r="U134" s="32">
        <f t="shared" si="27"/>
        <v>22656.600000000002</v>
      </c>
      <c r="V134" s="32">
        <f t="shared" si="27"/>
        <v>22380.799999999999</v>
      </c>
      <c r="W134" s="32">
        <f t="shared" si="27"/>
        <v>22723.3</v>
      </c>
      <c r="X134" s="32">
        <f t="shared" si="27"/>
        <v>23178.7</v>
      </c>
      <c r="Y134" s="32">
        <f t="shared" si="27"/>
        <v>23519.3</v>
      </c>
      <c r="Z134" s="32">
        <f t="shared" si="27"/>
        <v>23745.1</v>
      </c>
      <c r="AA134" s="32">
        <f t="shared" si="27"/>
        <v>23858</v>
      </c>
      <c r="AB134" s="32">
        <f t="shared" si="27"/>
        <v>23858</v>
      </c>
      <c r="AC134" s="32">
        <f t="shared" si="27"/>
        <v>23858</v>
      </c>
      <c r="AD134" s="32">
        <f t="shared" si="27"/>
        <v>23858</v>
      </c>
      <c r="AE134" s="32">
        <f t="shared" si="27"/>
        <v>23858</v>
      </c>
      <c r="AF134" s="32">
        <f t="shared" si="27"/>
        <v>23858</v>
      </c>
      <c r="AG134" s="32">
        <f t="shared" si="27"/>
        <v>23858</v>
      </c>
      <c r="AH134" s="84">
        <f t="shared" si="27"/>
        <v>23858</v>
      </c>
    </row>
    <row r="135" spans="1:35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/>
      <c r="F135" s="32"/>
      <c r="G135" s="32"/>
      <c r="H135" s="32"/>
      <c r="I135" s="32"/>
      <c r="J135" s="32"/>
      <c r="K135" s="107"/>
      <c r="L135" s="44"/>
      <c r="M135" s="32"/>
      <c r="N135" s="32"/>
      <c r="O135" s="32"/>
      <c r="P135" s="32"/>
      <c r="Q135" s="99"/>
      <c r="R135" s="117">
        <f t="shared" ref="R135:AH135" si="28">R134*$C135</f>
        <v>688.27519999999993</v>
      </c>
      <c r="S135" s="44">
        <f t="shared" si="28"/>
        <v>691.94880000000001</v>
      </c>
      <c r="T135" s="32">
        <f t="shared" si="28"/>
        <v>713.99039999999991</v>
      </c>
      <c r="U135" s="32">
        <f t="shared" si="28"/>
        <v>725.01120000000003</v>
      </c>
      <c r="V135" s="32">
        <f t="shared" si="28"/>
        <v>716.18560000000002</v>
      </c>
      <c r="W135" s="32">
        <f t="shared" si="28"/>
        <v>727.14559999999994</v>
      </c>
      <c r="X135" s="32">
        <f t="shared" si="28"/>
        <v>741.71840000000009</v>
      </c>
      <c r="Y135" s="32">
        <f t="shared" si="28"/>
        <v>752.61760000000004</v>
      </c>
      <c r="Z135" s="32">
        <f t="shared" si="28"/>
        <v>759.84320000000002</v>
      </c>
      <c r="AA135" s="32">
        <f t="shared" si="28"/>
        <v>763.45600000000002</v>
      </c>
      <c r="AB135" s="32">
        <f t="shared" si="28"/>
        <v>763.45600000000002</v>
      </c>
      <c r="AC135" s="32">
        <f t="shared" si="28"/>
        <v>763.45600000000002</v>
      </c>
      <c r="AD135" s="32">
        <f t="shared" si="28"/>
        <v>763.45600000000002</v>
      </c>
      <c r="AE135" s="32">
        <f t="shared" si="28"/>
        <v>763.45600000000002</v>
      </c>
      <c r="AF135" s="32">
        <f t="shared" si="28"/>
        <v>763.45600000000002</v>
      </c>
      <c r="AG135" s="32">
        <f t="shared" si="28"/>
        <v>763.45600000000002</v>
      </c>
      <c r="AH135" s="84">
        <f t="shared" si="28"/>
        <v>763.45600000000002</v>
      </c>
      <c r="AI135" s="80"/>
    </row>
    <row r="136" spans="1:35" s="39" customFormat="1" ht="15.95" customHeight="1" x14ac:dyDescent="0.2">
      <c r="A136" s="35"/>
      <c r="B136" s="34" t="s">
        <v>107</v>
      </c>
      <c r="C136" s="36"/>
      <c r="D136" s="37"/>
      <c r="E136" s="38">
        <f t="shared" ref="E136:AH136" si="29">E134-E135</f>
        <v>19678</v>
      </c>
      <c r="F136" s="38">
        <f t="shared" si="29"/>
        <v>19942.3</v>
      </c>
      <c r="G136" s="38">
        <f t="shared" si="29"/>
        <v>19824.259999999998</v>
      </c>
      <c r="H136" s="38">
        <f t="shared" si="29"/>
        <v>20256.66</v>
      </c>
      <c r="I136" s="38">
        <f t="shared" si="29"/>
        <v>20798.900000000001</v>
      </c>
      <c r="J136" s="38">
        <f t="shared" si="29"/>
        <v>21111</v>
      </c>
      <c r="K136" s="108">
        <f t="shared" si="29"/>
        <v>20479</v>
      </c>
      <c r="L136" s="45">
        <f t="shared" si="29"/>
        <v>20479</v>
      </c>
      <c r="M136" s="38">
        <f t="shared" si="29"/>
        <v>20623</v>
      </c>
      <c r="N136" s="38">
        <f t="shared" si="29"/>
        <v>21039</v>
      </c>
      <c r="O136" s="38">
        <f t="shared" si="29"/>
        <v>21119</v>
      </c>
      <c r="P136" s="38">
        <f t="shared" si="29"/>
        <v>21199</v>
      </c>
      <c r="Q136" s="100">
        <f t="shared" si="29"/>
        <v>21255</v>
      </c>
      <c r="R136" s="118">
        <f t="shared" si="29"/>
        <v>20820.324799999999</v>
      </c>
      <c r="S136" s="45">
        <f t="shared" si="29"/>
        <v>20931.451200000003</v>
      </c>
      <c r="T136" s="38">
        <f t="shared" si="29"/>
        <v>21598.209599999998</v>
      </c>
      <c r="U136" s="38">
        <f t="shared" si="29"/>
        <v>21931.588800000001</v>
      </c>
      <c r="V136" s="38">
        <f t="shared" si="29"/>
        <v>21664.614399999999</v>
      </c>
      <c r="W136" s="38">
        <f t="shared" si="29"/>
        <v>21996.154399999999</v>
      </c>
      <c r="X136" s="38">
        <f t="shared" si="29"/>
        <v>22436.981599999999</v>
      </c>
      <c r="Y136" s="38">
        <f t="shared" si="29"/>
        <v>22766.682399999998</v>
      </c>
      <c r="Z136" s="38">
        <f t="shared" si="29"/>
        <v>22985.256799999999</v>
      </c>
      <c r="AA136" s="38">
        <f t="shared" si="29"/>
        <v>23094.544000000002</v>
      </c>
      <c r="AB136" s="38">
        <f t="shared" si="29"/>
        <v>23094.544000000002</v>
      </c>
      <c r="AC136" s="38">
        <f t="shared" si="29"/>
        <v>23094.544000000002</v>
      </c>
      <c r="AD136" s="38">
        <f t="shared" si="29"/>
        <v>23094.544000000002</v>
      </c>
      <c r="AE136" s="38">
        <f t="shared" si="29"/>
        <v>23094.544000000002</v>
      </c>
      <c r="AF136" s="38">
        <f t="shared" si="29"/>
        <v>23094.544000000002</v>
      </c>
      <c r="AG136" s="38">
        <f t="shared" si="29"/>
        <v>23094.544000000002</v>
      </c>
      <c r="AH136" s="85">
        <f t="shared" si="29"/>
        <v>23094.544000000002</v>
      </c>
      <c r="AI136" s="80"/>
    </row>
    <row r="137" spans="1:35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105"/>
      <c r="L137" s="43"/>
      <c r="M137" s="8"/>
      <c r="N137" s="8"/>
      <c r="O137" s="8"/>
      <c r="P137" s="8"/>
      <c r="Q137" s="95"/>
      <c r="R137" s="114"/>
      <c r="S137" s="43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2"/>
    </row>
    <row r="138" spans="1:35" s="3" customFormat="1" ht="15.95" customHeight="1" x14ac:dyDescent="0.2">
      <c r="A138" s="5"/>
      <c r="B138" s="6"/>
      <c r="C138" s="5">
        <f>SUM(E136:AH136)/30</f>
        <v>21656.391200000002</v>
      </c>
      <c r="D138" s="7"/>
      <c r="E138" s="8"/>
      <c r="F138" s="8"/>
      <c r="G138" s="8"/>
      <c r="H138" s="8"/>
      <c r="I138" s="8"/>
      <c r="J138" s="8"/>
      <c r="K138" s="105"/>
      <c r="L138" s="43"/>
      <c r="M138" s="8"/>
      <c r="N138" s="8"/>
      <c r="O138" s="8"/>
      <c r="P138" s="8"/>
      <c r="Q138" s="95"/>
      <c r="R138" s="114"/>
      <c r="S138" s="43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2"/>
    </row>
    <row r="139" spans="1:35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105"/>
      <c r="L139" s="43"/>
      <c r="M139" s="8"/>
      <c r="N139" s="8"/>
      <c r="O139" s="8"/>
      <c r="P139" s="8"/>
      <c r="Q139" s="95"/>
      <c r="R139" s="114"/>
      <c r="S139" s="43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2"/>
    </row>
    <row r="140" spans="1:35" s="3" customFormat="1" ht="15.95" customHeight="1" x14ac:dyDescent="0.2">
      <c r="A140" s="47">
        <v>1</v>
      </c>
      <c r="B140" s="48" t="s">
        <v>97</v>
      </c>
      <c r="C140" s="47">
        <v>836</v>
      </c>
      <c r="D140" s="70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1">
        <v>1</v>
      </c>
      <c r="L140" s="52">
        <v>1</v>
      </c>
      <c r="M140" s="50">
        <v>1</v>
      </c>
      <c r="N140" s="50">
        <v>1</v>
      </c>
      <c r="O140" s="50">
        <v>1</v>
      </c>
      <c r="P140" s="50">
        <v>1</v>
      </c>
      <c r="Q140" s="96">
        <v>1</v>
      </c>
      <c r="R140" s="115">
        <v>1</v>
      </c>
      <c r="S140" s="52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83">
        <v>1</v>
      </c>
    </row>
    <row r="141" spans="1:35" s="3" customFormat="1" ht="15.95" customHeight="1" x14ac:dyDescent="0.2">
      <c r="A141" s="60">
        <f t="shared" ref="A141:A146" si="30">+A140+1</f>
        <v>2</v>
      </c>
      <c r="B141" s="63" t="s">
        <v>99</v>
      </c>
      <c r="C141" s="60">
        <v>858</v>
      </c>
      <c r="D141" s="64"/>
      <c r="E141" s="65">
        <v>0</v>
      </c>
      <c r="F141" s="65">
        <v>0</v>
      </c>
      <c r="G141" s="65">
        <v>0</v>
      </c>
      <c r="H141" s="65">
        <v>0</v>
      </c>
      <c r="I141" s="65">
        <v>0</v>
      </c>
      <c r="J141" s="65">
        <v>0</v>
      </c>
      <c r="K141" s="67">
        <v>0</v>
      </c>
      <c r="L141" s="66">
        <v>0</v>
      </c>
      <c r="M141" s="65">
        <v>0</v>
      </c>
      <c r="N141" s="65">
        <v>0</v>
      </c>
      <c r="O141" s="65">
        <v>0</v>
      </c>
      <c r="P141" s="65">
        <v>0</v>
      </c>
      <c r="Q141" s="97">
        <v>0</v>
      </c>
      <c r="R141" s="119">
        <v>0</v>
      </c>
      <c r="S141" s="66">
        <v>0</v>
      </c>
      <c r="T141" s="65">
        <v>0</v>
      </c>
      <c r="U141" s="65">
        <v>0</v>
      </c>
      <c r="V141" s="65">
        <v>0</v>
      </c>
      <c r="W141" s="65">
        <v>0</v>
      </c>
      <c r="X141" s="65">
        <v>0.2</v>
      </c>
      <c r="Y141" s="65">
        <v>0.3</v>
      </c>
      <c r="Z141" s="65">
        <v>0.5</v>
      </c>
      <c r="AA141" s="65">
        <v>0.7</v>
      </c>
      <c r="AB141" s="65">
        <v>0.9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83">
        <v>1</v>
      </c>
    </row>
    <row r="142" spans="1:35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70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1">
        <v>1</v>
      </c>
      <c r="L142" s="52">
        <v>1</v>
      </c>
      <c r="M142" s="50">
        <v>1</v>
      </c>
      <c r="N142" s="50">
        <v>1</v>
      </c>
      <c r="O142" s="50">
        <v>1</v>
      </c>
      <c r="P142" s="50">
        <v>1</v>
      </c>
      <c r="Q142" s="96">
        <v>1</v>
      </c>
      <c r="R142" s="115">
        <v>1</v>
      </c>
      <c r="S142" s="52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83">
        <v>1</v>
      </c>
    </row>
    <row r="143" spans="1:35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70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1">
        <v>1</v>
      </c>
      <c r="L143" s="52">
        <v>1</v>
      </c>
      <c r="M143" s="50">
        <v>1</v>
      </c>
      <c r="N143" s="50">
        <v>1</v>
      </c>
      <c r="O143" s="50">
        <v>1</v>
      </c>
      <c r="P143" s="50">
        <v>1</v>
      </c>
      <c r="Q143" s="96">
        <v>1</v>
      </c>
      <c r="R143" s="115">
        <v>1</v>
      </c>
      <c r="S143" s="52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83">
        <v>1</v>
      </c>
    </row>
    <row r="144" spans="1:35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1">
        <v>1</v>
      </c>
      <c r="L144" s="52">
        <v>1</v>
      </c>
      <c r="M144" s="50">
        <v>1</v>
      </c>
      <c r="N144" s="50">
        <v>1</v>
      </c>
      <c r="O144" s="50">
        <v>1</v>
      </c>
      <c r="P144" s="50">
        <v>1</v>
      </c>
      <c r="Q144" s="96">
        <v>1</v>
      </c>
      <c r="R144" s="115">
        <v>1</v>
      </c>
      <c r="S144" s="52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83">
        <v>1</v>
      </c>
    </row>
    <row r="145" spans="1:35" s="3" customFormat="1" ht="15.95" customHeight="1" x14ac:dyDescent="0.2">
      <c r="A145" s="60">
        <f t="shared" si="30"/>
        <v>6</v>
      </c>
      <c r="B145" s="63" t="s">
        <v>103</v>
      </c>
      <c r="C145" s="60">
        <v>1075</v>
      </c>
      <c r="D145" s="64"/>
      <c r="E145" s="65">
        <v>0</v>
      </c>
      <c r="F145" s="65">
        <v>0</v>
      </c>
      <c r="G145" s="65">
        <v>0</v>
      </c>
      <c r="H145" s="65">
        <v>0</v>
      </c>
      <c r="I145" s="65">
        <v>0</v>
      </c>
      <c r="J145" s="65">
        <v>0</v>
      </c>
      <c r="K145" s="67">
        <v>0</v>
      </c>
      <c r="L145" s="66">
        <v>0</v>
      </c>
      <c r="M145" s="65">
        <v>0</v>
      </c>
      <c r="N145" s="65">
        <v>0</v>
      </c>
      <c r="O145" s="65">
        <v>0</v>
      </c>
      <c r="P145" s="65">
        <v>0</v>
      </c>
      <c r="Q145" s="97">
        <v>0</v>
      </c>
      <c r="R145" s="119">
        <v>0</v>
      </c>
      <c r="S145" s="66">
        <v>0</v>
      </c>
      <c r="T145" s="65">
        <v>0</v>
      </c>
      <c r="U145" s="65">
        <v>0</v>
      </c>
      <c r="V145" s="65">
        <v>0.2</v>
      </c>
      <c r="W145" s="65">
        <v>0.3</v>
      </c>
      <c r="X145" s="65">
        <v>0.5</v>
      </c>
      <c r="Y145" s="65">
        <v>0.7</v>
      </c>
      <c r="Z145" s="65">
        <v>0.9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83">
        <v>1</v>
      </c>
    </row>
    <row r="146" spans="1:35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2"/>
      <c r="E146" s="56">
        <v>0</v>
      </c>
      <c r="F146" s="56">
        <v>0</v>
      </c>
      <c r="G146" s="56">
        <v>0</v>
      </c>
      <c r="H146" s="56">
        <v>0</v>
      </c>
      <c r="I146" s="56">
        <v>0</v>
      </c>
      <c r="J146" s="56">
        <v>0</v>
      </c>
      <c r="K146" s="57">
        <v>0.15</v>
      </c>
      <c r="L146" s="58">
        <v>0.28999999999999998</v>
      </c>
      <c r="M146" s="56">
        <v>0.5</v>
      </c>
      <c r="N146" s="56">
        <v>0.7</v>
      </c>
      <c r="O146" s="56">
        <v>0.9</v>
      </c>
      <c r="P146" s="56">
        <v>1</v>
      </c>
      <c r="Q146" s="101">
        <v>1</v>
      </c>
      <c r="R146" s="120">
        <v>1</v>
      </c>
      <c r="S146" s="58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78">
        <v>1</v>
      </c>
    </row>
    <row r="147" spans="1:35" s="3" customFormat="1" ht="15.95" customHeight="1" x14ac:dyDescent="0.2">
      <c r="A147" s="28"/>
      <c r="B147" s="41" t="s">
        <v>109</v>
      </c>
      <c r="C147" s="30"/>
      <c r="D147" s="31"/>
      <c r="E147" s="32">
        <f t="shared" ref="E147:AH147" si="31">(E140*$C140)+(E141*$C141)+(E142*$C142)+(E143*$C143)+(E144*$C144)+(E145*$C145)+(E146*$C146)</f>
        <v>4149</v>
      </c>
      <c r="F147" s="32">
        <f t="shared" si="31"/>
        <v>4149</v>
      </c>
      <c r="G147" s="32">
        <f t="shared" si="31"/>
        <v>4149</v>
      </c>
      <c r="H147" s="32">
        <f t="shared" si="31"/>
        <v>4149</v>
      </c>
      <c r="I147" s="32">
        <f t="shared" si="31"/>
        <v>4149</v>
      </c>
      <c r="J147" s="32">
        <f t="shared" si="31"/>
        <v>4149</v>
      </c>
      <c r="K147" s="107">
        <f t="shared" si="31"/>
        <v>4319.25</v>
      </c>
      <c r="L147" s="44">
        <f t="shared" si="31"/>
        <v>4478.1499999999996</v>
      </c>
      <c r="M147" s="32">
        <f t="shared" si="31"/>
        <v>4716.5</v>
      </c>
      <c r="N147" s="32">
        <f t="shared" si="31"/>
        <v>4943.5</v>
      </c>
      <c r="O147" s="32">
        <f t="shared" si="31"/>
        <v>5170.5</v>
      </c>
      <c r="P147" s="32">
        <f t="shared" si="31"/>
        <v>5284</v>
      </c>
      <c r="Q147" s="99">
        <f t="shared" si="31"/>
        <v>5284</v>
      </c>
      <c r="R147" s="117">
        <f t="shared" si="31"/>
        <v>5284</v>
      </c>
      <c r="S147" s="44">
        <f t="shared" si="31"/>
        <v>5284</v>
      </c>
      <c r="T147" s="32">
        <f t="shared" si="31"/>
        <v>5284</v>
      </c>
      <c r="U147" s="32">
        <f t="shared" si="31"/>
        <v>5284</v>
      </c>
      <c r="V147" s="32">
        <f t="shared" si="31"/>
        <v>5499</v>
      </c>
      <c r="W147" s="32">
        <f t="shared" si="31"/>
        <v>5606.5</v>
      </c>
      <c r="X147" s="32">
        <f t="shared" si="31"/>
        <v>5993.1</v>
      </c>
      <c r="Y147" s="32">
        <f t="shared" si="31"/>
        <v>6293.9</v>
      </c>
      <c r="Z147" s="32">
        <f t="shared" si="31"/>
        <v>6680.5</v>
      </c>
      <c r="AA147" s="32">
        <f t="shared" si="31"/>
        <v>6959.6</v>
      </c>
      <c r="AB147" s="32">
        <f t="shared" si="31"/>
        <v>7131.2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84">
        <f t="shared" si="31"/>
        <v>7217</v>
      </c>
    </row>
    <row r="148" spans="1:35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/>
      <c r="F148" s="32"/>
      <c r="G148" s="32"/>
      <c r="H148" s="32"/>
      <c r="I148" s="32"/>
      <c r="J148" s="32"/>
      <c r="K148" s="107"/>
      <c r="L148" s="44"/>
      <c r="M148" s="32"/>
      <c r="N148" s="32"/>
      <c r="O148" s="32"/>
      <c r="P148" s="32"/>
      <c r="Q148" s="99"/>
      <c r="R148" s="117">
        <f t="shared" ref="R148:AH148" si="32">R147*$C148</f>
        <v>342.9316</v>
      </c>
      <c r="S148" s="44">
        <f t="shared" si="32"/>
        <v>342.9316</v>
      </c>
      <c r="T148" s="32">
        <f t="shared" si="32"/>
        <v>342.9316</v>
      </c>
      <c r="U148" s="32">
        <f t="shared" si="32"/>
        <v>342.9316</v>
      </c>
      <c r="V148" s="32">
        <f t="shared" si="32"/>
        <v>356.88510000000002</v>
      </c>
      <c r="W148" s="32">
        <f t="shared" si="32"/>
        <v>363.86185</v>
      </c>
      <c r="X148" s="32">
        <f t="shared" si="32"/>
        <v>388.95219000000003</v>
      </c>
      <c r="Y148" s="32">
        <f t="shared" si="32"/>
        <v>408.47411</v>
      </c>
      <c r="Z148" s="32">
        <f t="shared" si="32"/>
        <v>433.56445000000002</v>
      </c>
      <c r="AA148" s="32">
        <f t="shared" si="32"/>
        <v>451.67804000000001</v>
      </c>
      <c r="AB148" s="32">
        <f t="shared" si="32"/>
        <v>462.81487999999996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32">
        <f t="shared" si="32"/>
        <v>468.38330000000002</v>
      </c>
      <c r="AG148" s="32">
        <f t="shared" si="32"/>
        <v>468.38330000000002</v>
      </c>
      <c r="AH148" s="84">
        <f t="shared" si="32"/>
        <v>468.38330000000002</v>
      </c>
      <c r="AI148" s="80"/>
    </row>
    <row r="149" spans="1:35" s="39" customFormat="1" ht="15.95" customHeight="1" x14ac:dyDescent="0.2">
      <c r="A149" s="35"/>
      <c r="B149" s="34" t="s">
        <v>107</v>
      </c>
      <c r="C149" s="36"/>
      <c r="D149" s="37"/>
      <c r="E149" s="38">
        <f t="shared" ref="E149:AH149" si="33">E147-E148</f>
        <v>4149</v>
      </c>
      <c r="F149" s="38">
        <f t="shared" si="33"/>
        <v>4149</v>
      </c>
      <c r="G149" s="38">
        <f t="shared" si="33"/>
        <v>4149</v>
      </c>
      <c r="H149" s="38">
        <f t="shared" si="33"/>
        <v>4149</v>
      </c>
      <c r="I149" s="38">
        <f t="shared" si="33"/>
        <v>4149</v>
      </c>
      <c r="J149" s="38">
        <f t="shared" si="33"/>
        <v>4149</v>
      </c>
      <c r="K149" s="108">
        <f t="shared" si="33"/>
        <v>4319.25</v>
      </c>
      <c r="L149" s="45">
        <f t="shared" si="33"/>
        <v>4478.1499999999996</v>
      </c>
      <c r="M149" s="38">
        <f t="shared" si="33"/>
        <v>4716.5</v>
      </c>
      <c r="N149" s="38">
        <f t="shared" si="33"/>
        <v>4943.5</v>
      </c>
      <c r="O149" s="38">
        <f t="shared" si="33"/>
        <v>5170.5</v>
      </c>
      <c r="P149" s="38">
        <f t="shared" si="33"/>
        <v>5284</v>
      </c>
      <c r="Q149" s="100">
        <f t="shared" si="33"/>
        <v>5284</v>
      </c>
      <c r="R149" s="118">
        <f t="shared" si="33"/>
        <v>4941.0684000000001</v>
      </c>
      <c r="S149" s="45">
        <f t="shared" si="33"/>
        <v>4941.0684000000001</v>
      </c>
      <c r="T149" s="38">
        <f t="shared" si="33"/>
        <v>4941.0684000000001</v>
      </c>
      <c r="U149" s="38">
        <f t="shared" si="33"/>
        <v>4941.0684000000001</v>
      </c>
      <c r="V149" s="38">
        <f t="shared" si="33"/>
        <v>5142.1148999999996</v>
      </c>
      <c r="W149" s="38">
        <f t="shared" si="33"/>
        <v>5242.6381499999998</v>
      </c>
      <c r="X149" s="38">
        <f t="shared" si="33"/>
        <v>5604.1478100000004</v>
      </c>
      <c r="Y149" s="38">
        <f t="shared" si="33"/>
        <v>5885.4258899999995</v>
      </c>
      <c r="Z149" s="38">
        <f t="shared" si="33"/>
        <v>6246.9355500000001</v>
      </c>
      <c r="AA149" s="38">
        <f t="shared" si="33"/>
        <v>6507.9219600000006</v>
      </c>
      <c r="AB149" s="38">
        <f t="shared" si="33"/>
        <v>6668.3851199999999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38">
        <f t="shared" si="33"/>
        <v>6748.6166999999996</v>
      </c>
      <c r="AG149" s="38">
        <f t="shared" si="33"/>
        <v>6748.6166999999996</v>
      </c>
      <c r="AH149" s="85">
        <f t="shared" si="33"/>
        <v>6748.6166999999996</v>
      </c>
      <c r="AI149" s="80"/>
    </row>
    <row r="150" spans="1:35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105"/>
      <c r="L150" s="43"/>
      <c r="M150" s="8"/>
      <c r="N150" s="8"/>
      <c r="O150" s="8"/>
      <c r="P150" s="8"/>
      <c r="Q150" s="95"/>
      <c r="R150" s="114"/>
      <c r="S150" s="43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2"/>
    </row>
    <row r="151" spans="1:35" s="3" customFormat="1" ht="15.95" customHeight="1" x14ac:dyDescent="0.2">
      <c r="A151" s="5"/>
      <c r="B151" s="6"/>
      <c r="C151" s="5">
        <f>SUM(E149:AH149)/30</f>
        <v>5354.7814393333356</v>
      </c>
      <c r="D151" s="7"/>
      <c r="E151" s="8"/>
      <c r="F151" s="8"/>
      <c r="G151" s="8"/>
      <c r="H151" s="8"/>
      <c r="I151" s="8"/>
      <c r="J151" s="8"/>
      <c r="K151" s="105"/>
      <c r="L151" s="43"/>
      <c r="M151" s="8"/>
      <c r="N151" s="8"/>
      <c r="O151" s="8"/>
      <c r="P151" s="8"/>
      <c r="Q151" s="95"/>
      <c r="R151" s="114"/>
      <c r="S151" s="43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2"/>
    </row>
    <row r="152" spans="1:35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105"/>
      <c r="L152" s="43"/>
      <c r="M152" s="8"/>
      <c r="N152" s="8"/>
      <c r="O152" s="8"/>
      <c r="P152" s="8"/>
      <c r="Q152" s="95"/>
      <c r="R152" s="114"/>
      <c r="S152" s="43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2"/>
    </row>
    <row r="153" spans="1:35" s="3" customFormat="1" ht="15.95" customHeight="1" x14ac:dyDescent="0.2">
      <c r="A153" s="28"/>
      <c r="B153" s="29" t="s">
        <v>108</v>
      </c>
      <c r="C153" s="30"/>
      <c r="D153" s="31"/>
      <c r="E153" s="38">
        <f t="shared" ref="E153:AH153" si="34">E14+E24+E35+E54+E74+E86+E103+E136+E149</f>
        <v>66084.989999999991</v>
      </c>
      <c r="F153" s="38">
        <f t="shared" si="34"/>
        <v>66346.399999999994</v>
      </c>
      <c r="G153" s="38">
        <f t="shared" si="34"/>
        <v>65943.41</v>
      </c>
      <c r="H153" s="38">
        <f t="shared" si="34"/>
        <v>66776.790000000008</v>
      </c>
      <c r="I153" s="38">
        <f t="shared" si="34"/>
        <v>68482.76999999999</v>
      </c>
      <c r="J153" s="38">
        <f t="shared" si="34"/>
        <v>69708.81</v>
      </c>
      <c r="K153" s="108">
        <f t="shared" si="34"/>
        <v>70298.709999999992</v>
      </c>
      <c r="L153" s="45">
        <f t="shared" si="34"/>
        <v>71219.439999999988</v>
      </c>
      <c r="M153" s="38">
        <f t="shared" si="34"/>
        <v>71733.81</v>
      </c>
      <c r="N153" s="38">
        <f t="shared" si="34"/>
        <v>72567.66</v>
      </c>
      <c r="O153" s="38">
        <f t="shared" si="34"/>
        <v>72277.25</v>
      </c>
      <c r="P153" s="38">
        <f t="shared" si="34"/>
        <v>72098.149999999994</v>
      </c>
      <c r="Q153" s="100">
        <f t="shared" si="34"/>
        <v>72199.429999999993</v>
      </c>
      <c r="R153" s="118">
        <f t="shared" si="34"/>
        <v>70427.201162000012</v>
      </c>
      <c r="S153" s="45">
        <f t="shared" si="34"/>
        <v>71203.000252000013</v>
      </c>
      <c r="T153" s="38">
        <f t="shared" si="34"/>
        <v>72227.963931999999</v>
      </c>
      <c r="U153" s="38">
        <f t="shared" si="34"/>
        <v>72919.548412000004</v>
      </c>
      <c r="V153" s="38">
        <f t="shared" si="34"/>
        <v>73211.825792000003</v>
      </c>
      <c r="W153" s="38">
        <f t="shared" si="34"/>
        <v>73822.991682000007</v>
      </c>
      <c r="X153" s="38">
        <f t="shared" si="34"/>
        <v>74625.328542000003</v>
      </c>
      <c r="Y153" s="38">
        <f t="shared" si="34"/>
        <v>75236.307421999998</v>
      </c>
      <c r="Z153" s="38">
        <f t="shared" si="34"/>
        <v>75816.391481999992</v>
      </c>
      <c r="AA153" s="38">
        <f t="shared" si="34"/>
        <v>76186.66509200001</v>
      </c>
      <c r="AB153" s="38">
        <f t="shared" si="34"/>
        <v>76347.12825200001</v>
      </c>
      <c r="AC153" s="38">
        <f t="shared" si="34"/>
        <v>76639.044332000005</v>
      </c>
      <c r="AD153" s="38">
        <f t="shared" si="34"/>
        <v>76744.886581999992</v>
      </c>
      <c r="AE153" s="38">
        <f t="shared" si="34"/>
        <v>76956.571081999995</v>
      </c>
      <c r="AF153" s="38">
        <f t="shared" si="34"/>
        <v>77168.255581999998</v>
      </c>
      <c r="AG153" s="38">
        <f t="shared" si="34"/>
        <v>77560.763582</v>
      </c>
      <c r="AH153" s="85">
        <f t="shared" si="34"/>
        <v>77972.522102000003</v>
      </c>
    </row>
    <row r="154" spans="1:35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105"/>
      <c r="L154" s="43"/>
      <c r="M154" s="8"/>
      <c r="N154" s="8"/>
      <c r="O154" s="8"/>
      <c r="P154" s="8"/>
      <c r="Q154" s="95"/>
      <c r="R154" s="114"/>
      <c r="S154" s="43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2"/>
    </row>
    <row r="155" spans="1:35" s="3" customFormat="1" ht="15.95" customHeight="1" x14ac:dyDescent="0.2">
      <c r="A155" s="5"/>
      <c r="B155" s="6"/>
      <c r="C155" s="5">
        <f>SUM(E153:AH153)/30</f>
        <v>72693.46717613333</v>
      </c>
      <c r="D155" s="7"/>
      <c r="E155" s="68">
        <f t="shared" ref="E155:AH155" si="35">(E12+E22+E33+E52+E72+E84+E101+E134+E147)/87012</f>
        <v>0.75949282857536882</v>
      </c>
      <c r="F155" s="68">
        <f t="shared" si="35"/>
        <v>0.76249712683308046</v>
      </c>
      <c r="G155" s="68">
        <f t="shared" si="35"/>
        <v>0.75786569668551473</v>
      </c>
      <c r="H155" s="68">
        <f t="shared" si="35"/>
        <v>0.76744345607502418</v>
      </c>
      <c r="I155" s="68">
        <f t="shared" si="35"/>
        <v>0.78704971728037498</v>
      </c>
      <c r="J155" s="68">
        <f t="shared" si="35"/>
        <v>0.80114018756033645</v>
      </c>
      <c r="K155" s="109">
        <f t="shared" si="35"/>
        <v>0.80791971222360126</v>
      </c>
      <c r="L155" s="69">
        <f t="shared" si="35"/>
        <v>0.81850135613478592</v>
      </c>
      <c r="M155" s="68">
        <f t="shared" si="35"/>
        <v>0.82441283960832989</v>
      </c>
      <c r="N155" s="68">
        <f t="shared" si="35"/>
        <v>0.83399600055164813</v>
      </c>
      <c r="O155" s="68">
        <f t="shared" si="35"/>
        <v>0.83065841493127379</v>
      </c>
      <c r="P155" s="68">
        <f t="shared" si="35"/>
        <v>0.82860007815014014</v>
      </c>
      <c r="Q155" s="102">
        <f t="shared" si="35"/>
        <v>0.82976405553257016</v>
      </c>
      <c r="R155" s="121">
        <f t="shared" si="35"/>
        <v>0.84549602353698328</v>
      </c>
      <c r="S155" s="69">
        <f t="shared" si="35"/>
        <v>0.85467751574495487</v>
      </c>
      <c r="T155" s="68">
        <f t="shared" si="35"/>
        <v>0.86692869948972551</v>
      </c>
      <c r="U155" s="68">
        <f t="shared" si="35"/>
        <v>0.8752218084861858</v>
      </c>
      <c r="V155" s="68">
        <f t="shared" si="35"/>
        <v>0.87885808853951175</v>
      </c>
      <c r="W155" s="68">
        <f t="shared" si="35"/>
        <v>0.88619730611869629</v>
      </c>
      <c r="X155" s="68">
        <f t="shared" si="35"/>
        <v>0.89587413230359036</v>
      </c>
      <c r="Y155" s="68">
        <f t="shared" si="35"/>
        <v>0.9032455293522732</v>
      </c>
      <c r="Z155" s="68">
        <f t="shared" si="35"/>
        <v>0.91028363903829368</v>
      </c>
      <c r="AA155" s="68">
        <f t="shared" si="35"/>
        <v>0.91478876476807802</v>
      </c>
      <c r="AB155" s="68">
        <f t="shared" si="35"/>
        <v>0.91676090654162645</v>
      </c>
      <c r="AC155" s="68">
        <f t="shared" si="35"/>
        <v>0.92026387164988732</v>
      </c>
      <c r="AD155" s="68">
        <f t="shared" si="35"/>
        <v>0.92152231876063073</v>
      </c>
      <c r="AE155" s="68">
        <f t="shared" si="35"/>
        <v>0.92403921298211744</v>
      </c>
      <c r="AF155" s="68">
        <f t="shared" si="35"/>
        <v>0.92655610720360415</v>
      </c>
      <c r="AG155" s="68">
        <f t="shared" si="35"/>
        <v>0.93131407162230495</v>
      </c>
      <c r="AH155" s="88">
        <f t="shared" si="35"/>
        <v>0.93636394980002746</v>
      </c>
      <c r="AI155" s="59"/>
    </row>
    <row r="156" spans="1:35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105"/>
      <c r="L156" s="43"/>
      <c r="M156" s="8"/>
      <c r="N156" s="8"/>
      <c r="O156" s="8"/>
      <c r="P156" s="8"/>
      <c r="Q156" s="95"/>
      <c r="R156" s="114"/>
      <c r="S156" s="43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2"/>
    </row>
    <row r="157" spans="1:35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105"/>
      <c r="L157" s="43"/>
      <c r="M157" s="8"/>
      <c r="N157" s="8"/>
      <c r="O157" s="8"/>
      <c r="P157" s="8"/>
      <c r="Q157" s="95"/>
      <c r="R157" s="114"/>
      <c r="S157" s="43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2"/>
    </row>
    <row r="158" spans="1:35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10"/>
      <c r="L158" s="46"/>
      <c r="M158" s="12"/>
      <c r="N158" s="12"/>
      <c r="O158" s="12"/>
      <c r="P158" s="12"/>
      <c r="Q158" s="103"/>
      <c r="R158" s="122"/>
      <c r="S158" s="46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89"/>
    </row>
    <row r="159" spans="1:35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36861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81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2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70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83">
        <v>1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70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83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70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83">
        <v>1</v>
      </c>
    </row>
    <row r="7" spans="1:36" s="3" customFormat="1" ht="15.95" customHeight="1" x14ac:dyDescent="0.2">
      <c r="A7" s="5">
        <f t="shared" si="1"/>
        <v>4</v>
      </c>
      <c r="B7" s="6" t="s">
        <v>6</v>
      </c>
      <c r="C7" s="5">
        <v>1020</v>
      </c>
      <c r="D7" s="7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0.2</v>
      </c>
      <c r="Q7" s="8">
        <v>0.2</v>
      </c>
      <c r="R7" s="8">
        <v>0.3</v>
      </c>
      <c r="S7" s="8">
        <v>0.3</v>
      </c>
      <c r="T7" s="8">
        <v>0.5</v>
      </c>
      <c r="U7" s="8">
        <v>0.5</v>
      </c>
      <c r="V7" s="8">
        <v>0.7</v>
      </c>
      <c r="W7" s="8">
        <v>0.7</v>
      </c>
      <c r="X7" s="8">
        <v>0.9</v>
      </c>
      <c r="Y7" s="8">
        <v>0.9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83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70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83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83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70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83">
        <v>1</v>
      </c>
    </row>
    <row r="11" spans="1:36" s="3" customFormat="1" ht="15.95" customHeight="1" thickBot="1" x14ac:dyDescent="0.25">
      <c r="A11" s="74">
        <f t="shared" si="1"/>
        <v>8</v>
      </c>
      <c r="B11" s="75" t="s">
        <v>10</v>
      </c>
      <c r="C11" s="74">
        <v>1194</v>
      </c>
      <c r="D11" s="76"/>
      <c r="E11" s="73">
        <v>0.98</v>
      </c>
      <c r="F11" s="73">
        <v>0.98</v>
      </c>
      <c r="G11" s="73">
        <v>0.98</v>
      </c>
      <c r="H11" s="73">
        <v>0.98</v>
      </c>
      <c r="I11" s="73">
        <v>0.98</v>
      </c>
      <c r="J11" s="73">
        <v>0.98</v>
      </c>
      <c r="K11" s="73">
        <v>0.98</v>
      </c>
      <c r="L11" s="73">
        <v>0.98</v>
      </c>
      <c r="M11" s="73">
        <v>0.98</v>
      </c>
      <c r="N11" s="73">
        <v>0.98</v>
      </c>
      <c r="O11" s="73">
        <v>0.98</v>
      </c>
      <c r="P11" s="73">
        <v>0.98</v>
      </c>
      <c r="Q11" s="73">
        <v>0.98</v>
      </c>
      <c r="R11" s="73">
        <v>0.98</v>
      </c>
      <c r="S11" s="73">
        <v>0.98</v>
      </c>
      <c r="T11" s="73">
        <v>0.98</v>
      </c>
      <c r="U11" s="73">
        <v>0.98</v>
      </c>
      <c r="V11" s="73">
        <v>0.98</v>
      </c>
      <c r="W11" s="73">
        <v>0.98</v>
      </c>
      <c r="X11" s="73">
        <v>0.98</v>
      </c>
      <c r="Y11" s="73">
        <v>0.98</v>
      </c>
      <c r="Z11" s="73">
        <v>0.98</v>
      </c>
      <c r="AA11" s="73">
        <v>0.98</v>
      </c>
      <c r="AB11" s="73">
        <v>0.98</v>
      </c>
      <c r="AC11" s="73">
        <v>0.98</v>
      </c>
      <c r="AD11" s="73">
        <v>0.98</v>
      </c>
      <c r="AE11" s="73">
        <v>0.98</v>
      </c>
      <c r="AF11" s="73">
        <v>0.98</v>
      </c>
      <c r="AG11" s="73">
        <v>0.98</v>
      </c>
      <c r="AH11" s="73">
        <v>0.98</v>
      </c>
      <c r="AI11" s="90">
        <v>0.98</v>
      </c>
    </row>
    <row r="12" spans="1:36" s="3" customFormat="1" ht="15.95" customHeight="1" x14ac:dyDescent="0.2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6658.12</v>
      </c>
      <c r="F12" s="32">
        <f t="shared" si="2"/>
        <v>6658.12</v>
      </c>
      <c r="G12" s="32">
        <f t="shared" si="2"/>
        <v>6658.12</v>
      </c>
      <c r="H12" s="32">
        <f t="shared" si="2"/>
        <v>6658.12</v>
      </c>
      <c r="I12" s="32">
        <f t="shared" si="2"/>
        <v>6658.12</v>
      </c>
      <c r="J12" s="32">
        <f t="shared" si="2"/>
        <v>6658.12</v>
      </c>
      <c r="K12" s="32">
        <f t="shared" si="2"/>
        <v>6658.12</v>
      </c>
      <c r="L12" s="32">
        <f t="shared" si="2"/>
        <v>6658.12</v>
      </c>
      <c r="M12" s="32">
        <f t="shared" si="2"/>
        <v>6658.12</v>
      </c>
      <c r="N12" s="32">
        <f t="shared" si="2"/>
        <v>6658.12</v>
      </c>
      <c r="O12" s="32">
        <f t="shared" si="2"/>
        <v>6658.12</v>
      </c>
      <c r="P12" s="32">
        <f t="shared" si="2"/>
        <v>6862.12</v>
      </c>
      <c r="Q12" s="32">
        <f t="shared" si="2"/>
        <v>6862.12</v>
      </c>
      <c r="R12" s="32">
        <f t="shared" si="2"/>
        <v>6964.12</v>
      </c>
      <c r="S12" s="32">
        <f t="shared" si="2"/>
        <v>6964.12</v>
      </c>
      <c r="T12" s="32">
        <f t="shared" si="2"/>
        <v>7168.12</v>
      </c>
      <c r="U12" s="32">
        <f t="shared" si="2"/>
        <v>7168.12</v>
      </c>
      <c r="V12" s="32">
        <f t="shared" si="2"/>
        <v>7372.12</v>
      </c>
      <c r="W12" s="32">
        <f t="shared" si="2"/>
        <v>7372.12</v>
      </c>
      <c r="X12" s="32">
        <f t="shared" si="2"/>
        <v>7576.12</v>
      </c>
      <c r="Y12" s="32">
        <f t="shared" si="2"/>
        <v>7576.12</v>
      </c>
      <c r="Z12" s="32">
        <f t="shared" si="2"/>
        <v>7678.12</v>
      </c>
      <c r="AA12" s="32">
        <f t="shared" si="2"/>
        <v>7678.12</v>
      </c>
      <c r="AB12" s="32">
        <f t="shared" si="2"/>
        <v>7678.12</v>
      </c>
      <c r="AC12" s="32">
        <f t="shared" si="2"/>
        <v>7678.12</v>
      </c>
      <c r="AD12" s="32">
        <f t="shared" si="2"/>
        <v>7678.12</v>
      </c>
      <c r="AE12" s="32">
        <f t="shared" si="2"/>
        <v>7678.12</v>
      </c>
      <c r="AF12" s="32">
        <f t="shared" si="2"/>
        <v>7678.12</v>
      </c>
      <c r="AG12" s="32">
        <f t="shared" si="2"/>
        <v>7678.12</v>
      </c>
      <c r="AH12" s="32">
        <f t="shared" si="2"/>
        <v>7678.12</v>
      </c>
      <c r="AI12" s="84">
        <f t="shared" si="2"/>
        <v>7678.12</v>
      </c>
    </row>
    <row r="13" spans="1:36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>
        <f t="shared" ref="E13:AI13" si="3">E12*$C13</f>
        <v>587.91199600000004</v>
      </c>
      <c r="F13" s="32">
        <f t="shared" si="3"/>
        <v>587.91199600000004</v>
      </c>
      <c r="G13" s="32">
        <f t="shared" si="3"/>
        <v>587.91199600000004</v>
      </c>
      <c r="H13" s="32">
        <f t="shared" si="3"/>
        <v>587.91199600000004</v>
      </c>
      <c r="I13" s="32">
        <f t="shared" si="3"/>
        <v>587.91199600000004</v>
      </c>
      <c r="J13" s="32">
        <f t="shared" si="3"/>
        <v>587.91199600000004</v>
      </c>
      <c r="K13" s="32">
        <f t="shared" si="3"/>
        <v>587.91199600000004</v>
      </c>
      <c r="L13" s="32">
        <f t="shared" si="3"/>
        <v>587.91199600000004</v>
      </c>
      <c r="M13" s="32">
        <f t="shared" si="3"/>
        <v>587.91199600000004</v>
      </c>
      <c r="N13" s="32">
        <f t="shared" si="3"/>
        <v>587.91199600000004</v>
      </c>
      <c r="O13" s="32">
        <f t="shared" si="3"/>
        <v>587.91199600000004</v>
      </c>
      <c r="P13" s="32">
        <f t="shared" si="3"/>
        <v>605.92519600000003</v>
      </c>
      <c r="Q13" s="32">
        <f t="shared" si="3"/>
        <v>605.92519600000003</v>
      </c>
      <c r="R13" s="32">
        <f t="shared" si="3"/>
        <v>614.93179599999996</v>
      </c>
      <c r="S13" s="32">
        <f t="shared" si="3"/>
        <v>614.93179599999996</v>
      </c>
      <c r="T13" s="32">
        <f t="shared" si="3"/>
        <v>632.94499600000006</v>
      </c>
      <c r="U13" s="32">
        <f t="shared" si="3"/>
        <v>632.94499600000006</v>
      </c>
      <c r="V13" s="32">
        <f t="shared" si="3"/>
        <v>650.95819600000004</v>
      </c>
      <c r="W13" s="32">
        <f t="shared" si="3"/>
        <v>650.95819600000004</v>
      </c>
      <c r="X13" s="32">
        <f t="shared" si="3"/>
        <v>668.97139600000003</v>
      </c>
      <c r="Y13" s="32">
        <f t="shared" si="3"/>
        <v>668.97139600000003</v>
      </c>
      <c r="Z13" s="32">
        <f t="shared" si="3"/>
        <v>677.97799599999996</v>
      </c>
      <c r="AA13" s="32">
        <f t="shared" si="3"/>
        <v>677.97799599999996</v>
      </c>
      <c r="AB13" s="32">
        <f t="shared" si="3"/>
        <v>677.97799599999996</v>
      </c>
      <c r="AC13" s="32">
        <f t="shared" si="3"/>
        <v>677.97799599999996</v>
      </c>
      <c r="AD13" s="32">
        <f t="shared" si="3"/>
        <v>677.97799599999996</v>
      </c>
      <c r="AE13" s="32">
        <f t="shared" si="3"/>
        <v>677.97799599999996</v>
      </c>
      <c r="AF13" s="32">
        <f t="shared" si="3"/>
        <v>677.97799599999996</v>
      </c>
      <c r="AG13" s="32">
        <f t="shared" si="3"/>
        <v>677.97799599999996</v>
      </c>
      <c r="AH13" s="32">
        <f t="shared" si="3"/>
        <v>677.97799599999996</v>
      </c>
      <c r="AI13" s="84">
        <f t="shared" si="3"/>
        <v>677.97799599999996</v>
      </c>
      <c r="AJ13" s="80"/>
    </row>
    <row r="14" spans="1:36" s="39" customFormat="1" ht="15.95" customHeight="1" x14ac:dyDescent="0.2">
      <c r="A14" s="35"/>
      <c r="B14" s="34" t="s">
        <v>107</v>
      </c>
      <c r="C14" s="36"/>
      <c r="D14" s="37"/>
      <c r="E14" s="38">
        <f t="shared" ref="E14:AI14" si="4">E12-E13</f>
        <v>6070.2080040000001</v>
      </c>
      <c r="F14" s="38">
        <f t="shared" si="4"/>
        <v>6070.2080040000001</v>
      </c>
      <c r="G14" s="38">
        <f t="shared" si="4"/>
        <v>6070.2080040000001</v>
      </c>
      <c r="H14" s="38">
        <f t="shared" si="4"/>
        <v>6070.2080040000001</v>
      </c>
      <c r="I14" s="38">
        <f t="shared" si="4"/>
        <v>6070.2080040000001</v>
      </c>
      <c r="J14" s="38">
        <f t="shared" si="4"/>
        <v>6070.2080040000001</v>
      </c>
      <c r="K14" s="38">
        <f t="shared" si="4"/>
        <v>6070.2080040000001</v>
      </c>
      <c r="L14" s="38">
        <f t="shared" si="4"/>
        <v>6070.2080040000001</v>
      </c>
      <c r="M14" s="38">
        <f t="shared" si="4"/>
        <v>6070.2080040000001</v>
      </c>
      <c r="N14" s="38">
        <f t="shared" si="4"/>
        <v>6070.2080040000001</v>
      </c>
      <c r="O14" s="38">
        <f t="shared" si="4"/>
        <v>6070.2080040000001</v>
      </c>
      <c r="P14" s="38">
        <f t="shared" si="4"/>
        <v>6256.1948039999997</v>
      </c>
      <c r="Q14" s="38">
        <f t="shared" si="4"/>
        <v>6256.1948039999997</v>
      </c>
      <c r="R14" s="38">
        <f t="shared" si="4"/>
        <v>6349.188204</v>
      </c>
      <c r="S14" s="38">
        <f t="shared" si="4"/>
        <v>6349.188204</v>
      </c>
      <c r="T14" s="38">
        <f t="shared" si="4"/>
        <v>6535.1750039999997</v>
      </c>
      <c r="U14" s="38">
        <f t="shared" si="4"/>
        <v>6535.1750039999997</v>
      </c>
      <c r="V14" s="38">
        <f t="shared" si="4"/>
        <v>6721.1618039999994</v>
      </c>
      <c r="W14" s="38">
        <f t="shared" si="4"/>
        <v>6721.1618039999994</v>
      </c>
      <c r="X14" s="38">
        <f t="shared" si="4"/>
        <v>6907.148604</v>
      </c>
      <c r="Y14" s="38">
        <f t="shared" si="4"/>
        <v>6907.148604</v>
      </c>
      <c r="Z14" s="38">
        <f t="shared" si="4"/>
        <v>7000.1420040000003</v>
      </c>
      <c r="AA14" s="38">
        <f t="shared" si="4"/>
        <v>7000.1420040000003</v>
      </c>
      <c r="AB14" s="38">
        <f t="shared" si="4"/>
        <v>7000.1420040000003</v>
      </c>
      <c r="AC14" s="38">
        <f t="shared" si="4"/>
        <v>7000.1420040000003</v>
      </c>
      <c r="AD14" s="38">
        <f t="shared" si="4"/>
        <v>7000.1420040000003</v>
      </c>
      <c r="AE14" s="38">
        <f t="shared" si="4"/>
        <v>7000.1420040000003</v>
      </c>
      <c r="AF14" s="38">
        <f t="shared" si="4"/>
        <v>7000.1420040000003</v>
      </c>
      <c r="AG14" s="38">
        <f t="shared" si="4"/>
        <v>7000.1420040000003</v>
      </c>
      <c r="AH14" s="38">
        <f t="shared" si="4"/>
        <v>7000.1420040000003</v>
      </c>
      <c r="AI14" s="85">
        <f t="shared" si="4"/>
        <v>7000.1420040000003</v>
      </c>
      <c r="AJ14" s="80"/>
    </row>
    <row r="15" spans="1:36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2"/>
    </row>
    <row r="16" spans="1:36" s="3" customFormat="1" ht="15.95" customHeight="1" x14ac:dyDescent="0.2">
      <c r="A16" s="5"/>
      <c r="B16" s="6"/>
      <c r="C16" s="5">
        <f>SUM(E14:AI14)/31</f>
        <v>6526.1756427096761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2"/>
    </row>
    <row r="17" spans="1:36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2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70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83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70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83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70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83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2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8">
        <v>1</v>
      </c>
    </row>
    <row r="22" spans="1:36" s="3" customFormat="1" ht="15.95" customHeight="1" x14ac:dyDescent="0.2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4">
        <f t="shared" si="5"/>
        <v>4800</v>
      </c>
    </row>
    <row r="23" spans="1:36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>
        <f t="shared" ref="E23:AI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32">
        <f t="shared" si="6"/>
        <v>83.039999999999992</v>
      </c>
      <c r="AI23" s="84">
        <f t="shared" si="6"/>
        <v>83.039999999999992</v>
      </c>
      <c r="AJ23" s="80"/>
    </row>
    <row r="24" spans="1:36" s="39" customFormat="1" ht="15.95" customHeight="1" x14ac:dyDescent="0.2">
      <c r="A24" s="35"/>
      <c r="B24" s="34" t="s">
        <v>107</v>
      </c>
      <c r="C24" s="36"/>
      <c r="D24" s="37"/>
      <c r="E24" s="38">
        <f t="shared" ref="E24:AI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38">
        <f t="shared" si="7"/>
        <v>4716.96</v>
      </c>
      <c r="AI24" s="85">
        <f t="shared" si="7"/>
        <v>4716.96</v>
      </c>
      <c r="AJ24" s="80"/>
    </row>
    <row r="25" spans="1:36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2"/>
    </row>
    <row r="26" spans="1:36" s="3" customFormat="1" ht="15.95" customHeight="1" x14ac:dyDescent="0.2">
      <c r="A26" s="5"/>
      <c r="B26" s="6"/>
      <c r="C26" s="5">
        <f>SUM(E24:AI24)/31</f>
        <v>4716.9600000000019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2"/>
    </row>
    <row r="27" spans="1:36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2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83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83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70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83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70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83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2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8">
        <v>1</v>
      </c>
    </row>
    <row r="33" spans="1:36" s="3" customFormat="1" ht="15.95" customHeight="1" x14ac:dyDescent="0.2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4">
        <f t="shared" si="8"/>
        <v>3889</v>
      </c>
    </row>
    <row r="34" spans="1:36" s="39" customFormat="1" ht="15.95" customHeight="1" x14ac:dyDescent="0.2">
      <c r="A34" s="35"/>
      <c r="B34" s="33" t="s">
        <v>110</v>
      </c>
      <c r="C34" s="40">
        <v>2.3300000000000001E-2</v>
      </c>
      <c r="D34" s="37"/>
      <c r="E34" s="32">
        <f t="shared" ref="E34:AI34" si="9">E33*$C34</f>
        <v>90.613700000000009</v>
      </c>
      <c r="F34" s="32">
        <f t="shared" si="9"/>
        <v>90.613700000000009</v>
      </c>
      <c r="G34" s="32">
        <f t="shared" si="9"/>
        <v>90.613700000000009</v>
      </c>
      <c r="H34" s="32">
        <f t="shared" si="9"/>
        <v>90.613700000000009</v>
      </c>
      <c r="I34" s="32">
        <f t="shared" si="9"/>
        <v>90.613700000000009</v>
      </c>
      <c r="J34" s="32">
        <f t="shared" si="9"/>
        <v>90.613700000000009</v>
      </c>
      <c r="K34" s="32">
        <f t="shared" si="9"/>
        <v>90.613700000000009</v>
      </c>
      <c r="L34" s="32">
        <f t="shared" si="9"/>
        <v>90.613700000000009</v>
      </c>
      <c r="M34" s="32">
        <f t="shared" si="9"/>
        <v>90.613700000000009</v>
      </c>
      <c r="N34" s="32">
        <f t="shared" si="9"/>
        <v>90.613700000000009</v>
      </c>
      <c r="O34" s="32">
        <f t="shared" si="9"/>
        <v>90.613700000000009</v>
      </c>
      <c r="P34" s="32">
        <f t="shared" si="9"/>
        <v>90.613700000000009</v>
      </c>
      <c r="Q34" s="32">
        <f t="shared" si="9"/>
        <v>90.613700000000009</v>
      </c>
      <c r="R34" s="32">
        <f t="shared" si="9"/>
        <v>90.613700000000009</v>
      </c>
      <c r="S34" s="32">
        <f t="shared" si="9"/>
        <v>90.613700000000009</v>
      </c>
      <c r="T34" s="32">
        <f t="shared" si="9"/>
        <v>90.613700000000009</v>
      </c>
      <c r="U34" s="32">
        <f t="shared" si="9"/>
        <v>90.613700000000009</v>
      </c>
      <c r="V34" s="32">
        <f t="shared" si="9"/>
        <v>90.613700000000009</v>
      </c>
      <c r="W34" s="32">
        <f t="shared" si="9"/>
        <v>90.613700000000009</v>
      </c>
      <c r="X34" s="32">
        <f t="shared" si="9"/>
        <v>90.613700000000009</v>
      </c>
      <c r="Y34" s="32">
        <f t="shared" si="9"/>
        <v>90.613700000000009</v>
      </c>
      <c r="Z34" s="32">
        <f t="shared" si="9"/>
        <v>90.613700000000009</v>
      </c>
      <c r="AA34" s="32">
        <f t="shared" si="9"/>
        <v>90.613700000000009</v>
      </c>
      <c r="AB34" s="32">
        <f t="shared" si="9"/>
        <v>90.613700000000009</v>
      </c>
      <c r="AC34" s="32">
        <f t="shared" si="9"/>
        <v>90.613700000000009</v>
      </c>
      <c r="AD34" s="32">
        <f t="shared" si="9"/>
        <v>90.613700000000009</v>
      </c>
      <c r="AE34" s="32">
        <f t="shared" si="9"/>
        <v>90.613700000000009</v>
      </c>
      <c r="AF34" s="32">
        <f t="shared" si="9"/>
        <v>90.613700000000009</v>
      </c>
      <c r="AG34" s="32">
        <f t="shared" si="9"/>
        <v>90.613700000000009</v>
      </c>
      <c r="AH34" s="32">
        <f t="shared" si="9"/>
        <v>90.613700000000009</v>
      </c>
      <c r="AI34" s="84">
        <f t="shared" si="9"/>
        <v>90.613700000000009</v>
      </c>
      <c r="AJ34" s="80"/>
    </row>
    <row r="35" spans="1:36" s="39" customFormat="1" ht="15.95" customHeight="1" x14ac:dyDescent="0.2">
      <c r="A35" s="35"/>
      <c r="B35" s="34" t="s">
        <v>107</v>
      </c>
      <c r="C35" s="36"/>
      <c r="D35" s="37"/>
      <c r="E35" s="38">
        <f t="shared" ref="E35:AI35" si="10">E33-E34</f>
        <v>3798.3863000000001</v>
      </c>
      <c r="F35" s="38">
        <f t="shared" si="10"/>
        <v>3798.3863000000001</v>
      </c>
      <c r="G35" s="38">
        <f t="shared" si="10"/>
        <v>3798.3863000000001</v>
      </c>
      <c r="H35" s="38">
        <f t="shared" si="10"/>
        <v>3798.3863000000001</v>
      </c>
      <c r="I35" s="38">
        <f t="shared" si="10"/>
        <v>3798.3863000000001</v>
      </c>
      <c r="J35" s="38">
        <f t="shared" si="10"/>
        <v>3798.3863000000001</v>
      </c>
      <c r="K35" s="38">
        <f t="shared" si="10"/>
        <v>3798.3863000000001</v>
      </c>
      <c r="L35" s="38">
        <f t="shared" si="10"/>
        <v>3798.3863000000001</v>
      </c>
      <c r="M35" s="38">
        <f t="shared" si="10"/>
        <v>3798.3863000000001</v>
      </c>
      <c r="N35" s="38">
        <f t="shared" si="10"/>
        <v>3798.3863000000001</v>
      </c>
      <c r="O35" s="38">
        <f t="shared" si="10"/>
        <v>3798.3863000000001</v>
      </c>
      <c r="P35" s="38">
        <f t="shared" si="10"/>
        <v>3798.3863000000001</v>
      </c>
      <c r="Q35" s="38">
        <f t="shared" si="10"/>
        <v>3798.3863000000001</v>
      </c>
      <c r="R35" s="38">
        <f t="shared" si="10"/>
        <v>3798.3863000000001</v>
      </c>
      <c r="S35" s="38">
        <f t="shared" si="10"/>
        <v>3798.3863000000001</v>
      </c>
      <c r="T35" s="38">
        <f t="shared" si="10"/>
        <v>3798.3863000000001</v>
      </c>
      <c r="U35" s="38">
        <f t="shared" si="10"/>
        <v>3798.3863000000001</v>
      </c>
      <c r="V35" s="38">
        <f t="shared" si="10"/>
        <v>3798.3863000000001</v>
      </c>
      <c r="W35" s="38">
        <f t="shared" si="10"/>
        <v>3798.3863000000001</v>
      </c>
      <c r="X35" s="38">
        <f t="shared" si="10"/>
        <v>3798.3863000000001</v>
      </c>
      <c r="Y35" s="38">
        <f t="shared" si="10"/>
        <v>3798.3863000000001</v>
      </c>
      <c r="Z35" s="38">
        <f t="shared" si="10"/>
        <v>3798.3863000000001</v>
      </c>
      <c r="AA35" s="38">
        <f t="shared" si="10"/>
        <v>3798.3863000000001</v>
      </c>
      <c r="AB35" s="38">
        <f t="shared" si="10"/>
        <v>3798.3863000000001</v>
      </c>
      <c r="AC35" s="38">
        <f t="shared" si="10"/>
        <v>3798.3863000000001</v>
      </c>
      <c r="AD35" s="38">
        <f t="shared" si="10"/>
        <v>3798.3863000000001</v>
      </c>
      <c r="AE35" s="38">
        <f t="shared" si="10"/>
        <v>3798.3863000000001</v>
      </c>
      <c r="AF35" s="38">
        <f t="shared" si="10"/>
        <v>3798.3863000000001</v>
      </c>
      <c r="AG35" s="38">
        <f t="shared" si="10"/>
        <v>3798.3863000000001</v>
      </c>
      <c r="AH35" s="38">
        <f t="shared" si="10"/>
        <v>3798.3863000000001</v>
      </c>
      <c r="AI35" s="85">
        <f t="shared" si="10"/>
        <v>3798.3863000000001</v>
      </c>
      <c r="AJ35" s="80"/>
    </row>
    <row r="36" spans="1:36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2"/>
    </row>
    <row r="37" spans="1:36" s="3" customFormat="1" ht="15.95" customHeight="1" x14ac:dyDescent="0.2">
      <c r="A37" s="5"/>
      <c r="B37" s="6"/>
      <c r="C37" s="5">
        <f>SUM(E35:AI35)/31</f>
        <v>3798.3862999999988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2"/>
    </row>
    <row r="38" spans="1:36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2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6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3">
        <v>1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70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83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70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83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83">
        <v>1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70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83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70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83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70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83">
        <v>1</v>
      </c>
    </row>
    <row r="47" spans="1:36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70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83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70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83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83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83">
        <v>1</v>
      </c>
    </row>
    <row r="51" spans="1:36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8">
        <v>1</v>
      </c>
    </row>
    <row r="52" spans="1:36" s="3" customFormat="1" ht="15.95" customHeight="1" x14ac:dyDescent="0.2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4">
        <f t="shared" si="12"/>
        <v>12836</v>
      </c>
    </row>
    <row r="53" spans="1:36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>
        <f t="shared" ref="E53:AI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444.12559999999996</v>
      </c>
      <c r="O53" s="32">
        <f t="shared" si="13"/>
        <v>444.12559999999996</v>
      </c>
      <c r="P53" s="32">
        <f t="shared" si="13"/>
        <v>444.12559999999996</v>
      </c>
      <c r="Q53" s="32">
        <f t="shared" si="13"/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32">
        <f t="shared" si="13"/>
        <v>444.12559999999996</v>
      </c>
      <c r="AG53" s="32">
        <f t="shared" si="13"/>
        <v>444.12559999999996</v>
      </c>
      <c r="AH53" s="32">
        <f t="shared" si="13"/>
        <v>444.12559999999996</v>
      </c>
      <c r="AI53" s="84">
        <f t="shared" si="13"/>
        <v>444.12559999999996</v>
      </c>
      <c r="AJ53" s="80"/>
    </row>
    <row r="54" spans="1:36" s="39" customFormat="1" ht="15.95" customHeight="1" x14ac:dyDescent="0.2">
      <c r="A54" s="35"/>
      <c r="B54" s="34" t="s">
        <v>107</v>
      </c>
      <c r="C54" s="36"/>
      <c r="D54" s="37"/>
      <c r="E54" s="38">
        <f t="shared" ref="E54:AI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12391.874400000001</v>
      </c>
      <c r="O54" s="38">
        <f t="shared" si="14"/>
        <v>12391.874400000001</v>
      </c>
      <c r="P54" s="38">
        <f t="shared" si="14"/>
        <v>12391.874400000001</v>
      </c>
      <c r="Q54" s="38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38">
        <f t="shared" si="14"/>
        <v>12391.874400000001</v>
      </c>
      <c r="AG54" s="38">
        <f t="shared" si="14"/>
        <v>12391.874400000001</v>
      </c>
      <c r="AH54" s="38">
        <f t="shared" si="14"/>
        <v>12391.874400000001</v>
      </c>
      <c r="AI54" s="85">
        <f t="shared" si="14"/>
        <v>12391.874400000001</v>
      </c>
      <c r="AJ54" s="80"/>
    </row>
    <row r="55" spans="1:36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1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2"/>
    </row>
    <row r="56" spans="1:36" s="3" customFormat="1" ht="15.95" customHeight="1" x14ac:dyDescent="0.2">
      <c r="A56" s="5"/>
      <c r="B56" s="6"/>
      <c r="C56" s="5">
        <f>SUM(E54:AI54)/31</f>
        <v>12391.874399999993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2"/>
    </row>
    <row r="57" spans="1:36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2"/>
    </row>
    <row r="58" spans="1:36" s="3" customFormat="1" ht="15.95" customHeight="1" x14ac:dyDescent="0.2">
      <c r="A58" s="47">
        <v>1</v>
      </c>
      <c r="B58" s="48" t="s">
        <v>36</v>
      </c>
      <c r="C58" s="47">
        <v>1120</v>
      </c>
      <c r="D58" s="70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83">
        <v>1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70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83">
        <v>1</v>
      </c>
    </row>
    <row r="60" spans="1:36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70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83">
        <v>1</v>
      </c>
    </row>
    <row r="61" spans="1:36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70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83">
        <v>1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70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83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70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83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70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83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91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70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83">
        <v>1</v>
      </c>
    </row>
    <row r="67" spans="1:36" s="3" customFormat="1" ht="15.95" customHeight="1" x14ac:dyDescent="0.2">
      <c r="A67" s="60">
        <f t="shared" si="15"/>
        <v>10</v>
      </c>
      <c r="B67" s="63" t="s">
        <v>46</v>
      </c>
      <c r="C67" s="60">
        <v>1078</v>
      </c>
      <c r="D67" s="64"/>
      <c r="E67" s="65">
        <v>0</v>
      </c>
      <c r="F67" s="65">
        <v>0</v>
      </c>
      <c r="G67" s="65">
        <v>0</v>
      </c>
      <c r="H67" s="65">
        <v>0</v>
      </c>
      <c r="I67" s="65">
        <v>0</v>
      </c>
      <c r="J67" s="65">
        <v>0</v>
      </c>
      <c r="K67" s="65">
        <v>0</v>
      </c>
      <c r="L67" s="65">
        <v>0</v>
      </c>
      <c r="M67" s="65">
        <v>0</v>
      </c>
      <c r="N67" s="65">
        <v>0</v>
      </c>
      <c r="O67" s="65">
        <v>0</v>
      </c>
      <c r="P67" s="65">
        <v>0</v>
      </c>
      <c r="Q67" s="65">
        <v>0</v>
      </c>
      <c r="R67" s="65">
        <v>0</v>
      </c>
      <c r="S67" s="65">
        <v>0</v>
      </c>
      <c r="T67" s="65">
        <v>0.2</v>
      </c>
      <c r="U67" s="65">
        <v>0.3</v>
      </c>
      <c r="V67" s="65">
        <v>0.5</v>
      </c>
      <c r="W67" s="65">
        <v>0.7</v>
      </c>
      <c r="X67" s="65">
        <v>0.9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83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70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83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83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70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83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2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8">
        <v>1</v>
      </c>
    </row>
    <row r="72" spans="1:36" s="3" customFormat="1" ht="15.95" customHeight="1" x14ac:dyDescent="0.2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11076.880000000001</v>
      </c>
      <c r="F72" s="32">
        <f t="shared" si="16"/>
        <v>11076.880000000001</v>
      </c>
      <c r="G72" s="32">
        <f t="shared" si="16"/>
        <v>11076.880000000001</v>
      </c>
      <c r="H72" s="32">
        <f t="shared" si="16"/>
        <v>11076.880000000001</v>
      </c>
      <c r="I72" s="32">
        <f t="shared" si="16"/>
        <v>11076.880000000001</v>
      </c>
      <c r="J72" s="32">
        <f t="shared" si="16"/>
        <v>11076.880000000001</v>
      </c>
      <c r="K72" s="32">
        <f t="shared" si="16"/>
        <v>11076.880000000001</v>
      </c>
      <c r="L72" s="32">
        <f t="shared" si="16"/>
        <v>11076.880000000001</v>
      </c>
      <c r="M72" s="32">
        <f t="shared" si="16"/>
        <v>11076.880000000001</v>
      </c>
      <c r="N72" s="32">
        <f t="shared" si="16"/>
        <v>11076.880000000001</v>
      </c>
      <c r="O72" s="32">
        <f t="shared" si="16"/>
        <v>11076.880000000001</v>
      </c>
      <c r="P72" s="32">
        <f t="shared" si="16"/>
        <v>11076.880000000001</v>
      </c>
      <c r="Q72" s="32">
        <f t="shared" si="16"/>
        <v>11076.880000000001</v>
      </c>
      <c r="R72" s="32">
        <f t="shared" si="16"/>
        <v>11076.880000000001</v>
      </c>
      <c r="S72" s="32">
        <f t="shared" si="16"/>
        <v>11076.880000000001</v>
      </c>
      <c r="T72" s="32">
        <f t="shared" si="16"/>
        <v>11292.480000000001</v>
      </c>
      <c r="U72" s="32">
        <f t="shared" si="16"/>
        <v>11400.28</v>
      </c>
      <c r="V72" s="32">
        <f t="shared" si="16"/>
        <v>11615.880000000001</v>
      </c>
      <c r="W72" s="32">
        <f t="shared" si="16"/>
        <v>11831.480000000001</v>
      </c>
      <c r="X72" s="32">
        <f t="shared" si="16"/>
        <v>12047.080000000002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4">
        <f t="shared" si="16"/>
        <v>12154.880000000001</v>
      </c>
    </row>
    <row r="73" spans="1:36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>
        <f t="shared" ref="E73:AI73" si="17">E72*$C73</f>
        <v>353.35247200000003</v>
      </c>
      <c r="F73" s="32">
        <f t="shared" si="17"/>
        <v>353.35247200000003</v>
      </c>
      <c r="G73" s="32">
        <f t="shared" si="17"/>
        <v>353.35247200000003</v>
      </c>
      <c r="H73" s="32">
        <f t="shared" si="17"/>
        <v>353.35247200000003</v>
      </c>
      <c r="I73" s="32">
        <f t="shared" si="17"/>
        <v>353.35247200000003</v>
      </c>
      <c r="J73" s="32">
        <f t="shared" si="17"/>
        <v>353.35247200000003</v>
      </c>
      <c r="K73" s="32">
        <f t="shared" si="17"/>
        <v>353.35247200000003</v>
      </c>
      <c r="L73" s="32">
        <f t="shared" si="17"/>
        <v>353.35247200000003</v>
      </c>
      <c r="M73" s="32">
        <f t="shared" si="17"/>
        <v>353.35247200000003</v>
      </c>
      <c r="N73" s="32">
        <f t="shared" si="17"/>
        <v>353.35247200000003</v>
      </c>
      <c r="O73" s="32">
        <f t="shared" si="17"/>
        <v>353.35247200000003</v>
      </c>
      <c r="P73" s="32">
        <f t="shared" si="17"/>
        <v>353.35247200000003</v>
      </c>
      <c r="Q73" s="32">
        <f t="shared" si="17"/>
        <v>353.35247200000003</v>
      </c>
      <c r="R73" s="32">
        <f t="shared" si="17"/>
        <v>353.35247200000003</v>
      </c>
      <c r="S73" s="32">
        <f t="shared" si="17"/>
        <v>353.35247200000003</v>
      </c>
      <c r="T73" s="32">
        <f t="shared" si="17"/>
        <v>360.23011200000002</v>
      </c>
      <c r="U73" s="32">
        <f t="shared" si="17"/>
        <v>363.66893199999998</v>
      </c>
      <c r="V73" s="32">
        <f t="shared" si="17"/>
        <v>370.54657200000003</v>
      </c>
      <c r="W73" s="32">
        <f t="shared" si="17"/>
        <v>377.42421200000001</v>
      </c>
      <c r="X73" s="32">
        <f t="shared" si="17"/>
        <v>384.30185200000005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32">
        <f t="shared" si="17"/>
        <v>387.74067200000002</v>
      </c>
      <c r="AG73" s="32">
        <f t="shared" si="17"/>
        <v>387.74067200000002</v>
      </c>
      <c r="AH73" s="32">
        <f t="shared" si="17"/>
        <v>387.74067200000002</v>
      </c>
      <c r="AI73" s="84">
        <f t="shared" si="17"/>
        <v>387.74067200000002</v>
      </c>
      <c r="AJ73" s="80"/>
    </row>
    <row r="74" spans="1:36" s="39" customFormat="1" ht="15.95" customHeight="1" x14ac:dyDescent="0.2">
      <c r="A74" s="35"/>
      <c r="B74" s="34" t="s">
        <v>107</v>
      </c>
      <c r="C74" s="36"/>
      <c r="D74" s="37"/>
      <c r="E74" s="38">
        <f t="shared" ref="E74:AI74" si="18">E72-E73</f>
        <v>10723.527528000001</v>
      </c>
      <c r="F74" s="38">
        <f t="shared" si="18"/>
        <v>10723.527528000001</v>
      </c>
      <c r="G74" s="38">
        <f t="shared" si="18"/>
        <v>10723.527528000001</v>
      </c>
      <c r="H74" s="38">
        <f t="shared" si="18"/>
        <v>10723.527528000001</v>
      </c>
      <c r="I74" s="38">
        <f t="shared" si="18"/>
        <v>10723.527528000001</v>
      </c>
      <c r="J74" s="38">
        <f t="shared" si="18"/>
        <v>10723.527528000001</v>
      </c>
      <c r="K74" s="38">
        <f t="shared" si="18"/>
        <v>10723.527528000001</v>
      </c>
      <c r="L74" s="38">
        <f t="shared" si="18"/>
        <v>10723.527528000001</v>
      </c>
      <c r="M74" s="38">
        <f t="shared" si="18"/>
        <v>10723.527528000001</v>
      </c>
      <c r="N74" s="38">
        <f t="shared" si="18"/>
        <v>10723.527528000001</v>
      </c>
      <c r="O74" s="38">
        <f t="shared" si="18"/>
        <v>10723.527528000001</v>
      </c>
      <c r="P74" s="38">
        <f t="shared" si="18"/>
        <v>10723.527528000001</v>
      </c>
      <c r="Q74" s="38">
        <f t="shared" si="18"/>
        <v>10723.527528000001</v>
      </c>
      <c r="R74" s="38">
        <f t="shared" si="18"/>
        <v>10723.527528000001</v>
      </c>
      <c r="S74" s="38">
        <f t="shared" si="18"/>
        <v>10723.527528000001</v>
      </c>
      <c r="T74" s="38">
        <f t="shared" si="18"/>
        <v>10932.249888000002</v>
      </c>
      <c r="U74" s="38">
        <f t="shared" si="18"/>
        <v>11036.611068</v>
      </c>
      <c r="V74" s="38">
        <f t="shared" si="18"/>
        <v>11245.333428000002</v>
      </c>
      <c r="W74" s="38">
        <f t="shared" si="18"/>
        <v>11454.055788000001</v>
      </c>
      <c r="X74" s="38">
        <f t="shared" si="18"/>
        <v>11662.778148000001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38">
        <f t="shared" si="18"/>
        <v>11767.139328000001</v>
      </c>
      <c r="AG74" s="38">
        <f t="shared" si="18"/>
        <v>11767.139328000001</v>
      </c>
      <c r="AH74" s="38">
        <f t="shared" si="18"/>
        <v>11767.139328000001</v>
      </c>
      <c r="AI74" s="85">
        <f t="shared" si="18"/>
        <v>11767.139328000001</v>
      </c>
      <c r="AJ74" s="80"/>
    </row>
    <row r="75" spans="1:36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2"/>
    </row>
    <row r="76" spans="1:36" s="3" customFormat="1" ht="15.95" customHeight="1" x14ac:dyDescent="0.2">
      <c r="A76" s="5"/>
      <c r="B76" s="6"/>
      <c r="C76" s="5">
        <f>SUM(E74:AI74)/31</f>
        <v>11181.370124129038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2"/>
    </row>
    <row r="77" spans="1:36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2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70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83">
        <v>1</v>
      </c>
    </row>
    <row r="79" spans="1:36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70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83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70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83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70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83">
        <v>1</v>
      </c>
    </row>
    <row r="82" spans="1:36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70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83">
        <v>1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2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8">
        <v>1</v>
      </c>
    </row>
    <row r="84" spans="1:36" s="3" customFormat="1" ht="15.95" customHeight="1" x14ac:dyDescent="0.2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4">
        <f t="shared" si="19"/>
        <v>3460</v>
      </c>
    </row>
    <row r="85" spans="1:36" s="39" customFormat="1" ht="15.95" customHeight="1" x14ac:dyDescent="0.2">
      <c r="A85" s="35"/>
      <c r="B85" s="33" t="s">
        <v>110</v>
      </c>
      <c r="C85" s="40">
        <v>5.1799999999999999E-2</v>
      </c>
      <c r="D85" s="37"/>
      <c r="E85" s="32">
        <f t="shared" ref="E85:AI85" si="20">E84*$C85</f>
        <v>179.22800000000001</v>
      </c>
      <c r="F85" s="32">
        <f t="shared" si="20"/>
        <v>179.22800000000001</v>
      </c>
      <c r="G85" s="32">
        <f t="shared" si="20"/>
        <v>179.22800000000001</v>
      </c>
      <c r="H85" s="32">
        <f t="shared" si="20"/>
        <v>179.22800000000001</v>
      </c>
      <c r="I85" s="32">
        <f t="shared" si="20"/>
        <v>179.22800000000001</v>
      </c>
      <c r="J85" s="32">
        <f t="shared" si="20"/>
        <v>179.22800000000001</v>
      </c>
      <c r="K85" s="32">
        <f t="shared" si="20"/>
        <v>179.22800000000001</v>
      </c>
      <c r="L85" s="32">
        <f t="shared" si="20"/>
        <v>179.22800000000001</v>
      </c>
      <c r="M85" s="32">
        <f t="shared" si="20"/>
        <v>179.22800000000001</v>
      </c>
      <c r="N85" s="32">
        <f t="shared" si="20"/>
        <v>179.22800000000001</v>
      </c>
      <c r="O85" s="32">
        <f t="shared" si="20"/>
        <v>179.22800000000001</v>
      </c>
      <c r="P85" s="32">
        <f t="shared" si="20"/>
        <v>179.22800000000001</v>
      </c>
      <c r="Q85" s="32">
        <f t="shared" si="20"/>
        <v>179.22800000000001</v>
      </c>
      <c r="R85" s="32">
        <f t="shared" si="20"/>
        <v>179.22800000000001</v>
      </c>
      <c r="S85" s="32">
        <f t="shared" si="20"/>
        <v>179.22800000000001</v>
      </c>
      <c r="T85" s="32">
        <f t="shared" si="20"/>
        <v>179.22800000000001</v>
      </c>
      <c r="U85" s="32">
        <f t="shared" si="20"/>
        <v>179.22800000000001</v>
      </c>
      <c r="V85" s="32">
        <f t="shared" si="20"/>
        <v>179.22800000000001</v>
      </c>
      <c r="W85" s="32">
        <f t="shared" si="20"/>
        <v>179.22800000000001</v>
      </c>
      <c r="X85" s="32">
        <f t="shared" si="20"/>
        <v>179.22800000000001</v>
      </c>
      <c r="Y85" s="32">
        <f t="shared" si="20"/>
        <v>179.22800000000001</v>
      </c>
      <c r="Z85" s="32">
        <f t="shared" si="20"/>
        <v>179.22800000000001</v>
      </c>
      <c r="AA85" s="32">
        <f t="shared" si="20"/>
        <v>179.22800000000001</v>
      </c>
      <c r="AB85" s="32">
        <f t="shared" si="20"/>
        <v>179.22800000000001</v>
      </c>
      <c r="AC85" s="32">
        <f t="shared" si="20"/>
        <v>179.22800000000001</v>
      </c>
      <c r="AD85" s="32">
        <f t="shared" si="20"/>
        <v>179.22800000000001</v>
      </c>
      <c r="AE85" s="32">
        <f t="shared" si="20"/>
        <v>179.22800000000001</v>
      </c>
      <c r="AF85" s="32">
        <f t="shared" si="20"/>
        <v>179.22800000000001</v>
      </c>
      <c r="AG85" s="32">
        <f t="shared" si="20"/>
        <v>179.22800000000001</v>
      </c>
      <c r="AH85" s="32">
        <f t="shared" si="20"/>
        <v>179.22800000000001</v>
      </c>
      <c r="AI85" s="84">
        <f t="shared" si="20"/>
        <v>179.22800000000001</v>
      </c>
      <c r="AJ85" s="80"/>
    </row>
    <row r="86" spans="1:36" s="39" customFormat="1" ht="15.95" customHeight="1" x14ac:dyDescent="0.2">
      <c r="A86" s="35"/>
      <c r="B86" s="34" t="s">
        <v>107</v>
      </c>
      <c r="C86" s="36"/>
      <c r="D86" s="37"/>
      <c r="E86" s="38">
        <f t="shared" ref="E86:AI86" si="21">E84-E85</f>
        <v>3280.7719999999999</v>
      </c>
      <c r="F86" s="38">
        <f t="shared" si="21"/>
        <v>3280.7719999999999</v>
      </c>
      <c r="G86" s="38">
        <f t="shared" si="21"/>
        <v>3280.7719999999999</v>
      </c>
      <c r="H86" s="38">
        <f t="shared" si="21"/>
        <v>3280.7719999999999</v>
      </c>
      <c r="I86" s="38">
        <f t="shared" si="21"/>
        <v>3280.7719999999999</v>
      </c>
      <c r="J86" s="38">
        <f t="shared" si="21"/>
        <v>3280.7719999999999</v>
      </c>
      <c r="K86" s="38">
        <f t="shared" si="21"/>
        <v>3280.7719999999999</v>
      </c>
      <c r="L86" s="38">
        <f t="shared" si="21"/>
        <v>3280.7719999999999</v>
      </c>
      <c r="M86" s="38">
        <f t="shared" si="21"/>
        <v>3280.7719999999999</v>
      </c>
      <c r="N86" s="38">
        <f t="shared" si="21"/>
        <v>3280.7719999999999</v>
      </c>
      <c r="O86" s="38">
        <f t="shared" si="21"/>
        <v>3280.7719999999999</v>
      </c>
      <c r="P86" s="38">
        <f t="shared" si="21"/>
        <v>3280.7719999999999</v>
      </c>
      <c r="Q86" s="38">
        <f t="shared" si="21"/>
        <v>3280.7719999999999</v>
      </c>
      <c r="R86" s="38">
        <f t="shared" si="21"/>
        <v>3280.7719999999999</v>
      </c>
      <c r="S86" s="38">
        <f t="shared" si="21"/>
        <v>3280.7719999999999</v>
      </c>
      <c r="T86" s="38">
        <f t="shared" si="21"/>
        <v>3280.7719999999999</v>
      </c>
      <c r="U86" s="38">
        <f t="shared" si="21"/>
        <v>3280.7719999999999</v>
      </c>
      <c r="V86" s="38">
        <f t="shared" si="21"/>
        <v>3280.7719999999999</v>
      </c>
      <c r="W86" s="38">
        <f t="shared" si="21"/>
        <v>3280.7719999999999</v>
      </c>
      <c r="X86" s="38">
        <f t="shared" si="21"/>
        <v>3280.7719999999999</v>
      </c>
      <c r="Y86" s="38">
        <f t="shared" si="21"/>
        <v>3280.7719999999999</v>
      </c>
      <c r="Z86" s="38">
        <f t="shared" si="21"/>
        <v>3280.7719999999999</v>
      </c>
      <c r="AA86" s="38">
        <f t="shared" si="21"/>
        <v>3280.7719999999999</v>
      </c>
      <c r="AB86" s="38">
        <f t="shared" si="21"/>
        <v>3280.7719999999999</v>
      </c>
      <c r="AC86" s="38">
        <f t="shared" si="21"/>
        <v>3280.7719999999999</v>
      </c>
      <c r="AD86" s="38">
        <f t="shared" si="21"/>
        <v>3280.7719999999999</v>
      </c>
      <c r="AE86" s="38">
        <f t="shared" si="21"/>
        <v>3280.7719999999999</v>
      </c>
      <c r="AF86" s="38">
        <f t="shared" si="21"/>
        <v>3280.7719999999999</v>
      </c>
      <c r="AG86" s="38">
        <f t="shared" si="21"/>
        <v>3280.7719999999999</v>
      </c>
      <c r="AH86" s="38">
        <f t="shared" si="21"/>
        <v>3280.7719999999999</v>
      </c>
      <c r="AI86" s="85">
        <f t="shared" si="21"/>
        <v>3280.7719999999999</v>
      </c>
      <c r="AJ86" s="80"/>
    </row>
    <row r="87" spans="1:36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2"/>
    </row>
    <row r="88" spans="1:36" s="3" customFormat="1" ht="15.95" customHeight="1" x14ac:dyDescent="0.2">
      <c r="A88" s="5"/>
      <c r="B88" s="6"/>
      <c r="C88" s="5">
        <f>SUM(E86:AI86)/31</f>
        <v>3280.7719999999981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2"/>
    </row>
    <row r="89" spans="1:36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2"/>
    </row>
    <row r="90" spans="1:36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83">
        <v>1</v>
      </c>
    </row>
    <row r="91" spans="1:36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70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83">
        <v>1</v>
      </c>
    </row>
    <row r="92" spans="1:36" s="3" customFormat="1" ht="15.95" customHeight="1" x14ac:dyDescent="0.2">
      <c r="A92" s="60">
        <f t="shared" si="22"/>
        <v>3</v>
      </c>
      <c r="B92" s="63" t="s">
        <v>65</v>
      </c>
      <c r="C92" s="60">
        <v>975</v>
      </c>
      <c r="D92" s="64"/>
      <c r="E92" s="65">
        <v>0.5</v>
      </c>
      <c r="F92" s="65">
        <v>0.7</v>
      </c>
      <c r="G92" s="65">
        <v>0.9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83">
        <v>1</v>
      </c>
    </row>
    <row r="93" spans="1:36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83">
        <v>1</v>
      </c>
    </row>
    <row r="94" spans="1:36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70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83">
        <v>1</v>
      </c>
    </row>
    <row r="95" spans="1:36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83">
        <v>1</v>
      </c>
    </row>
    <row r="96" spans="1:36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70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83">
        <v>1</v>
      </c>
    </row>
    <row r="97" spans="1:36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83">
        <v>1</v>
      </c>
    </row>
    <row r="98" spans="1:36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83">
        <v>1</v>
      </c>
    </row>
    <row r="99" spans="1:36" s="3" customFormat="1" ht="15.95" customHeight="1" x14ac:dyDescent="0.2">
      <c r="A99" s="60">
        <f t="shared" si="22"/>
        <v>10</v>
      </c>
      <c r="B99" s="63" t="s">
        <v>61</v>
      </c>
      <c r="C99" s="60">
        <v>1162</v>
      </c>
      <c r="D99" s="64"/>
      <c r="E99" s="65">
        <v>0.3</v>
      </c>
      <c r="F99" s="65">
        <v>0.5</v>
      </c>
      <c r="G99" s="65">
        <v>0.7</v>
      </c>
      <c r="H99" s="65">
        <v>0.9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83">
        <v>1</v>
      </c>
    </row>
    <row r="100" spans="1:36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2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8">
        <v>1</v>
      </c>
    </row>
    <row r="101" spans="1:36" s="3" customFormat="1" ht="15.95" customHeight="1" x14ac:dyDescent="0.2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7991.1</v>
      </c>
      <c r="F101" s="32">
        <f t="shared" si="23"/>
        <v>8418.5</v>
      </c>
      <c r="G101" s="32">
        <f t="shared" si="23"/>
        <v>8845.9</v>
      </c>
      <c r="H101" s="32">
        <f t="shared" si="23"/>
        <v>9175.7999999999993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4">
        <f t="shared" si="23"/>
        <v>9292</v>
      </c>
    </row>
    <row r="102" spans="1:36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I102" si="24">E101*$C102</f>
        <v>580.95297000000005</v>
      </c>
      <c r="F102" s="32">
        <f t="shared" si="24"/>
        <v>612.02494999999999</v>
      </c>
      <c r="G102" s="32">
        <f t="shared" si="24"/>
        <v>643.09692999999993</v>
      </c>
      <c r="H102" s="32">
        <f t="shared" si="24"/>
        <v>667.08065999999997</v>
      </c>
      <c r="I102" s="32">
        <f t="shared" si="24"/>
        <v>675.52840000000003</v>
      </c>
      <c r="J102" s="32">
        <f t="shared" si="24"/>
        <v>675.52840000000003</v>
      </c>
      <c r="K102" s="32">
        <f t="shared" si="24"/>
        <v>675.52840000000003</v>
      </c>
      <c r="L102" s="32">
        <f t="shared" si="24"/>
        <v>675.52840000000003</v>
      </c>
      <c r="M102" s="32">
        <f t="shared" si="24"/>
        <v>675.52840000000003</v>
      </c>
      <c r="N102" s="32">
        <f t="shared" si="24"/>
        <v>675.52840000000003</v>
      </c>
      <c r="O102" s="32">
        <f t="shared" si="24"/>
        <v>675.52840000000003</v>
      </c>
      <c r="P102" s="32">
        <f t="shared" si="24"/>
        <v>675.52840000000003</v>
      </c>
      <c r="Q102" s="32">
        <f t="shared" si="24"/>
        <v>675.52840000000003</v>
      </c>
      <c r="R102" s="32">
        <f t="shared" si="24"/>
        <v>675.52840000000003</v>
      </c>
      <c r="S102" s="32">
        <f t="shared" si="24"/>
        <v>675.52840000000003</v>
      </c>
      <c r="T102" s="32">
        <f t="shared" si="24"/>
        <v>675.52840000000003</v>
      </c>
      <c r="U102" s="32">
        <f t="shared" si="24"/>
        <v>675.52840000000003</v>
      </c>
      <c r="V102" s="32">
        <f t="shared" si="24"/>
        <v>675.52840000000003</v>
      </c>
      <c r="W102" s="32">
        <f t="shared" si="24"/>
        <v>675.52840000000003</v>
      </c>
      <c r="X102" s="32">
        <f t="shared" si="24"/>
        <v>675.52840000000003</v>
      </c>
      <c r="Y102" s="32">
        <f t="shared" si="24"/>
        <v>675.52840000000003</v>
      </c>
      <c r="Z102" s="32">
        <f t="shared" si="24"/>
        <v>675.52840000000003</v>
      </c>
      <c r="AA102" s="32">
        <f t="shared" si="24"/>
        <v>675.52840000000003</v>
      </c>
      <c r="AB102" s="32">
        <f t="shared" si="24"/>
        <v>675.52840000000003</v>
      </c>
      <c r="AC102" s="32">
        <f t="shared" si="24"/>
        <v>675.52840000000003</v>
      </c>
      <c r="AD102" s="32">
        <f t="shared" si="24"/>
        <v>675.52840000000003</v>
      </c>
      <c r="AE102" s="32">
        <f t="shared" si="24"/>
        <v>675.52840000000003</v>
      </c>
      <c r="AF102" s="32">
        <f t="shared" si="24"/>
        <v>675.52840000000003</v>
      </c>
      <c r="AG102" s="32">
        <f t="shared" si="24"/>
        <v>675.52840000000003</v>
      </c>
      <c r="AH102" s="32">
        <f t="shared" si="24"/>
        <v>675.52840000000003</v>
      </c>
      <c r="AI102" s="84">
        <f t="shared" si="24"/>
        <v>675.52840000000003</v>
      </c>
      <c r="AJ102" s="80"/>
    </row>
    <row r="103" spans="1:36" s="39" customFormat="1" ht="15.95" customHeight="1" x14ac:dyDescent="0.2">
      <c r="A103" s="35"/>
      <c r="B103" s="34" t="s">
        <v>107</v>
      </c>
      <c r="C103" s="36"/>
      <c r="D103" s="37"/>
      <c r="E103" s="38">
        <f t="shared" ref="E103:AI103" si="25">E101-E102</f>
        <v>7410.1470300000001</v>
      </c>
      <c r="F103" s="38">
        <f t="shared" si="25"/>
        <v>7806.47505</v>
      </c>
      <c r="G103" s="38">
        <f t="shared" si="25"/>
        <v>8202.8030699999999</v>
      </c>
      <c r="H103" s="38">
        <f t="shared" si="25"/>
        <v>8508.7193399999996</v>
      </c>
      <c r="I103" s="38">
        <f t="shared" si="25"/>
        <v>8616.4716000000008</v>
      </c>
      <c r="J103" s="38">
        <f t="shared" si="25"/>
        <v>8616.4716000000008</v>
      </c>
      <c r="K103" s="38">
        <f t="shared" si="25"/>
        <v>8616.4716000000008</v>
      </c>
      <c r="L103" s="38">
        <f t="shared" si="25"/>
        <v>8616.4716000000008</v>
      </c>
      <c r="M103" s="38">
        <f t="shared" si="25"/>
        <v>8616.4716000000008</v>
      </c>
      <c r="N103" s="38">
        <f t="shared" si="25"/>
        <v>8616.4716000000008</v>
      </c>
      <c r="O103" s="38">
        <f t="shared" si="25"/>
        <v>8616.4716000000008</v>
      </c>
      <c r="P103" s="38">
        <f t="shared" si="25"/>
        <v>8616.4716000000008</v>
      </c>
      <c r="Q103" s="38">
        <f t="shared" si="25"/>
        <v>8616.4716000000008</v>
      </c>
      <c r="R103" s="38">
        <f t="shared" si="25"/>
        <v>8616.4716000000008</v>
      </c>
      <c r="S103" s="38">
        <f t="shared" si="25"/>
        <v>8616.4716000000008</v>
      </c>
      <c r="T103" s="38">
        <f t="shared" si="25"/>
        <v>8616.4716000000008</v>
      </c>
      <c r="U103" s="38">
        <f t="shared" si="25"/>
        <v>8616.4716000000008</v>
      </c>
      <c r="V103" s="38">
        <f t="shared" si="25"/>
        <v>8616.4716000000008</v>
      </c>
      <c r="W103" s="38">
        <f t="shared" si="25"/>
        <v>8616.4716000000008</v>
      </c>
      <c r="X103" s="38">
        <f t="shared" si="25"/>
        <v>8616.4716000000008</v>
      </c>
      <c r="Y103" s="38">
        <f t="shared" si="25"/>
        <v>8616.4716000000008</v>
      </c>
      <c r="Z103" s="38">
        <f t="shared" si="25"/>
        <v>8616.4716000000008</v>
      </c>
      <c r="AA103" s="38">
        <f t="shared" si="25"/>
        <v>8616.4716000000008</v>
      </c>
      <c r="AB103" s="38">
        <f t="shared" si="25"/>
        <v>8616.4716000000008</v>
      </c>
      <c r="AC103" s="38">
        <f t="shared" si="25"/>
        <v>8616.4716000000008</v>
      </c>
      <c r="AD103" s="38">
        <f t="shared" si="25"/>
        <v>8616.4716000000008</v>
      </c>
      <c r="AE103" s="38">
        <f t="shared" si="25"/>
        <v>8616.4716000000008</v>
      </c>
      <c r="AF103" s="38">
        <f t="shared" si="25"/>
        <v>8616.4716000000008</v>
      </c>
      <c r="AG103" s="38">
        <f t="shared" si="25"/>
        <v>8616.4716000000008</v>
      </c>
      <c r="AH103" s="38">
        <f t="shared" si="25"/>
        <v>8616.4716000000008</v>
      </c>
      <c r="AI103" s="85">
        <f t="shared" si="25"/>
        <v>8616.4716000000008</v>
      </c>
      <c r="AJ103" s="80"/>
    </row>
    <row r="104" spans="1:36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2"/>
    </row>
    <row r="105" spans="1:36" s="3" customFormat="1" ht="15.95" customHeight="1" x14ac:dyDescent="0.2">
      <c r="A105" s="5"/>
      <c r="B105" s="6"/>
      <c r="C105" s="5">
        <f>SUM(E103:AI103)/31</f>
        <v>8534.6089577419316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2"/>
    </row>
    <row r="106" spans="1:36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2"/>
    </row>
    <row r="107" spans="1:36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83">
        <v>1</v>
      </c>
    </row>
    <row r="108" spans="1:36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70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83">
        <v>1</v>
      </c>
    </row>
    <row r="109" spans="1:36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70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83">
        <v>1</v>
      </c>
    </row>
    <row r="110" spans="1:36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70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83">
        <v>1</v>
      </c>
    </row>
    <row r="111" spans="1:36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83">
        <v>1</v>
      </c>
    </row>
    <row r="112" spans="1:36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83">
        <v>1</v>
      </c>
    </row>
    <row r="113" spans="1:35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70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83">
        <v>1</v>
      </c>
    </row>
    <row r="114" spans="1:35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70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83">
        <v>1</v>
      </c>
    </row>
    <row r="115" spans="1:35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70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83">
        <v>1</v>
      </c>
    </row>
    <row r="116" spans="1:35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70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83">
        <v>1</v>
      </c>
    </row>
    <row r="117" spans="1:35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83">
        <v>1</v>
      </c>
    </row>
    <row r="118" spans="1:35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83">
        <v>1</v>
      </c>
    </row>
    <row r="119" spans="1:35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70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83">
        <v>1</v>
      </c>
    </row>
    <row r="120" spans="1:35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70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83">
        <v>1</v>
      </c>
    </row>
    <row r="121" spans="1:35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83">
        <v>1</v>
      </c>
    </row>
    <row r="122" spans="1:35" s="3" customFormat="1" ht="15.95" customHeight="1" x14ac:dyDescent="0.2">
      <c r="A122" s="60">
        <f t="shared" si="26"/>
        <v>16</v>
      </c>
      <c r="B122" s="63" t="s">
        <v>85</v>
      </c>
      <c r="C122" s="60">
        <v>846</v>
      </c>
      <c r="D122" s="64"/>
      <c r="E122" s="65">
        <v>0</v>
      </c>
      <c r="F122" s="65">
        <v>0</v>
      </c>
      <c r="G122" s="65">
        <v>0</v>
      </c>
      <c r="H122" s="65">
        <v>0</v>
      </c>
      <c r="I122" s="65">
        <v>0</v>
      </c>
      <c r="J122" s="65">
        <v>0</v>
      </c>
      <c r="K122" s="65">
        <v>0</v>
      </c>
      <c r="L122" s="65">
        <v>0</v>
      </c>
      <c r="M122" s="65">
        <v>0</v>
      </c>
      <c r="N122" s="65">
        <v>0</v>
      </c>
      <c r="O122" s="65">
        <v>0</v>
      </c>
      <c r="P122" s="65">
        <v>0</v>
      </c>
      <c r="Q122" s="65">
        <v>0</v>
      </c>
      <c r="R122" s="65">
        <v>0</v>
      </c>
      <c r="S122" s="65">
        <v>0</v>
      </c>
      <c r="T122" s="65">
        <v>0</v>
      </c>
      <c r="U122" s="65">
        <v>0</v>
      </c>
      <c r="V122" s="65">
        <v>0</v>
      </c>
      <c r="W122" s="65">
        <v>0</v>
      </c>
      <c r="X122" s="65">
        <v>0</v>
      </c>
      <c r="Y122" s="65">
        <v>0</v>
      </c>
      <c r="Z122" s="65">
        <v>0</v>
      </c>
      <c r="AA122" s="65">
        <v>0</v>
      </c>
      <c r="AB122" s="65">
        <v>0</v>
      </c>
      <c r="AC122" s="65">
        <v>0</v>
      </c>
      <c r="AD122" s="65">
        <v>0</v>
      </c>
      <c r="AE122" s="65">
        <v>0</v>
      </c>
      <c r="AF122" s="65">
        <v>0</v>
      </c>
      <c r="AG122" s="65">
        <v>0</v>
      </c>
      <c r="AH122" s="65">
        <v>0</v>
      </c>
      <c r="AI122" s="92">
        <v>0</v>
      </c>
    </row>
    <row r="123" spans="1:35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70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83">
        <v>1</v>
      </c>
    </row>
    <row r="124" spans="1:35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70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83">
        <v>1</v>
      </c>
    </row>
    <row r="125" spans="1:35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70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83">
        <v>1</v>
      </c>
    </row>
    <row r="126" spans="1:35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83">
        <v>1</v>
      </c>
    </row>
    <row r="127" spans="1:35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83">
        <v>1</v>
      </c>
    </row>
    <row r="128" spans="1:35" s="3" customFormat="1" ht="15.95" customHeight="1" x14ac:dyDescent="0.2">
      <c r="A128" s="60">
        <f t="shared" si="26"/>
        <v>22</v>
      </c>
      <c r="B128" s="63" t="s">
        <v>91</v>
      </c>
      <c r="C128" s="60">
        <v>885</v>
      </c>
      <c r="D128" s="64"/>
      <c r="E128" s="65">
        <v>0</v>
      </c>
      <c r="F128" s="65">
        <v>0</v>
      </c>
      <c r="G128" s="65">
        <v>0</v>
      </c>
      <c r="H128" s="65">
        <v>0</v>
      </c>
      <c r="I128" s="65">
        <v>0</v>
      </c>
      <c r="J128" s="65">
        <v>0</v>
      </c>
      <c r="K128" s="65">
        <v>0</v>
      </c>
      <c r="L128" s="65">
        <v>0</v>
      </c>
      <c r="M128" s="65">
        <v>0</v>
      </c>
      <c r="N128" s="65">
        <v>0</v>
      </c>
      <c r="O128" s="65">
        <v>0</v>
      </c>
      <c r="P128" s="65">
        <v>0</v>
      </c>
      <c r="Q128" s="65">
        <v>0</v>
      </c>
      <c r="R128" s="65">
        <v>0</v>
      </c>
      <c r="S128" s="65">
        <v>0</v>
      </c>
      <c r="T128" s="65">
        <v>0</v>
      </c>
      <c r="U128" s="65">
        <v>0</v>
      </c>
      <c r="V128" s="65">
        <v>0</v>
      </c>
      <c r="W128" s="65">
        <v>0</v>
      </c>
      <c r="X128" s="65">
        <v>0</v>
      </c>
      <c r="Y128" s="65">
        <v>0</v>
      </c>
      <c r="Z128" s="65">
        <v>0</v>
      </c>
      <c r="AA128" s="65">
        <v>0</v>
      </c>
      <c r="AB128" s="65">
        <v>0.2</v>
      </c>
      <c r="AC128" s="65">
        <v>0.3</v>
      </c>
      <c r="AD128" s="65">
        <v>0.5</v>
      </c>
      <c r="AE128" s="65">
        <v>0.7</v>
      </c>
      <c r="AF128" s="65">
        <v>0.9</v>
      </c>
      <c r="AG128" s="50">
        <v>1</v>
      </c>
      <c r="AH128" s="50">
        <v>1</v>
      </c>
      <c r="AI128" s="83">
        <v>1</v>
      </c>
    </row>
    <row r="129" spans="1:36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70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83">
        <v>1</v>
      </c>
    </row>
    <row r="130" spans="1:36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70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83">
        <v>1</v>
      </c>
    </row>
    <row r="131" spans="1:36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70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83">
        <v>1</v>
      </c>
    </row>
    <row r="132" spans="1:36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83">
        <v>1</v>
      </c>
    </row>
    <row r="133" spans="1:36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2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8">
        <v>1</v>
      </c>
    </row>
    <row r="134" spans="1:36" s="3" customFormat="1" ht="15.95" customHeight="1" x14ac:dyDescent="0.2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23858</v>
      </c>
      <c r="F134" s="32">
        <f t="shared" si="27"/>
        <v>23858</v>
      </c>
      <c r="G134" s="32">
        <f t="shared" si="27"/>
        <v>23858</v>
      </c>
      <c r="H134" s="32">
        <f t="shared" si="27"/>
        <v>23858</v>
      </c>
      <c r="I134" s="32">
        <f t="shared" si="27"/>
        <v>23858</v>
      </c>
      <c r="J134" s="32">
        <f t="shared" si="27"/>
        <v>23858</v>
      </c>
      <c r="K134" s="32">
        <f t="shared" si="27"/>
        <v>23858</v>
      </c>
      <c r="L134" s="32">
        <f t="shared" si="27"/>
        <v>23858</v>
      </c>
      <c r="M134" s="32">
        <f t="shared" si="27"/>
        <v>23858</v>
      </c>
      <c r="N134" s="32">
        <f t="shared" si="27"/>
        <v>23858</v>
      </c>
      <c r="O134" s="32">
        <f t="shared" si="27"/>
        <v>23858</v>
      </c>
      <c r="P134" s="32">
        <f t="shared" si="27"/>
        <v>23858</v>
      </c>
      <c r="Q134" s="32">
        <f t="shared" si="27"/>
        <v>23858</v>
      </c>
      <c r="R134" s="32">
        <f t="shared" si="27"/>
        <v>23858</v>
      </c>
      <c r="S134" s="32">
        <f t="shared" si="27"/>
        <v>23858</v>
      </c>
      <c r="T134" s="32">
        <f t="shared" si="27"/>
        <v>23858</v>
      </c>
      <c r="U134" s="32">
        <f t="shared" si="27"/>
        <v>23858</v>
      </c>
      <c r="V134" s="32">
        <f t="shared" si="27"/>
        <v>23858</v>
      </c>
      <c r="W134" s="32">
        <f t="shared" si="27"/>
        <v>23858</v>
      </c>
      <c r="X134" s="32">
        <f t="shared" si="27"/>
        <v>23858</v>
      </c>
      <c r="Y134" s="32">
        <f t="shared" si="27"/>
        <v>23858</v>
      </c>
      <c r="Z134" s="32">
        <f t="shared" si="27"/>
        <v>23858</v>
      </c>
      <c r="AA134" s="32">
        <f t="shared" si="27"/>
        <v>23858</v>
      </c>
      <c r="AB134" s="32">
        <f t="shared" si="27"/>
        <v>24035</v>
      </c>
      <c r="AC134" s="32">
        <f t="shared" si="27"/>
        <v>24123.5</v>
      </c>
      <c r="AD134" s="32">
        <f t="shared" si="27"/>
        <v>24300.5</v>
      </c>
      <c r="AE134" s="32">
        <f t="shared" si="27"/>
        <v>24477.5</v>
      </c>
      <c r="AF134" s="32">
        <f t="shared" si="27"/>
        <v>24654.5</v>
      </c>
      <c r="AG134" s="32">
        <f t="shared" si="27"/>
        <v>24743</v>
      </c>
      <c r="AH134" s="32">
        <f t="shared" si="27"/>
        <v>24743</v>
      </c>
      <c r="AI134" s="84">
        <f t="shared" si="27"/>
        <v>24743</v>
      </c>
    </row>
    <row r="135" spans="1:36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>
        <f t="shared" ref="E135:AI135" si="28">E134*$C135</f>
        <v>763.45600000000002</v>
      </c>
      <c r="F135" s="32">
        <f t="shared" si="28"/>
        <v>763.45600000000002</v>
      </c>
      <c r="G135" s="32">
        <f t="shared" si="28"/>
        <v>763.45600000000002</v>
      </c>
      <c r="H135" s="32">
        <f t="shared" si="28"/>
        <v>763.45600000000002</v>
      </c>
      <c r="I135" s="32">
        <f t="shared" si="28"/>
        <v>763.45600000000002</v>
      </c>
      <c r="J135" s="32">
        <f t="shared" si="28"/>
        <v>763.45600000000002</v>
      </c>
      <c r="K135" s="32">
        <f t="shared" si="28"/>
        <v>763.45600000000002</v>
      </c>
      <c r="L135" s="32">
        <f t="shared" si="28"/>
        <v>763.45600000000002</v>
      </c>
      <c r="M135" s="32">
        <f t="shared" si="28"/>
        <v>763.45600000000002</v>
      </c>
      <c r="N135" s="32">
        <f t="shared" si="28"/>
        <v>763.45600000000002</v>
      </c>
      <c r="O135" s="32">
        <f t="shared" si="28"/>
        <v>763.45600000000002</v>
      </c>
      <c r="P135" s="32">
        <f t="shared" si="28"/>
        <v>763.45600000000002</v>
      </c>
      <c r="Q135" s="32">
        <f t="shared" si="28"/>
        <v>763.45600000000002</v>
      </c>
      <c r="R135" s="32">
        <f t="shared" si="28"/>
        <v>763.45600000000002</v>
      </c>
      <c r="S135" s="32">
        <f t="shared" si="28"/>
        <v>763.45600000000002</v>
      </c>
      <c r="T135" s="32">
        <f t="shared" si="28"/>
        <v>763.45600000000002</v>
      </c>
      <c r="U135" s="32">
        <f t="shared" si="28"/>
        <v>763.45600000000002</v>
      </c>
      <c r="V135" s="32">
        <f t="shared" si="28"/>
        <v>763.45600000000002</v>
      </c>
      <c r="W135" s="32">
        <f t="shared" si="28"/>
        <v>763.45600000000002</v>
      </c>
      <c r="X135" s="32">
        <f t="shared" si="28"/>
        <v>763.45600000000002</v>
      </c>
      <c r="Y135" s="32">
        <f t="shared" si="28"/>
        <v>763.45600000000002</v>
      </c>
      <c r="Z135" s="32">
        <f t="shared" si="28"/>
        <v>763.45600000000002</v>
      </c>
      <c r="AA135" s="32">
        <f t="shared" si="28"/>
        <v>763.45600000000002</v>
      </c>
      <c r="AB135" s="32">
        <f t="shared" si="28"/>
        <v>769.12</v>
      </c>
      <c r="AC135" s="32">
        <f t="shared" si="28"/>
        <v>771.952</v>
      </c>
      <c r="AD135" s="32">
        <f t="shared" si="28"/>
        <v>777.61599999999999</v>
      </c>
      <c r="AE135" s="32">
        <f t="shared" si="28"/>
        <v>783.28</v>
      </c>
      <c r="AF135" s="32">
        <f t="shared" si="28"/>
        <v>788.94399999999996</v>
      </c>
      <c r="AG135" s="32">
        <f t="shared" si="28"/>
        <v>791.77600000000007</v>
      </c>
      <c r="AH135" s="32">
        <f t="shared" si="28"/>
        <v>791.77600000000007</v>
      </c>
      <c r="AI135" s="84">
        <f t="shared" si="28"/>
        <v>791.77600000000007</v>
      </c>
      <c r="AJ135" s="80"/>
    </row>
    <row r="136" spans="1:36" s="39" customFormat="1" ht="15.95" customHeight="1" x14ac:dyDescent="0.2">
      <c r="A136" s="35"/>
      <c r="B136" s="34" t="s">
        <v>107</v>
      </c>
      <c r="C136" s="36"/>
      <c r="D136" s="37"/>
      <c r="E136" s="38">
        <f t="shared" ref="E136:AI136" si="29">E134-E135</f>
        <v>23094.544000000002</v>
      </c>
      <c r="F136" s="38">
        <f t="shared" si="29"/>
        <v>23094.544000000002</v>
      </c>
      <c r="G136" s="38">
        <f t="shared" si="29"/>
        <v>23094.544000000002</v>
      </c>
      <c r="H136" s="38">
        <f t="shared" si="29"/>
        <v>23094.544000000002</v>
      </c>
      <c r="I136" s="38">
        <f t="shared" si="29"/>
        <v>23094.544000000002</v>
      </c>
      <c r="J136" s="38">
        <f t="shared" si="29"/>
        <v>23094.544000000002</v>
      </c>
      <c r="K136" s="38">
        <f t="shared" si="29"/>
        <v>23094.544000000002</v>
      </c>
      <c r="L136" s="38">
        <f t="shared" si="29"/>
        <v>23094.544000000002</v>
      </c>
      <c r="M136" s="38">
        <f t="shared" si="29"/>
        <v>23094.544000000002</v>
      </c>
      <c r="N136" s="38">
        <f t="shared" si="29"/>
        <v>23094.544000000002</v>
      </c>
      <c r="O136" s="38">
        <f t="shared" si="29"/>
        <v>23094.544000000002</v>
      </c>
      <c r="P136" s="38">
        <f t="shared" si="29"/>
        <v>23094.544000000002</v>
      </c>
      <c r="Q136" s="38">
        <f t="shared" si="29"/>
        <v>23094.544000000002</v>
      </c>
      <c r="R136" s="38">
        <f t="shared" si="29"/>
        <v>23094.544000000002</v>
      </c>
      <c r="S136" s="38">
        <f t="shared" si="29"/>
        <v>23094.544000000002</v>
      </c>
      <c r="T136" s="38">
        <f t="shared" si="29"/>
        <v>23094.544000000002</v>
      </c>
      <c r="U136" s="38">
        <f t="shared" si="29"/>
        <v>23094.544000000002</v>
      </c>
      <c r="V136" s="38">
        <f t="shared" si="29"/>
        <v>23094.544000000002</v>
      </c>
      <c r="W136" s="38">
        <f t="shared" si="29"/>
        <v>23094.544000000002</v>
      </c>
      <c r="X136" s="38">
        <f t="shared" si="29"/>
        <v>23094.544000000002</v>
      </c>
      <c r="Y136" s="38">
        <f t="shared" si="29"/>
        <v>23094.544000000002</v>
      </c>
      <c r="Z136" s="38">
        <f t="shared" si="29"/>
        <v>23094.544000000002</v>
      </c>
      <c r="AA136" s="38">
        <f t="shared" si="29"/>
        <v>23094.544000000002</v>
      </c>
      <c r="AB136" s="38">
        <f t="shared" si="29"/>
        <v>23265.88</v>
      </c>
      <c r="AC136" s="38">
        <f t="shared" si="29"/>
        <v>23351.547999999999</v>
      </c>
      <c r="AD136" s="38">
        <f t="shared" si="29"/>
        <v>23522.883999999998</v>
      </c>
      <c r="AE136" s="38">
        <f t="shared" si="29"/>
        <v>23694.22</v>
      </c>
      <c r="AF136" s="38">
        <f t="shared" si="29"/>
        <v>23865.556</v>
      </c>
      <c r="AG136" s="38">
        <f t="shared" si="29"/>
        <v>23951.223999999998</v>
      </c>
      <c r="AH136" s="38">
        <f t="shared" si="29"/>
        <v>23951.223999999998</v>
      </c>
      <c r="AI136" s="85">
        <f t="shared" si="29"/>
        <v>23951.223999999998</v>
      </c>
      <c r="AJ136" s="80"/>
    </row>
    <row r="137" spans="1:36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2"/>
    </row>
    <row r="138" spans="1:36" s="3" customFormat="1" ht="15.95" customHeight="1" x14ac:dyDescent="0.2">
      <c r="A138" s="5"/>
      <c r="B138" s="6"/>
      <c r="C138" s="5">
        <f>SUM(E136:AI136)/31</f>
        <v>23249.299096774193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2"/>
    </row>
    <row r="139" spans="1:36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2"/>
    </row>
    <row r="140" spans="1:36" s="3" customFormat="1" ht="15.95" customHeight="1" x14ac:dyDescent="0.2">
      <c r="A140" s="47">
        <v>1</v>
      </c>
      <c r="B140" s="48" t="s">
        <v>97</v>
      </c>
      <c r="C140" s="47">
        <v>836</v>
      </c>
      <c r="D140" s="70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83">
        <v>1</v>
      </c>
    </row>
    <row r="141" spans="1:36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83">
        <v>1</v>
      </c>
    </row>
    <row r="142" spans="1:36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70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83">
        <v>1</v>
      </c>
    </row>
    <row r="143" spans="1:36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70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83">
        <v>1</v>
      </c>
    </row>
    <row r="144" spans="1:36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83">
        <v>1</v>
      </c>
    </row>
    <row r="145" spans="1:36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83">
        <v>1</v>
      </c>
    </row>
    <row r="146" spans="1:36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2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8">
        <v>1</v>
      </c>
    </row>
    <row r="147" spans="1:36" s="3" customFormat="1" ht="15.95" customHeight="1" x14ac:dyDescent="0.2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4">
        <f t="shared" si="31"/>
        <v>7217</v>
      </c>
    </row>
    <row r="148" spans="1:36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>
        <f t="shared" ref="E148:AI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468.38330000000002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32">
        <f t="shared" si="32"/>
        <v>468.38330000000002</v>
      </c>
      <c r="AG148" s="32">
        <f t="shared" si="32"/>
        <v>468.38330000000002</v>
      </c>
      <c r="AH148" s="32">
        <f t="shared" si="32"/>
        <v>468.38330000000002</v>
      </c>
      <c r="AI148" s="84">
        <f t="shared" si="32"/>
        <v>468.38330000000002</v>
      </c>
      <c r="AJ148" s="80"/>
    </row>
    <row r="149" spans="1:36" s="39" customFormat="1" ht="15.95" customHeight="1" x14ac:dyDescent="0.2">
      <c r="A149" s="35"/>
      <c r="B149" s="34" t="s">
        <v>107</v>
      </c>
      <c r="C149" s="36"/>
      <c r="D149" s="37"/>
      <c r="E149" s="38">
        <f t="shared" ref="E149:AI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6748.6166999999996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38">
        <f t="shared" si="33"/>
        <v>6748.6166999999996</v>
      </c>
      <c r="AG149" s="38">
        <f t="shared" si="33"/>
        <v>6748.6166999999996</v>
      </c>
      <c r="AH149" s="38">
        <f t="shared" si="33"/>
        <v>6748.6166999999996</v>
      </c>
      <c r="AI149" s="85">
        <f t="shared" si="33"/>
        <v>6748.6166999999996</v>
      </c>
      <c r="AJ149" s="80"/>
    </row>
    <row r="150" spans="1:36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2"/>
    </row>
    <row r="151" spans="1:36" s="3" customFormat="1" ht="15.95" customHeight="1" x14ac:dyDescent="0.2">
      <c r="A151" s="5"/>
      <c r="B151" s="6"/>
      <c r="C151" s="5">
        <f>SUM(E149:AI149)/31</f>
        <v>6748.616700000005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2"/>
    </row>
    <row r="152" spans="1:36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2"/>
    </row>
    <row r="153" spans="1:36" s="3" customFormat="1" ht="15.95" customHeight="1" x14ac:dyDescent="0.2">
      <c r="A153" s="28"/>
      <c r="B153" s="29" t="s">
        <v>108</v>
      </c>
      <c r="C153" s="30"/>
      <c r="D153" s="31"/>
      <c r="E153" s="38">
        <f t="shared" ref="E153:AI153" si="34">E14+E24+E35+E54+E74+E86+E103+E136+E149</f>
        <v>78235.035961999994</v>
      </c>
      <c r="F153" s="38">
        <f t="shared" si="34"/>
        <v>78631.363981999995</v>
      </c>
      <c r="G153" s="38">
        <f t="shared" si="34"/>
        <v>79027.692001999996</v>
      </c>
      <c r="H153" s="38">
        <f t="shared" si="34"/>
        <v>79333.608271999998</v>
      </c>
      <c r="I153" s="38">
        <f t="shared" si="34"/>
        <v>79441.360532000006</v>
      </c>
      <c r="J153" s="38">
        <f t="shared" si="34"/>
        <v>79441.360532000006</v>
      </c>
      <c r="K153" s="38">
        <f t="shared" si="34"/>
        <v>79441.360532000006</v>
      </c>
      <c r="L153" s="38">
        <f t="shared" si="34"/>
        <v>79441.360532000006</v>
      </c>
      <c r="M153" s="38">
        <f t="shared" si="34"/>
        <v>79441.360532000006</v>
      </c>
      <c r="N153" s="38">
        <f t="shared" si="34"/>
        <v>79441.360532000006</v>
      </c>
      <c r="O153" s="38">
        <f t="shared" si="34"/>
        <v>79441.360532000006</v>
      </c>
      <c r="P153" s="38">
        <f t="shared" si="34"/>
        <v>79627.34733199999</v>
      </c>
      <c r="Q153" s="38">
        <f t="shared" si="34"/>
        <v>79627.34733199999</v>
      </c>
      <c r="R153" s="38">
        <f t="shared" si="34"/>
        <v>79720.340731999997</v>
      </c>
      <c r="S153" s="38">
        <f t="shared" si="34"/>
        <v>79720.340731999997</v>
      </c>
      <c r="T153" s="38">
        <f t="shared" si="34"/>
        <v>80115.049891999995</v>
      </c>
      <c r="U153" s="38">
        <f t="shared" si="34"/>
        <v>80219.411072000003</v>
      </c>
      <c r="V153" s="38">
        <f t="shared" si="34"/>
        <v>80614.120232000001</v>
      </c>
      <c r="W153" s="38">
        <f t="shared" si="34"/>
        <v>80822.842592000015</v>
      </c>
      <c r="X153" s="38">
        <f t="shared" si="34"/>
        <v>81217.551752000014</v>
      </c>
      <c r="Y153" s="38">
        <f t="shared" si="34"/>
        <v>81321.912931999992</v>
      </c>
      <c r="Z153" s="38">
        <f t="shared" si="34"/>
        <v>81414.906331999999</v>
      </c>
      <c r="AA153" s="38">
        <f t="shared" si="34"/>
        <v>81414.906331999999</v>
      </c>
      <c r="AB153" s="38">
        <f t="shared" si="34"/>
        <v>81586.242332000009</v>
      </c>
      <c r="AC153" s="38">
        <f t="shared" si="34"/>
        <v>81671.910331999999</v>
      </c>
      <c r="AD153" s="38">
        <f t="shared" si="34"/>
        <v>81843.246331999995</v>
      </c>
      <c r="AE153" s="38">
        <f t="shared" si="34"/>
        <v>82014.582332000005</v>
      </c>
      <c r="AF153" s="38">
        <f t="shared" si="34"/>
        <v>82185.918332000001</v>
      </c>
      <c r="AG153" s="38">
        <f t="shared" si="34"/>
        <v>82271.586332000006</v>
      </c>
      <c r="AH153" s="38">
        <f t="shared" si="34"/>
        <v>82271.586332000006</v>
      </c>
      <c r="AI153" s="85">
        <f t="shared" si="34"/>
        <v>82271.586332000006</v>
      </c>
    </row>
    <row r="154" spans="1:36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2"/>
    </row>
    <row r="155" spans="1:36" s="3" customFormat="1" ht="15.95" customHeight="1" x14ac:dyDescent="0.2">
      <c r="A155" s="5"/>
      <c r="B155" s="6"/>
      <c r="C155" s="5">
        <f>SUM(E153:AI153)/31</f>
        <v>80428.063221354823</v>
      </c>
      <c r="D155" s="7"/>
      <c r="E155" s="68">
        <f t="shared" ref="E155:AI155" si="35">(E12+E22+E33+E52+E72+E84+E101+E134+E147)/87012</f>
        <v>0.93994046798142794</v>
      </c>
      <c r="F155" s="68">
        <f t="shared" si="35"/>
        <v>0.94485243414701425</v>
      </c>
      <c r="G155" s="68">
        <f t="shared" si="35"/>
        <v>0.94976440031260045</v>
      </c>
      <c r="H155" s="68">
        <f t="shared" si="35"/>
        <v>0.95355583137957989</v>
      </c>
      <c r="I155" s="68">
        <f t="shared" si="35"/>
        <v>0.95489127936376594</v>
      </c>
      <c r="J155" s="68">
        <f t="shared" si="35"/>
        <v>0.95489127936376594</v>
      </c>
      <c r="K155" s="68">
        <f t="shared" si="35"/>
        <v>0.95489127936376594</v>
      </c>
      <c r="L155" s="68">
        <f t="shared" si="35"/>
        <v>0.95489127936376594</v>
      </c>
      <c r="M155" s="68">
        <f t="shared" si="35"/>
        <v>0.95489127936376594</v>
      </c>
      <c r="N155" s="68">
        <f t="shared" si="35"/>
        <v>0.95489127936376594</v>
      </c>
      <c r="O155" s="68">
        <f t="shared" si="35"/>
        <v>0.95489127936376594</v>
      </c>
      <c r="P155" s="68">
        <f t="shared" si="35"/>
        <v>0.95723578357008232</v>
      </c>
      <c r="Q155" s="68">
        <f t="shared" si="35"/>
        <v>0.95723578357008232</v>
      </c>
      <c r="R155" s="68">
        <f t="shared" si="35"/>
        <v>0.95840803567324051</v>
      </c>
      <c r="S155" s="68">
        <f t="shared" si="35"/>
        <v>0.95840803567324051</v>
      </c>
      <c r="T155" s="68">
        <f t="shared" si="35"/>
        <v>0.96323035903093834</v>
      </c>
      <c r="U155" s="68">
        <f t="shared" si="35"/>
        <v>0.96446926860662885</v>
      </c>
      <c r="V155" s="68">
        <f t="shared" si="35"/>
        <v>0.96929159196432679</v>
      </c>
      <c r="W155" s="68">
        <f t="shared" si="35"/>
        <v>0.97176941111570825</v>
      </c>
      <c r="X155" s="68">
        <f t="shared" si="35"/>
        <v>0.97659173447340597</v>
      </c>
      <c r="Y155" s="68">
        <f t="shared" si="35"/>
        <v>0.9778306440490967</v>
      </c>
      <c r="Z155" s="68">
        <f t="shared" si="35"/>
        <v>0.97900289615225489</v>
      </c>
      <c r="AA155" s="68">
        <f t="shared" si="35"/>
        <v>0.97900289615225489</v>
      </c>
      <c r="AB155" s="68">
        <f t="shared" si="35"/>
        <v>0.98103709833126462</v>
      </c>
      <c r="AC155" s="68">
        <f t="shared" si="35"/>
        <v>0.98205419942076955</v>
      </c>
      <c r="AD155" s="68">
        <f t="shared" si="35"/>
        <v>0.98408840159977939</v>
      </c>
      <c r="AE155" s="68">
        <f t="shared" si="35"/>
        <v>0.98612260377878913</v>
      </c>
      <c r="AF155" s="68">
        <f t="shared" si="35"/>
        <v>0.98815680595779898</v>
      </c>
      <c r="AG155" s="68">
        <f t="shared" si="35"/>
        <v>0.98917390704730379</v>
      </c>
      <c r="AH155" s="68">
        <f t="shared" si="35"/>
        <v>0.98917390704730379</v>
      </c>
      <c r="AI155" s="88">
        <f t="shared" si="35"/>
        <v>0.98917390704730379</v>
      </c>
      <c r="AJ155" s="59"/>
    </row>
    <row r="156" spans="1:36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2"/>
    </row>
    <row r="157" spans="1:36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2"/>
    </row>
    <row r="158" spans="1:36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9"/>
    </row>
    <row r="159" spans="1:36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36892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81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2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70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83">
        <v>1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70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83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70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83">
        <v>1</v>
      </c>
    </row>
    <row r="7" spans="1:36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83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70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83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83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70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83">
        <v>1</v>
      </c>
    </row>
    <row r="11" spans="1:36" s="3" customFormat="1" ht="15.95" customHeight="1" thickBot="1" x14ac:dyDescent="0.25">
      <c r="A11" s="74">
        <f t="shared" si="1"/>
        <v>8</v>
      </c>
      <c r="B11" s="75" t="s">
        <v>10</v>
      </c>
      <c r="C11" s="74">
        <v>1194</v>
      </c>
      <c r="D11" s="76"/>
      <c r="E11" s="73">
        <v>0.98</v>
      </c>
      <c r="F11" s="73">
        <v>0.98</v>
      </c>
      <c r="G11" s="73">
        <v>0.98</v>
      </c>
      <c r="H11" s="73">
        <v>0.98</v>
      </c>
      <c r="I11" s="73">
        <v>0.98</v>
      </c>
      <c r="J11" s="73">
        <v>0.98</v>
      </c>
      <c r="K11" s="73">
        <v>0.98</v>
      </c>
      <c r="L11" s="73">
        <v>0.98</v>
      </c>
      <c r="M11" s="73">
        <v>0.98</v>
      </c>
      <c r="N11" s="73">
        <v>0.98</v>
      </c>
      <c r="O11" s="73">
        <v>0.98</v>
      </c>
      <c r="P11" s="73">
        <v>0.98</v>
      </c>
      <c r="Q11" s="73">
        <v>0.98</v>
      </c>
      <c r="R11" s="73">
        <v>0.98</v>
      </c>
      <c r="S11" s="73">
        <v>0.98</v>
      </c>
      <c r="T11" s="73">
        <v>0.98</v>
      </c>
      <c r="U11" s="73">
        <v>0.98</v>
      </c>
      <c r="V11" s="73">
        <v>0.98</v>
      </c>
      <c r="W11" s="73">
        <v>0.98</v>
      </c>
      <c r="X11" s="73">
        <v>0.98</v>
      </c>
      <c r="Y11" s="73">
        <v>0.98</v>
      </c>
      <c r="Z11" s="73">
        <v>0.98</v>
      </c>
      <c r="AA11" s="73">
        <v>0.98</v>
      </c>
      <c r="AB11" s="73">
        <v>0.98</v>
      </c>
      <c r="AC11" s="73">
        <v>0.98</v>
      </c>
      <c r="AD11" s="73">
        <v>0.98</v>
      </c>
      <c r="AE11" s="73">
        <v>0.98</v>
      </c>
      <c r="AF11" s="73">
        <v>0.98</v>
      </c>
      <c r="AG11" s="73">
        <v>0.98</v>
      </c>
      <c r="AH11" s="73">
        <v>0.98</v>
      </c>
      <c r="AI11" s="90">
        <v>0.98</v>
      </c>
    </row>
    <row r="12" spans="1:36" s="3" customFormat="1" ht="15.95" customHeight="1" x14ac:dyDescent="0.2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7678.12</v>
      </c>
      <c r="F12" s="32">
        <f t="shared" si="2"/>
        <v>7678.12</v>
      </c>
      <c r="G12" s="32">
        <f t="shared" si="2"/>
        <v>7678.12</v>
      </c>
      <c r="H12" s="32">
        <f t="shared" si="2"/>
        <v>7678.12</v>
      </c>
      <c r="I12" s="32">
        <f t="shared" si="2"/>
        <v>7678.12</v>
      </c>
      <c r="J12" s="32">
        <f t="shared" si="2"/>
        <v>7678.12</v>
      </c>
      <c r="K12" s="32">
        <f t="shared" si="2"/>
        <v>7678.12</v>
      </c>
      <c r="L12" s="32">
        <f t="shared" si="2"/>
        <v>7678.12</v>
      </c>
      <c r="M12" s="32">
        <f t="shared" si="2"/>
        <v>7678.12</v>
      </c>
      <c r="N12" s="32">
        <f t="shared" si="2"/>
        <v>7678.12</v>
      </c>
      <c r="O12" s="32">
        <f t="shared" si="2"/>
        <v>7678.12</v>
      </c>
      <c r="P12" s="32">
        <f t="shared" si="2"/>
        <v>7678.12</v>
      </c>
      <c r="Q12" s="32">
        <f t="shared" si="2"/>
        <v>7678.12</v>
      </c>
      <c r="R12" s="32">
        <f t="shared" si="2"/>
        <v>7678.12</v>
      </c>
      <c r="S12" s="32">
        <f t="shared" si="2"/>
        <v>7678.12</v>
      </c>
      <c r="T12" s="32">
        <f t="shared" si="2"/>
        <v>7678.12</v>
      </c>
      <c r="U12" s="32">
        <f t="shared" si="2"/>
        <v>7678.12</v>
      </c>
      <c r="V12" s="32">
        <f t="shared" si="2"/>
        <v>7678.12</v>
      </c>
      <c r="W12" s="32">
        <f t="shared" si="2"/>
        <v>7678.12</v>
      </c>
      <c r="X12" s="32">
        <f t="shared" si="2"/>
        <v>7678.12</v>
      </c>
      <c r="Y12" s="32">
        <f t="shared" si="2"/>
        <v>7678.12</v>
      </c>
      <c r="Z12" s="32">
        <f t="shared" si="2"/>
        <v>7678.12</v>
      </c>
      <c r="AA12" s="32">
        <f t="shared" si="2"/>
        <v>7678.12</v>
      </c>
      <c r="AB12" s="32">
        <f t="shared" si="2"/>
        <v>7678.12</v>
      </c>
      <c r="AC12" s="32">
        <f t="shared" si="2"/>
        <v>7678.12</v>
      </c>
      <c r="AD12" s="32">
        <f t="shared" si="2"/>
        <v>7678.12</v>
      </c>
      <c r="AE12" s="32">
        <f t="shared" si="2"/>
        <v>7678.12</v>
      </c>
      <c r="AF12" s="32">
        <f t="shared" si="2"/>
        <v>7678.12</v>
      </c>
      <c r="AG12" s="32">
        <f t="shared" si="2"/>
        <v>7678.12</v>
      </c>
      <c r="AH12" s="32">
        <f t="shared" si="2"/>
        <v>7678.12</v>
      </c>
      <c r="AI12" s="84">
        <f t="shared" si="2"/>
        <v>7678.12</v>
      </c>
    </row>
    <row r="13" spans="1:36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>
        <f t="shared" ref="E13:AI13" si="3">E12*$C13</f>
        <v>677.97799599999996</v>
      </c>
      <c r="F13" s="32">
        <f t="shared" si="3"/>
        <v>677.97799599999996</v>
      </c>
      <c r="G13" s="32">
        <f t="shared" si="3"/>
        <v>677.97799599999996</v>
      </c>
      <c r="H13" s="32">
        <f t="shared" si="3"/>
        <v>677.97799599999996</v>
      </c>
      <c r="I13" s="32">
        <f t="shared" si="3"/>
        <v>677.97799599999996</v>
      </c>
      <c r="J13" s="32">
        <f t="shared" si="3"/>
        <v>677.97799599999996</v>
      </c>
      <c r="K13" s="32">
        <f t="shared" si="3"/>
        <v>677.97799599999996</v>
      </c>
      <c r="L13" s="32">
        <f t="shared" si="3"/>
        <v>677.97799599999996</v>
      </c>
      <c r="M13" s="32">
        <f t="shared" si="3"/>
        <v>677.97799599999996</v>
      </c>
      <c r="N13" s="32">
        <f t="shared" si="3"/>
        <v>677.97799599999996</v>
      </c>
      <c r="O13" s="32">
        <f t="shared" si="3"/>
        <v>677.97799599999996</v>
      </c>
      <c r="P13" s="32">
        <f t="shared" si="3"/>
        <v>677.97799599999996</v>
      </c>
      <c r="Q13" s="32">
        <f t="shared" si="3"/>
        <v>677.97799599999996</v>
      </c>
      <c r="R13" s="32">
        <f t="shared" si="3"/>
        <v>677.97799599999996</v>
      </c>
      <c r="S13" s="32">
        <f t="shared" si="3"/>
        <v>677.97799599999996</v>
      </c>
      <c r="T13" s="32">
        <f t="shared" si="3"/>
        <v>677.97799599999996</v>
      </c>
      <c r="U13" s="32">
        <f t="shared" si="3"/>
        <v>677.97799599999996</v>
      </c>
      <c r="V13" s="32">
        <f t="shared" si="3"/>
        <v>677.97799599999996</v>
      </c>
      <c r="W13" s="32">
        <f t="shared" si="3"/>
        <v>677.97799599999996</v>
      </c>
      <c r="X13" s="32">
        <f t="shared" si="3"/>
        <v>677.97799599999996</v>
      </c>
      <c r="Y13" s="32">
        <f t="shared" si="3"/>
        <v>677.97799599999996</v>
      </c>
      <c r="Z13" s="32">
        <f t="shared" si="3"/>
        <v>677.97799599999996</v>
      </c>
      <c r="AA13" s="32">
        <f t="shared" si="3"/>
        <v>677.97799599999996</v>
      </c>
      <c r="AB13" s="32">
        <f t="shared" si="3"/>
        <v>677.97799599999996</v>
      </c>
      <c r="AC13" s="32">
        <f t="shared" si="3"/>
        <v>677.97799599999996</v>
      </c>
      <c r="AD13" s="32">
        <f t="shared" si="3"/>
        <v>677.97799599999996</v>
      </c>
      <c r="AE13" s="32">
        <f t="shared" si="3"/>
        <v>677.97799599999996</v>
      </c>
      <c r="AF13" s="32">
        <f t="shared" si="3"/>
        <v>677.97799599999996</v>
      </c>
      <c r="AG13" s="32">
        <f t="shared" si="3"/>
        <v>677.97799599999996</v>
      </c>
      <c r="AH13" s="32">
        <f t="shared" si="3"/>
        <v>677.97799599999996</v>
      </c>
      <c r="AI13" s="84">
        <f t="shared" si="3"/>
        <v>677.97799599999996</v>
      </c>
      <c r="AJ13" s="80"/>
    </row>
    <row r="14" spans="1:36" s="39" customFormat="1" ht="15.95" customHeight="1" x14ac:dyDescent="0.2">
      <c r="A14" s="35"/>
      <c r="B14" s="34" t="s">
        <v>107</v>
      </c>
      <c r="C14" s="36"/>
      <c r="D14" s="37"/>
      <c r="E14" s="38">
        <f t="shared" ref="E14:AI14" si="4">E12-E13</f>
        <v>7000.1420040000003</v>
      </c>
      <c r="F14" s="38">
        <f t="shared" si="4"/>
        <v>7000.1420040000003</v>
      </c>
      <c r="G14" s="38">
        <f t="shared" si="4"/>
        <v>7000.1420040000003</v>
      </c>
      <c r="H14" s="38">
        <f t="shared" si="4"/>
        <v>7000.1420040000003</v>
      </c>
      <c r="I14" s="38">
        <f t="shared" si="4"/>
        <v>7000.1420040000003</v>
      </c>
      <c r="J14" s="38">
        <f t="shared" si="4"/>
        <v>7000.1420040000003</v>
      </c>
      <c r="K14" s="38">
        <f t="shared" si="4"/>
        <v>7000.1420040000003</v>
      </c>
      <c r="L14" s="38">
        <f t="shared" si="4"/>
        <v>7000.1420040000003</v>
      </c>
      <c r="M14" s="38">
        <f t="shared" si="4"/>
        <v>7000.1420040000003</v>
      </c>
      <c r="N14" s="38">
        <f t="shared" si="4"/>
        <v>7000.1420040000003</v>
      </c>
      <c r="O14" s="38">
        <f t="shared" si="4"/>
        <v>7000.1420040000003</v>
      </c>
      <c r="P14" s="38">
        <f t="shared" si="4"/>
        <v>7000.1420040000003</v>
      </c>
      <c r="Q14" s="38">
        <f t="shared" si="4"/>
        <v>7000.1420040000003</v>
      </c>
      <c r="R14" s="38">
        <f t="shared" si="4"/>
        <v>7000.1420040000003</v>
      </c>
      <c r="S14" s="38">
        <f t="shared" si="4"/>
        <v>7000.1420040000003</v>
      </c>
      <c r="T14" s="38">
        <f t="shared" si="4"/>
        <v>7000.1420040000003</v>
      </c>
      <c r="U14" s="38">
        <f t="shared" si="4"/>
        <v>7000.1420040000003</v>
      </c>
      <c r="V14" s="38">
        <f t="shared" si="4"/>
        <v>7000.1420040000003</v>
      </c>
      <c r="W14" s="38">
        <f t="shared" si="4"/>
        <v>7000.1420040000003</v>
      </c>
      <c r="X14" s="38">
        <f t="shared" si="4"/>
        <v>7000.1420040000003</v>
      </c>
      <c r="Y14" s="38">
        <f t="shared" si="4"/>
        <v>7000.1420040000003</v>
      </c>
      <c r="Z14" s="38">
        <f t="shared" si="4"/>
        <v>7000.1420040000003</v>
      </c>
      <c r="AA14" s="38">
        <f t="shared" si="4"/>
        <v>7000.1420040000003</v>
      </c>
      <c r="AB14" s="38">
        <f t="shared" si="4"/>
        <v>7000.1420040000003</v>
      </c>
      <c r="AC14" s="38">
        <f t="shared" si="4"/>
        <v>7000.1420040000003</v>
      </c>
      <c r="AD14" s="38">
        <f t="shared" si="4"/>
        <v>7000.1420040000003</v>
      </c>
      <c r="AE14" s="38">
        <f t="shared" si="4"/>
        <v>7000.1420040000003</v>
      </c>
      <c r="AF14" s="38">
        <f t="shared" si="4"/>
        <v>7000.1420040000003</v>
      </c>
      <c r="AG14" s="38">
        <f t="shared" si="4"/>
        <v>7000.1420040000003</v>
      </c>
      <c r="AH14" s="38">
        <f t="shared" si="4"/>
        <v>7000.1420040000003</v>
      </c>
      <c r="AI14" s="85">
        <f t="shared" si="4"/>
        <v>7000.1420040000003</v>
      </c>
      <c r="AJ14" s="80"/>
    </row>
    <row r="15" spans="1:36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2"/>
    </row>
    <row r="16" spans="1:36" s="3" customFormat="1" ht="15.95" customHeight="1" x14ac:dyDescent="0.2">
      <c r="A16" s="5"/>
      <c r="B16" s="6"/>
      <c r="C16" s="5">
        <f>SUM(E14:AI14)/31</f>
        <v>7000.1420039999957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2"/>
    </row>
    <row r="17" spans="1:36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2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70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83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70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83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70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83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2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8">
        <v>1</v>
      </c>
    </row>
    <row r="22" spans="1:36" s="3" customFormat="1" ht="15.95" customHeight="1" x14ac:dyDescent="0.2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4">
        <f t="shared" si="5"/>
        <v>4800</v>
      </c>
    </row>
    <row r="23" spans="1:36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>
        <f t="shared" ref="E23:AI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32">
        <f t="shared" si="6"/>
        <v>83.039999999999992</v>
      </c>
      <c r="AI23" s="84">
        <f t="shared" si="6"/>
        <v>83.039999999999992</v>
      </c>
      <c r="AJ23" s="80"/>
    </row>
    <row r="24" spans="1:36" s="39" customFormat="1" ht="15.95" customHeight="1" x14ac:dyDescent="0.2">
      <c r="A24" s="35"/>
      <c r="B24" s="34" t="s">
        <v>107</v>
      </c>
      <c r="C24" s="36"/>
      <c r="D24" s="37"/>
      <c r="E24" s="38">
        <f t="shared" ref="E24:AI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38">
        <f t="shared" si="7"/>
        <v>4716.96</v>
      </c>
      <c r="AI24" s="85">
        <f t="shared" si="7"/>
        <v>4716.96</v>
      </c>
      <c r="AJ24" s="80"/>
    </row>
    <row r="25" spans="1:36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2"/>
    </row>
    <row r="26" spans="1:36" s="3" customFormat="1" ht="15.95" customHeight="1" x14ac:dyDescent="0.2">
      <c r="A26" s="5"/>
      <c r="B26" s="6"/>
      <c r="C26" s="5">
        <f>SUM(E24:AI24)/31</f>
        <v>4716.9600000000019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2"/>
    </row>
    <row r="27" spans="1:36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2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83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83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70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83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70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83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2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8">
        <v>1</v>
      </c>
    </row>
    <row r="33" spans="1:36" s="3" customFormat="1" ht="15.95" customHeight="1" x14ac:dyDescent="0.2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4">
        <f t="shared" si="8"/>
        <v>3889</v>
      </c>
    </row>
    <row r="34" spans="1:36" s="39" customFormat="1" ht="15.95" customHeight="1" x14ac:dyDescent="0.2">
      <c r="A34" s="35"/>
      <c r="B34" s="33" t="s">
        <v>110</v>
      </c>
      <c r="C34" s="40">
        <v>2.3300000000000001E-2</v>
      </c>
      <c r="D34" s="37"/>
      <c r="E34" s="32">
        <f t="shared" ref="E34:AI34" si="9">E33*$C34</f>
        <v>90.613700000000009</v>
      </c>
      <c r="F34" s="32">
        <f t="shared" si="9"/>
        <v>90.613700000000009</v>
      </c>
      <c r="G34" s="32">
        <f t="shared" si="9"/>
        <v>90.613700000000009</v>
      </c>
      <c r="H34" s="32">
        <f t="shared" si="9"/>
        <v>90.613700000000009</v>
      </c>
      <c r="I34" s="32">
        <f t="shared" si="9"/>
        <v>90.613700000000009</v>
      </c>
      <c r="J34" s="32">
        <f t="shared" si="9"/>
        <v>90.613700000000009</v>
      </c>
      <c r="K34" s="32">
        <f t="shared" si="9"/>
        <v>90.613700000000009</v>
      </c>
      <c r="L34" s="32">
        <f t="shared" si="9"/>
        <v>90.613700000000009</v>
      </c>
      <c r="M34" s="32">
        <f t="shared" si="9"/>
        <v>90.613700000000009</v>
      </c>
      <c r="N34" s="32">
        <f t="shared" si="9"/>
        <v>90.613700000000009</v>
      </c>
      <c r="O34" s="32">
        <f t="shared" si="9"/>
        <v>90.613700000000009</v>
      </c>
      <c r="P34" s="32">
        <f t="shared" si="9"/>
        <v>90.613700000000009</v>
      </c>
      <c r="Q34" s="32">
        <f t="shared" si="9"/>
        <v>90.613700000000009</v>
      </c>
      <c r="R34" s="32">
        <f t="shared" si="9"/>
        <v>90.613700000000009</v>
      </c>
      <c r="S34" s="32">
        <f t="shared" si="9"/>
        <v>90.613700000000009</v>
      </c>
      <c r="T34" s="32">
        <f t="shared" si="9"/>
        <v>90.613700000000009</v>
      </c>
      <c r="U34" s="32">
        <f t="shared" si="9"/>
        <v>90.613700000000009</v>
      </c>
      <c r="V34" s="32">
        <f t="shared" si="9"/>
        <v>90.613700000000009</v>
      </c>
      <c r="W34" s="32">
        <f t="shared" si="9"/>
        <v>90.613700000000009</v>
      </c>
      <c r="X34" s="32">
        <f t="shared" si="9"/>
        <v>90.613700000000009</v>
      </c>
      <c r="Y34" s="32">
        <f t="shared" si="9"/>
        <v>90.613700000000009</v>
      </c>
      <c r="Z34" s="32">
        <f t="shared" si="9"/>
        <v>90.613700000000009</v>
      </c>
      <c r="AA34" s="32">
        <f t="shared" si="9"/>
        <v>90.613700000000009</v>
      </c>
      <c r="AB34" s="32">
        <f t="shared" si="9"/>
        <v>90.613700000000009</v>
      </c>
      <c r="AC34" s="32">
        <f t="shared" si="9"/>
        <v>90.613700000000009</v>
      </c>
      <c r="AD34" s="32">
        <f t="shared" si="9"/>
        <v>90.613700000000009</v>
      </c>
      <c r="AE34" s="32">
        <f t="shared" si="9"/>
        <v>90.613700000000009</v>
      </c>
      <c r="AF34" s="32">
        <f t="shared" si="9"/>
        <v>90.613700000000009</v>
      </c>
      <c r="AG34" s="32">
        <f t="shared" si="9"/>
        <v>90.613700000000009</v>
      </c>
      <c r="AH34" s="32">
        <f t="shared" si="9"/>
        <v>90.613700000000009</v>
      </c>
      <c r="AI34" s="84">
        <f t="shared" si="9"/>
        <v>90.613700000000009</v>
      </c>
      <c r="AJ34" s="80"/>
    </row>
    <row r="35" spans="1:36" s="39" customFormat="1" ht="15.95" customHeight="1" x14ac:dyDescent="0.2">
      <c r="A35" s="35"/>
      <c r="B35" s="34" t="s">
        <v>107</v>
      </c>
      <c r="C35" s="36"/>
      <c r="D35" s="37"/>
      <c r="E35" s="38">
        <f t="shared" ref="E35:AI35" si="10">E33-E34</f>
        <v>3798.3863000000001</v>
      </c>
      <c r="F35" s="38">
        <f t="shared" si="10"/>
        <v>3798.3863000000001</v>
      </c>
      <c r="G35" s="38">
        <f t="shared" si="10"/>
        <v>3798.3863000000001</v>
      </c>
      <c r="H35" s="38">
        <f t="shared" si="10"/>
        <v>3798.3863000000001</v>
      </c>
      <c r="I35" s="38">
        <f t="shared" si="10"/>
        <v>3798.3863000000001</v>
      </c>
      <c r="J35" s="38">
        <f t="shared" si="10"/>
        <v>3798.3863000000001</v>
      </c>
      <c r="K35" s="38">
        <f t="shared" si="10"/>
        <v>3798.3863000000001</v>
      </c>
      <c r="L35" s="38">
        <f t="shared" si="10"/>
        <v>3798.3863000000001</v>
      </c>
      <c r="M35" s="38">
        <f t="shared" si="10"/>
        <v>3798.3863000000001</v>
      </c>
      <c r="N35" s="38">
        <f t="shared" si="10"/>
        <v>3798.3863000000001</v>
      </c>
      <c r="O35" s="38">
        <f t="shared" si="10"/>
        <v>3798.3863000000001</v>
      </c>
      <c r="P35" s="38">
        <f t="shared" si="10"/>
        <v>3798.3863000000001</v>
      </c>
      <c r="Q35" s="38">
        <f t="shared" si="10"/>
        <v>3798.3863000000001</v>
      </c>
      <c r="R35" s="38">
        <f t="shared" si="10"/>
        <v>3798.3863000000001</v>
      </c>
      <c r="S35" s="38">
        <f t="shared" si="10"/>
        <v>3798.3863000000001</v>
      </c>
      <c r="T35" s="38">
        <f t="shared" si="10"/>
        <v>3798.3863000000001</v>
      </c>
      <c r="U35" s="38">
        <f t="shared" si="10"/>
        <v>3798.3863000000001</v>
      </c>
      <c r="V35" s="38">
        <f t="shared" si="10"/>
        <v>3798.3863000000001</v>
      </c>
      <c r="W35" s="38">
        <f t="shared" si="10"/>
        <v>3798.3863000000001</v>
      </c>
      <c r="X35" s="38">
        <f t="shared" si="10"/>
        <v>3798.3863000000001</v>
      </c>
      <c r="Y35" s="38">
        <f t="shared" si="10"/>
        <v>3798.3863000000001</v>
      </c>
      <c r="Z35" s="38">
        <f t="shared" si="10"/>
        <v>3798.3863000000001</v>
      </c>
      <c r="AA35" s="38">
        <f t="shared" si="10"/>
        <v>3798.3863000000001</v>
      </c>
      <c r="AB35" s="38">
        <f t="shared" si="10"/>
        <v>3798.3863000000001</v>
      </c>
      <c r="AC35" s="38">
        <f t="shared" si="10"/>
        <v>3798.3863000000001</v>
      </c>
      <c r="AD35" s="38">
        <f t="shared" si="10"/>
        <v>3798.3863000000001</v>
      </c>
      <c r="AE35" s="38">
        <f t="shared" si="10"/>
        <v>3798.3863000000001</v>
      </c>
      <c r="AF35" s="38">
        <f t="shared" si="10"/>
        <v>3798.3863000000001</v>
      </c>
      <c r="AG35" s="38">
        <f t="shared" si="10"/>
        <v>3798.3863000000001</v>
      </c>
      <c r="AH35" s="38">
        <f t="shared" si="10"/>
        <v>3798.3863000000001</v>
      </c>
      <c r="AI35" s="85">
        <f t="shared" si="10"/>
        <v>3798.3863000000001</v>
      </c>
      <c r="AJ35" s="80"/>
    </row>
    <row r="36" spans="1:36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2"/>
    </row>
    <row r="37" spans="1:36" s="3" customFormat="1" ht="15.95" customHeight="1" x14ac:dyDescent="0.2">
      <c r="A37" s="5"/>
      <c r="B37" s="6"/>
      <c r="C37" s="5">
        <f>SUM(E35:AI35)/31</f>
        <v>3798.3862999999988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2"/>
    </row>
    <row r="38" spans="1:36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2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6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3">
        <v>1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70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83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70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83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83">
        <v>1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70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83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70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83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70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83">
        <v>1</v>
      </c>
    </row>
    <row r="47" spans="1:36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70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83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70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83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83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83">
        <v>1</v>
      </c>
    </row>
    <row r="51" spans="1:36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8">
        <v>1</v>
      </c>
    </row>
    <row r="52" spans="1:36" s="3" customFormat="1" ht="15.95" customHeight="1" x14ac:dyDescent="0.2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4">
        <f t="shared" si="12"/>
        <v>12836</v>
      </c>
    </row>
    <row r="53" spans="1:36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>
        <f t="shared" ref="E53:AI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444.12559999999996</v>
      </c>
      <c r="O53" s="32">
        <f t="shared" si="13"/>
        <v>444.12559999999996</v>
      </c>
      <c r="P53" s="32">
        <f t="shared" si="13"/>
        <v>444.12559999999996</v>
      </c>
      <c r="Q53" s="32">
        <f t="shared" si="13"/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32">
        <f t="shared" si="13"/>
        <v>444.12559999999996</v>
      </c>
      <c r="AG53" s="32">
        <f t="shared" si="13"/>
        <v>444.12559999999996</v>
      </c>
      <c r="AH53" s="32">
        <f t="shared" si="13"/>
        <v>444.12559999999996</v>
      </c>
      <c r="AI53" s="84">
        <f t="shared" si="13"/>
        <v>444.12559999999996</v>
      </c>
      <c r="AJ53" s="80"/>
    </row>
    <row r="54" spans="1:36" s="39" customFormat="1" ht="15.95" customHeight="1" x14ac:dyDescent="0.2">
      <c r="A54" s="35"/>
      <c r="B54" s="34" t="s">
        <v>107</v>
      </c>
      <c r="C54" s="36"/>
      <c r="D54" s="37"/>
      <c r="E54" s="38">
        <f t="shared" ref="E54:AI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12391.874400000001</v>
      </c>
      <c r="O54" s="38">
        <f t="shared" si="14"/>
        <v>12391.874400000001</v>
      </c>
      <c r="P54" s="38">
        <f t="shared" si="14"/>
        <v>12391.874400000001</v>
      </c>
      <c r="Q54" s="38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38">
        <f t="shared" si="14"/>
        <v>12391.874400000001</v>
      </c>
      <c r="AG54" s="38">
        <f t="shared" si="14"/>
        <v>12391.874400000001</v>
      </c>
      <c r="AH54" s="38">
        <f t="shared" si="14"/>
        <v>12391.874400000001</v>
      </c>
      <c r="AI54" s="85">
        <f t="shared" si="14"/>
        <v>12391.874400000001</v>
      </c>
      <c r="AJ54" s="80"/>
    </row>
    <row r="55" spans="1:36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1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2"/>
    </row>
    <row r="56" spans="1:36" s="3" customFormat="1" ht="15.95" customHeight="1" x14ac:dyDescent="0.2">
      <c r="A56" s="5"/>
      <c r="B56" s="6"/>
      <c r="C56" s="5">
        <f>SUM(E54:AI54)/31</f>
        <v>12391.874399999993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2"/>
    </row>
    <row r="57" spans="1:36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2"/>
    </row>
    <row r="58" spans="1:36" s="3" customFormat="1" ht="15.95" customHeight="1" x14ac:dyDescent="0.2">
      <c r="A58" s="47">
        <v>1</v>
      </c>
      <c r="B58" s="48" t="s">
        <v>36</v>
      </c>
      <c r="C58" s="47">
        <v>1120</v>
      </c>
      <c r="D58" s="70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83">
        <v>1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70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83">
        <v>1</v>
      </c>
    </row>
    <row r="60" spans="1:36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70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83">
        <v>1</v>
      </c>
    </row>
    <row r="61" spans="1:36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70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83">
        <v>1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70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83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70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83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70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83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91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70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83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70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83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70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83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83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70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83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2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8">
        <v>1</v>
      </c>
    </row>
    <row r="72" spans="1:36" s="3" customFormat="1" ht="15.95" customHeight="1" x14ac:dyDescent="0.2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4">
        <f t="shared" si="16"/>
        <v>12154.880000000001</v>
      </c>
    </row>
    <row r="73" spans="1:36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>
        <f t="shared" ref="E73:AI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387.74067200000002</v>
      </c>
      <c r="L73" s="32">
        <f t="shared" si="17"/>
        <v>387.74067200000002</v>
      </c>
      <c r="M73" s="32">
        <f t="shared" si="17"/>
        <v>387.74067200000002</v>
      </c>
      <c r="N73" s="32">
        <f t="shared" si="17"/>
        <v>387.74067200000002</v>
      </c>
      <c r="O73" s="32">
        <f t="shared" si="17"/>
        <v>387.74067200000002</v>
      </c>
      <c r="P73" s="32">
        <f t="shared" si="17"/>
        <v>387.74067200000002</v>
      </c>
      <c r="Q73" s="32">
        <f t="shared" si="17"/>
        <v>387.74067200000002</v>
      </c>
      <c r="R73" s="32">
        <f t="shared" si="17"/>
        <v>387.74067200000002</v>
      </c>
      <c r="S73" s="32">
        <f t="shared" si="17"/>
        <v>387.74067200000002</v>
      </c>
      <c r="T73" s="32">
        <f t="shared" si="17"/>
        <v>387.74067200000002</v>
      </c>
      <c r="U73" s="32">
        <f t="shared" si="17"/>
        <v>387.74067200000002</v>
      </c>
      <c r="V73" s="32">
        <f t="shared" si="17"/>
        <v>387.74067200000002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32">
        <f t="shared" si="17"/>
        <v>387.74067200000002</v>
      </c>
      <c r="AG73" s="32">
        <f t="shared" si="17"/>
        <v>387.74067200000002</v>
      </c>
      <c r="AH73" s="32">
        <f t="shared" si="17"/>
        <v>387.74067200000002</v>
      </c>
      <c r="AI73" s="84">
        <f t="shared" si="17"/>
        <v>387.74067200000002</v>
      </c>
      <c r="AJ73" s="80"/>
    </row>
    <row r="74" spans="1:36" s="39" customFormat="1" ht="15.95" customHeight="1" x14ac:dyDescent="0.2">
      <c r="A74" s="35"/>
      <c r="B74" s="34" t="s">
        <v>107</v>
      </c>
      <c r="C74" s="36"/>
      <c r="D74" s="37"/>
      <c r="E74" s="38">
        <f t="shared" ref="E74:AI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11767.139328000001</v>
      </c>
      <c r="L74" s="38">
        <f t="shared" si="18"/>
        <v>11767.139328000001</v>
      </c>
      <c r="M74" s="38">
        <f t="shared" si="18"/>
        <v>11767.139328000001</v>
      </c>
      <c r="N74" s="38">
        <f t="shared" si="18"/>
        <v>11767.139328000001</v>
      </c>
      <c r="O74" s="38">
        <f t="shared" si="18"/>
        <v>11767.139328000001</v>
      </c>
      <c r="P74" s="38">
        <f t="shared" si="18"/>
        <v>11767.139328000001</v>
      </c>
      <c r="Q74" s="38">
        <f t="shared" si="18"/>
        <v>11767.139328000001</v>
      </c>
      <c r="R74" s="38">
        <f t="shared" si="18"/>
        <v>11767.139328000001</v>
      </c>
      <c r="S74" s="38">
        <f t="shared" si="18"/>
        <v>11767.139328000001</v>
      </c>
      <c r="T74" s="38">
        <f t="shared" si="18"/>
        <v>11767.139328000001</v>
      </c>
      <c r="U74" s="38">
        <f t="shared" si="18"/>
        <v>11767.139328000001</v>
      </c>
      <c r="V74" s="38">
        <f t="shared" si="18"/>
        <v>11767.139328000001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38">
        <f t="shared" si="18"/>
        <v>11767.139328000001</v>
      </c>
      <c r="AG74" s="38">
        <f t="shared" si="18"/>
        <v>11767.139328000001</v>
      </c>
      <c r="AH74" s="38">
        <f t="shared" si="18"/>
        <v>11767.139328000001</v>
      </c>
      <c r="AI74" s="85">
        <f t="shared" si="18"/>
        <v>11767.139328000001</v>
      </c>
      <c r="AJ74" s="80"/>
    </row>
    <row r="75" spans="1:36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2"/>
    </row>
    <row r="76" spans="1:36" s="3" customFormat="1" ht="15.95" customHeight="1" x14ac:dyDescent="0.2">
      <c r="A76" s="5"/>
      <c r="B76" s="6"/>
      <c r="C76" s="5">
        <f>SUM(E74:AI74)/31</f>
        <v>11767.139328000003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2"/>
    </row>
    <row r="77" spans="1:36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2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70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83">
        <v>1</v>
      </c>
    </row>
    <row r="79" spans="1:36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70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83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70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83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70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83">
        <v>1</v>
      </c>
    </row>
    <row r="82" spans="1:36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49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65">
        <v>0</v>
      </c>
      <c r="Y82" s="65">
        <v>0</v>
      </c>
      <c r="Z82" s="65">
        <v>0</v>
      </c>
      <c r="AA82" s="65">
        <v>0</v>
      </c>
      <c r="AB82" s="65">
        <v>0</v>
      </c>
      <c r="AC82" s="65">
        <v>0</v>
      </c>
      <c r="AD82" s="65">
        <v>0</v>
      </c>
      <c r="AE82" s="65">
        <v>0</v>
      </c>
      <c r="AF82" s="65">
        <v>0</v>
      </c>
      <c r="AG82" s="65">
        <v>0</v>
      </c>
      <c r="AH82" s="65">
        <v>0</v>
      </c>
      <c r="AI82" s="87">
        <v>0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2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8">
        <v>1</v>
      </c>
    </row>
    <row r="84" spans="1:36" s="3" customFormat="1" ht="15.95" customHeight="1" x14ac:dyDescent="0.2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2920</v>
      </c>
      <c r="Y84" s="32">
        <f t="shared" si="19"/>
        <v>2920</v>
      </c>
      <c r="Z84" s="32">
        <f t="shared" si="19"/>
        <v>2920</v>
      </c>
      <c r="AA84" s="32">
        <f t="shared" si="19"/>
        <v>2920</v>
      </c>
      <c r="AB84" s="32">
        <f t="shared" si="19"/>
        <v>2920</v>
      </c>
      <c r="AC84" s="32">
        <f t="shared" si="19"/>
        <v>2920</v>
      </c>
      <c r="AD84" s="32">
        <f t="shared" si="19"/>
        <v>2920</v>
      </c>
      <c r="AE84" s="32">
        <f t="shared" si="19"/>
        <v>2920</v>
      </c>
      <c r="AF84" s="32">
        <f t="shared" si="19"/>
        <v>2920</v>
      </c>
      <c r="AG84" s="32">
        <f t="shared" si="19"/>
        <v>2920</v>
      </c>
      <c r="AH84" s="32">
        <f t="shared" si="19"/>
        <v>2920</v>
      </c>
      <c r="AI84" s="84">
        <f t="shared" si="19"/>
        <v>2920</v>
      </c>
    </row>
    <row r="85" spans="1:36" s="39" customFormat="1" ht="15.95" customHeight="1" x14ac:dyDescent="0.2">
      <c r="A85" s="35"/>
      <c r="B85" s="33" t="s">
        <v>110</v>
      </c>
      <c r="C85" s="40">
        <v>5.1799999999999999E-2</v>
      </c>
      <c r="D85" s="37"/>
      <c r="E85" s="32">
        <f t="shared" ref="E85:AI85" si="20">E84*$C85</f>
        <v>179.22800000000001</v>
      </c>
      <c r="F85" s="32">
        <f t="shared" si="20"/>
        <v>179.22800000000001</v>
      </c>
      <c r="G85" s="32">
        <f t="shared" si="20"/>
        <v>179.22800000000001</v>
      </c>
      <c r="H85" s="32">
        <f t="shared" si="20"/>
        <v>179.22800000000001</v>
      </c>
      <c r="I85" s="32">
        <f t="shared" si="20"/>
        <v>179.22800000000001</v>
      </c>
      <c r="J85" s="32">
        <f t="shared" si="20"/>
        <v>179.22800000000001</v>
      </c>
      <c r="K85" s="32">
        <f t="shared" si="20"/>
        <v>179.22800000000001</v>
      </c>
      <c r="L85" s="32">
        <f t="shared" si="20"/>
        <v>179.22800000000001</v>
      </c>
      <c r="M85" s="32">
        <f t="shared" si="20"/>
        <v>179.22800000000001</v>
      </c>
      <c r="N85" s="32">
        <f t="shared" si="20"/>
        <v>179.22800000000001</v>
      </c>
      <c r="O85" s="32">
        <f t="shared" si="20"/>
        <v>179.22800000000001</v>
      </c>
      <c r="P85" s="32">
        <f t="shared" si="20"/>
        <v>179.22800000000001</v>
      </c>
      <c r="Q85" s="32">
        <f t="shared" si="20"/>
        <v>179.22800000000001</v>
      </c>
      <c r="R85" s="32">
        <f t="shared" si="20"/>
        <v>179.22800000000001</v>
      </c>
      <c r="S85" s="32">
        <f t="shared" si="20"/>
        <v>179.22800000000001</v>
      </c>
      <c r="T85" s="32">
        <f t="shared" si="20"/>
        <v>179.22800000000001</v>
      </c>
      <c r="U85" s="32">
        <f t="shared" si="20"/>
        <v>179.22800000000001</v>
      </c>
      <c r="V85" s="32">
        <f t="shared" si="20"/>
        <v>179.22800000000001</v>
      </c>
      <c r="W85" s="32">
        <f t="shared" si="20"/>
        <v>179.22800000000001</v>
      </c>
      <c r="X85" s="32">
        <f t="shared" si="20"/>
        <v>151.256</v>
      </c>
      <c r="Y85" s="32">
        <f t="shared" si="20"/>
        <v>151.256</v>
      </c>
      <c r="Z85" s="32">
        <f t="shared" si="20"/>
        <v>151.256</v>
      </c>
      <c r="AA85" s="32">
        <f t="shared" si="20"/>
        <v>151.256</v>
      </c>
      <c r="AB85" s="32">
        <f t="shared" si="20"/>
        <v>151.256</v>
      </c>
      <c r="AC85" s="32">
        <f t="shared" si="20"/>
        <v>151.256</v>
      </c>
      <c r="AD85" s="32">
        <f t="shared" si="20"/>
        <v>151.256</v>
      </c>
      <c r="AE85" s="32">
        <f t="shared" si="20"/>
        <v>151.256</v>
      </c>
      <c r="AF85" s="32">
        <f t="shared" si="20"/>
        <v>151.256</v>
      </c>
      <c r="AG85" s="32">
        <f t="shared" si="20"/>
        <v>151.256</v>
      </c>
      <c r="AH85" s="32">
        <f t="shared" si="20"/>
        <v>151.256</v>
      </c>
      <c r="AI85" s="84">
        <f t="shared" si="20"/>
        <v>151.256</v>
      </c>
      <c r="AJ85" s="80"/>
    </row>
    <row r="86" spans="1:36" s="39" customFormat="1" ht="15.95" customHeight="1" x14ac:dyDescent="0.2">
      <c r="A86" s="35"/>
      <c r="B86" s="34" t="s">
        <v>107</v>
      </c>
      <c r="C86" s="36"/>
      <c r="D86" s="37"/>
      <c r="E86" s="38">
        <f t="shared" ref="E86:AI86" si="21">E84-E85</f>
        <v>3280.7719999999999</v>
      </c>
      <c r="F86" s="38">
        <f t="shared" si="21"/>
        <v>3280.7719999999999</v>
      </c>
      <c r="G86" s="38">
        <f t="shared" si="21"/>
        <v>3280.7719999999999</v>
      </c>
      <c r="H86" s="38">
        <f t="shared" si="21"/>
        <v>3280.7719999999999</v>
      </c>
      <c r="I86" s="38">
        <f t="shared" si="21"/>
        <v>3280.7719999999999</v>
      </c>
      <c r="J86" s="38">
        <f t="shared" si="21"/>
        <v>3280.7719999999999</v>
      </c>
      <c r="K86" s="38">
        <f t="shared" si="21"/>
        <v>3280.7719999999999</v>
      </c>
      <c r="L86" s="38">
        <f t="shared" si="21"/>
        <v>3280.7719999999999</v>
      </c>
      <c r="M86" s="38">
        <f t="shared" si="21"/>
        <v>3280.7719999999999</v>
      </c>
      <c r="N86" s="38">
        <f t="shared" si="21"/>
        <v>3280.7719999999999</v>
      </c>
      <c r="O86" s="38">
        <f t="shared" si="21"/>
        <v>3280.7719999999999</v>
      </c>
      <c r="P86" s="38">
        <f t="shared" si="21"/>
        <v>3280.7719999999999</v>
      </c>
      <c r="Q86" s="38">
        <f t="shared" si="21"/>
        <v>3280.7719999999999</v>
      </c>
      <c r="R86" s="38">
        <f t="shared" si="21"/>
        <v>3280.7719999999999</v>
      </c>
      <c r="S86" s="38">
        <f t="shared" si="21"/>
        <v>3280.7719999999999</v>
      </c>
      <c r="T86" s="38">
        <f t="shared" si="21"/>
        <v>3280.7719999999999</v>
      </c>
      <c r="U86" s="38">
        <f t="shared" si="21"/>
        <v>3280.7719999999999</v>
      </c>
      <c r="V86" s="38">
        <f t="shared" si="21"/>
        <v>3280.7719999999999</v>
      </c>
      <c r="W86" s="38">
        <f t="shared" si="21"/>
        <v>3280.7719999999999</v>
      </c>
      <c r="X86" s="38">
        <f t="shared" si="21"/>
        <v>2768.7440000000001</v>
      </c>
      <c r="Y86" s="38">
        <f t="shared" si="21"/>
        <v>2768.7440000000001</v>
      </c>
      <c r="Z86" s="38">
        <f t="shared" si="21"/>
        <v>2768.7440000000001</v>
      </c>
      <c r="AA86" s="38">
        <f t="shared" si="21"/>
        <v>2768.7440000000001</v>
      </c>
      <c r="AB86" s="38">
        <f t="shared" si="21"/>
        <v>2768.7440000000001</v>
      </c>
      <c r="AC86" s="38">
        <f t="shared" si="21"/>
        <v>2768.7440000000001</v>
      </c>
      <c r="AD86" s="38">
        <f t="shared" si="21"/>
        <v>2768.7440000000001</v>
      </c>
      <c r="AE86" s="38">
        <f t="shared" si="21"/>
        <v>2768.7440000000001</v>
      </c>
      <c r="AF86" s="38">
        <f t="shared" si="21"/>
        <v>2768.7440000000001</v>
      </c>
      <c r="AG86" s="38">
        <f t="shared" si="21"/>
        <v>2768.7440000000001</v>
      </c>
      <c r="AH86" s="38">
        <f t="shared" si="21"/>
        <v>2768.7440000000001</v>
      </c>
      <c r="AI86" s="85">
        <f t="shared" si="21"/>
        <v>2768.7440000000001</v>
      </c>
      <c r="AJ86" s="80"/>
    </row>
    <row r="87" spans="1:36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2"/>
    </row>
    <row r="88" spans="1:36" s="3" customFormat="1" ht="15.95" customHeight="1" x14ac:dyDescent="0.2">
      <c r="A88" s="5"/>
      <c r="B88" s="6"/>
      <c r="C88" s="5">
        <f>SUM(E86:AI86)/31</f>
        <v>3082.5676129032267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2"/>
    </row>
    <row r="89" spans="1:36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2"/>
    </row>
    <row r="90" spans="1:36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83">
        <v>1</v>
      </c>
    </row>
    <row r="91" spans="1:36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70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83">
        <v>1</v>
      </c>
    </row>
    <row r="92" spans="1:36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70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83">
        <v>1</v>
      </c>
    </row>
    <row r="93" spans="1:36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83">
        <v>1</v>
      </c>
    </row>
    <row r="94" spans="1:36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70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83">
        <v>1</v>
      </c>
    </row>
    <row r="95" spans="1:36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83">
        <v>1</v>
      </c>
    </row>
    <row r="96" spans="1:36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70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83">
        <v>1</v>
      </c>
    </row>
    <row r="97" spans="1:36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83">
        <v>1</v>
      </c>
    </row>
    <row r="98" spans="1:36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83">
        <v>1</v>
      </c>
    </row>
    <row r="99" spans="1:36" s="3" customFormat="1" ht="15.95" customHeight="1" x14ac:dyDescent="0.2">
      <c r="A99" s="47">
        <f t="shared" si="22"/>
        <v>10</v>
      </c>
      <c r="B99" s="48" t="s">
        <v>61</v>
      </c>
      <c r="C99" s="47">
        <v>1162</v>
      </c>
      <c r="D99" s="70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83">
        <v>1</v>
      </c>
    </row>
    <row r="100" spans="1:36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2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8">
        <v>1</v>
      </c>
    </row>
    <row r="101" spans="1:36" s="3" customFormat="1" ht="15.95" customHeight="1" x14ac:dyDescent="0.2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9292</v>
      </c>
      <c r="F101" s="32">
        <f t="shared" si="23"/>
        <v>9292</v>
      </c>
      <c r="G101" s="32">
        <f t="shared" si="23"/>
        <v>9292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4">
        <f t="shared" si="23"/>
        <v>9292</v>
      </c>
    </row>
    <row r="102" spans="1:36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I102" si="24">E101*$C102</f>
        <v>675.52840000000003</v>
      </c>
      <c r="F102" s="32">
        <f t="shared" si="24"/>
        <v>675.52840000000003</v>
      </c>
      <c r="G102" s="32">
        <f t="shared" si="24"/>
        <v>675.52840000000003</v>
      </c>
      <c r="H102" s="32">
        <f t="shared" si="24"/>
        <v>675.52840000000003</v>
      </c>
      <c r="I102" s="32">
        <f t="shared" si="24"/>
        <v>675.52840000000003</v>
      </c>
      <c r="J102" s="32">
        <f t="shared" si="24"/>
        <v>675.52840000000003</v>
      </c>
      <c r="K102" s="32">
        <f t="shared" si="24"/>
        <v>675.52840000000003</v>
      </c>
      <c r="L102" s="32">
        <f t="shared" si="24"/>
        <v>675.52840000000003</v>
      </c>
      <c r="M102" s="32">
        <f t="shared" si="24"/>
        <v>675.52840000000003</v>
      </c>
      <c r="N102" s="32">
        <f t="shared" si="24"/>
        <v>675.52840000000003</v>
      </c>
      <c r="O102" s="32">
        <f t="shared" si="24"/>
        <v>675.52840000000003</v>
      </c>
      <c r="P102" s="32">
        <f t="shared" si="24"/>
        <v>675.52840000000003</v>
      </c>
      <c r="Q102" s="32">
        <f t="shared" si="24"/>
        <v>675.52840000000003</v>
      </c>
      <c r="R102" s="32">
        <f t="shared" si="24"/>
        <v>675.52840000000003</v>
      </c>
      <c r="S102" s="32">
        <f t="shared" si="24"/>
        <v>675.52840000000003</v>
      </c>
      <c r="T102" s="32">
        <f t="shared" si="24"/>
        <v>675.52840000000003</v>
      </c>
      <c r="U102" s="32">
        <f t="shared" si="24"/>
        <v>675.52840000000003</v>
      </c>
      <c r="V102" s="32">
        <f t="shared" si="24"/>
        <v>675.52840000000003</v>
      </c>
      <c r="W102" s="32">
        <f t="shared" si="24"/>
        <v>675.52840000000003</v>
      </c>
      <c r="X102" s="32">
        <f t="shared" si="24"/>
        <v>675.52840000000003</v>
      </c>
      <c r="Y102" s="32">
        <f t="shared" si="24"/>
        <v>675.52840000000003</v>
      </c>
      <c r="Z102" s="32">
        <f t="shared" si="24"/>
        <v>675.52840000000003</v>
      </c>
      <c r="AA102" s="32">
        <f t="shared" si="24"/>
        <v>675.52840000000003</v>
      </c>
      <c r="AB102" s="32">
        <f t="shared" si="24"/>
        <v>675.52840000000003</v>
      </c>
      <c r="AC102" s="32">
        <f t="shared" si="24"/>
        <v>675.52840000000003</v>
      </c>
      <c r="AD102" s="32">
        <f t="shared" si="24"/>
        <v>675.52840000000003</v>
      </c>
      <c r="AE102" s="32">
        <f t="shared" si="24"/>
        <v>675.52840000000003</v>
      </c>
      <c r="AF102" s="32">
        <f t="shared" si="24"/>
        <v>675.52840000000003</v>
      </c>
      <c r="AG102" s="32">
        <f t="shared" si="24"/>
        <v>675.52840000000003</v>
      </c>
      <c r="AH102" s="32">
        <f t="shared" si="24"/>
        <v>675.52840000000003</v>
      </c>
      <c r="AI102" s="84">
        <f t="shared" si="24"/>
        <v>675.52840000000003</v>
      </c>
      <c r="AJ102" s="80"/>
    </row>
    <row r="103" spans="1:36" s="39" customFormat="1" ht="15.95" customHeight="1" x14ac:dyDescent="0.2">
      <c r="A103" s="35"/>
      <c r="B103" s="34" t="s">
        <v>107</v>
      </c>
      <c r="C103" s="36"/>
      <c r="D103" s="37"/>
      <c r="E103" s="38">
        <f t="shared" ref="E103:AI103" si="25">E101-E102</f>
        <v>8616.4716000000008</v>
      </c>
      <c r="F103" s="38">
        <f t="shared" si="25"/>
        <v>8616.4716000000008</v>
      </c>
      <c r="G103" s="38">
        <f t="shared" si="25"/>
        <v>8616.4716000000008</v>
      </c>
      <c r="H103" s="38">
        <f t="shared" si="25"/>
        <v>8616.4716000000008</v>
      </c>
      <c r="I103" s="38">
        <f t="shared" si="25"/>
        <v>8616.4716000000008</v>
      </c>
      <c r="J103" s="38">
        <f t="shared" si="25"/>
        <v>8616.4716000000008</v>
      </c>
      <c r="K103" s="38">
        <f t="shared" si="25"/>
        <v>8616.4716000000008</v>
      </c>
      <c r="L103" s="38">
        <f t="shared" si="25"/>
        <v>8616.4716000000008</v>
      </c>
      <c r="M103" s="38">
        <f t="shared" si="25"/>
        <v>8616.4716000000008</v>
      </c>
      <c r="N103" s="38">
        <f t="shared" si="25"/>
        <v>8616.4716000000008</v>
      </c>
      <c r="O103" s="38">
        <f t="shared" si="25"/>
        <v>8616.4716000000008</v>
      </c>
      <c r="P103" s="38">
        <f t="shared" si="25"/>
        <v>8616.4716000000008</v>
      </c>
      <c r="Q103" s="38">
        <f t="shared" si="25"/>
        <v>8616.4716000000008</v>
      </c>
      <c r="R103" s="38">
        <f t="shared" si="25"/>
        <v>8616.4716000000008</v>
      </c>
      <c r="S103" s="38">
        <f t="shared" si="25"/>
        <v>8616.4716000000008</v>
      </c>
      <c r="T103" s="38">
        <f t="shared" si="25"/>
        <v>8616.4716000000008</v>
      </c>
      <c r="U103" s="38">
        <f t="shared" si="25"/>
        <v>8616.4716000000008</v>
      </c>
      <c r="V103" s="38">
        <f t="shared" si="25"/>
        <v>8616.4716000000008</v>
      </c>
      <c r="W103" s="38">
        <f t="shared" si="25"/>
        <v>8616.4716000000008</v>
      </c>
      <c r="X103" s="38">
        <f t="shared" si="25"/>
        <v>8616.4716000000008</v>
      </c>
      <c r="Y103" s="38">
        <f t="shared" si="25"/>
        <v>8616.4716000000008</v>
      </c>
      <c r="Z103" s="38">
        <f t="shared" si="25"/>
        <v>8616.4716000000008</v>
      </c>
      <c r="AA103" s="38">
        <f t="shared" si="25"/>
        <v>8616.4716000000008</v>
      </c>
      <c r="AB103" s="38">
        <f t="shared" si="25"/>
        <v>8616.4716000000008</v>
      </c>
      <c r="AC103" s="38">
        <f t="shared" si="25"/>
        <v>8616.4716000000008</v>
      </c>
      <c r="AD103" s="38">
        <f t="shared" si="25"/>
        <v>8616.4716000000008</v>
      </c>
      <c r="AE103" s="38">
        <f t="shared" si="25"/>
        <v>8616.4716000000008</v>
      </c>
      <c r="AF103" s="38">
        <f t="shared" si="25"/>
        <v>8616.4716000000008</v>
      </c>
      <c r="AG103" s="38">
        <f t="shared" si="25"/>
        <v>8616.4716000000008</v>
      </c>
      <c r="AH103" s="38">
        <f t="shared" si="25"/>
        <v>8616.4716000000008</v>
      </c>
      <c r="AI103" s="85">
        <f t="shared" si="25"/>
        <v>8616.4716000000008</v>
      </c>
      <c r="AJ103" s="80"/>
    </row>
    <row r="104" spans="1:36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2"/>
    </row>
    <row r="105" spans="1:36" s="3" customFormat="1" ht="15.95" customHeight="1" x14ac:dyDescent="0.2">
      <c r="A105" s="5"/>
      <c r="B105" s="6"/>
      <c r="C105" s="5">
        <f>SUM(E103:AI103)/31</f>
        <v>8616.4715999999971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2"/>
    </row>
    <row r="106" spans="1:36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2"/>
    </row>
    <row r="107" spans="1:36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83">
        <v>1</v>
      </c>
    </row>
    <row r="108" spans="1:36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70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83">
        <v>1</v>
      </c>
    </row>
    <row r="109" spans="1:36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70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83">
        <v>1</v>
      </c>
    </row>
    <row r="110" spans="1:36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70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83">
        <v>1</v>
      </c>
    </row>
    <row r="111" spans="1:36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83">
        <v>1</v>
      </c>
    </row>
    <row r="112" spans="1:36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83">
        <v>1</v>
      </c>
    </row>
    <row r="113" spans="1:35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70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83">
        <v>1</v>
      </c>
    </row>
    <row r="114" spans="1:35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70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83">
        <v>1</v>
      </c>
    </row>
    <row r="115" spans="1:35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70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83">
        <v>1</v>
      </c>
    </row>
    <row r="116" spans="1:35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70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83">
        <v>1</v>
      </c>
    </row>
    <row r="117" spans="1:35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83">
        <v>1</v>
      </c>
    </row>
    <row r="118" spans="1:35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83">
        <v>1</v>
      </c>
    </row>
    <row r="119" spans="1:35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70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83">
        <v>1</v>
      </c>
    </row>
    <row r="120" spans="1:35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70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83">
        <v>1</v>
      </c>
    </row>
    <row r="121" spans="1:35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83">
        <v>1</v>
      </c>
    </row>
    <row r="122" spans="1:35" s="3" customFormat="1" ht="15.95" customHeight="1" x14ac:dyDescent="0.2">
      <c r="A122" s="60">
        <f t="shared" si="26"/>
        <v>16</v>
      </c>
      <c r="B122" s="63" t="s">
        <v>85</v>
      </c>
      <c r="C122" s="60">
        <v>846</v>
      </c>
      <c r="D122" s="64"/>
      <c r="E122" s="65">
        <v>0</v>
      </c>
      <c r="F122" s="65">
        <v>0.2</v>
      </c>
      <c r="G122" s="65">
        <v>0.3</v>
      </c>
      <c r="H122" s="65">
        <v>0.5</v>
      </c>
      <c r="I122" s="65">
        <v>0.7</v>
      </c>
      <c r="J122" s="65">
        <v>0.9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83">
        <v>1</v>
      </c>
    </row>
    <row r="123" spans="1:35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70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83">
        <v>1</v>
      </c>
    </row>
    <row r="124" spans="1:35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70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83">
        <v>1</v>
      </c>
    </row>
    <row r="125" spans="1:35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70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83">
        <v>1</v>
      </c>
    </row>
    <row r="126" spans="1:35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83">
        <v>1</v>
      </c>
    </row>
    <row r="127" spans="1:35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83">
        <v>1</v>
      </c>
    </row>
    <row r="128" spans="1:35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83">
        <v>1</v>
      </c>
    </row>
    <row r="129" spans="1:36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70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83">
        <v>1</v>
      </c>
    </row>
    <row r="130" spans="1:36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70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83">
        <v>1</v>
      </c>
    </row>
    <row r="131" spans="1:36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70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83">
        <v>1</v>
      </c>
    </row>
    <row r="132" spans="1:36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83">
        <v>1</v>
      </c>
    </row>
    <row r="133" spans="1:36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2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8">
        <v>1</v>
      </c>
    </row>
    <row r="134" spans="1:36" s="3" customFormat="1" ht="15.95" customHeight="1" x14ac:dyDescent="0.2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24743</v>
      </c>
      <c r="F134" s="32">
        <f t="shared" si="27"/>
        <v>24912.2</v>
      </c>
      <c r="G134" s="32">
        <f t="shared" si="27"/>
        <v>24996.799999999999</v>
      </c>
      <c r="H134" s="32">
        <f t="shared" si="27"/>
        <v>25166</v>
      </c>
      <c r="I134" s="32">
        <f t="shared" si="27"/>
        <v>25335.200000000001</v>
      </c>
      <c r="J134" s="32">
        <f t="shared" si="27"/>
        <v>25504.400000000001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32">
        <f t="shared" si="27"/>
        <v>25589</v>
      </c>
      <c r="AI134" s="84">
        <f t="shared" si="27"/>
        <v>25589</v>
      </c>
    </row>
    <row r="135" spans="1:36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>
        <f t="shared" ref="E135:AI135" si="28">E134*$C135</f>
        <v>791.77600000000007</v>
      </c>
      <c r="F135" s="32">
        <f t="shared" si="28"/>
        <v>797.19040000000007</v>
      </c>
      <c r="G135" s="32">
        <f t="shared" si="28"/>
        <v>799.89760000000001</v>
      </c>
      <c r="H135" s="32">
        <f t="shared" si="28"/>
        <v>805.31200000000001</v>
      </c>
      <c r="I135" s="32">
        <f t="shared" si="28"/>
        <v>810.72640000000001</v>
      </c>
      <c r="J135" s="32">
        <f t="shared" si="28"/>
        <v>816.14080000000001</v>
      </c>
      <c r="K135" s="32">
        <f t="shared" si="28"/>
        <v>818.84800000000007</v>
      </c>
      <c r="L135" s="32">
        <f t="shared" si="28"/>
        <v>818.84800000000007</v>
      </c>
      <c r="M135" s="32">
        <f t="shared" si="28"/>
        <v>818.84800000000007</v>
      </c>
      <c r="N135" s="32">
        <f t="shared" si="28"/>
        <v>818.84800000000007</v>
      </c>
      <c r="O135" s="32">
        <f t="shared" si="28"/>
        <v>818.84800000000007</v>
      </c>
      <c r="P135" s="32">
        <f t="shared" si="28"/>
        <v>818.84800000000007</v>
      </c>
      <c r="Q135" s="32">
        <f t="shared" si="28"/>
        <v>818.84800000000007</v>
      </c>
      <c r="R135" s="32">
        <f t="shared" si="28"/>
        <v>818.84800000000007</v>
      </c>
      <c r="S135" s="32">
        <f t="shared" si="28"/>
        <v>818.84800000000007</v>
      </c>
      <c r="T135" s="32">
        <f t="shared" si="28"/>
        <v>818.84800000000007</v>
      </c>
      <c r="U135" s="32">
        <f t="shared" si="28"/>
        <v>818.84800000000007</v>
      </c>
      <c r="V135" s="32">
        <f t="shared" si="28"/>
        <v>818.84800000000007</v>
      </c>
      <c r="W135" s="32">
        <f t="shared" si="28"/>
        <v>818.84800000000007</v>
      </c>
      <c r="X135" s="32">
        <f t="shared" si="28"/>
        <v>818.84800000000007</v>
      </c>
      <c r="Y135" s="32">
        <f t="shared" si="28"/>
        <v>818.84800000000007</v>
      </c>
      <c r="Z135" s="32">
        <f t="shared" si="28"/>
        <v>818.84800000000007</v>
      </c>
      <c r="AA135" s="32">
        <f t="shared" si="28"/>
        <v>818.84800000000007</v>
      </c>
      <c r="AB135" s="32">
        <f t="shared" si="28"/>
        <v>818.84800000000007</v>
      </c>
      <c r="AC135" s="32">
        <f t="shared" si="28"/>
        <v>818.84800000000007</v>
      </c>
      <c r="AD135" s="32">
        <f t="shared" si="28"/>
        <v>818.84800000000007</v>
      </c>
      <c r="AE135" s="32">
        <f t="shared" si="28"/>
        <v>818.84800000000007</v>
      </c>
      <c r="AF135" s="32">
        <f t="shared" si="28"/>
        <v>818.84800000000007</v>
      </c>
      <c r="AG135" s="32">
        <f t="shared" si="28"/>
        <v>818.84800000000007</v>
      </c>
      <c r="AH135" s="32">
        <f t="shared" si="28"/>
        <v>818.84800000000007</v>
      </c>
      <c r="AI135" s="84">
        <f t="shared" si="28"/>
        <v>818.84800000000007</v>
      </c>
      <c r="AJ135" s="80"/>
    </row>
    <row r="136" spans="1:36" s="39" customFormat="1" ht="15.95" customHeight="1" x14ac:dyDescent="0.2">
      <c r="A136" s="35"/>
      <c r="B136" s="34" t="s">
        <v>107</v>
      </c>
      <c r="C136" s="36"/>
      <c r="D136" s="37"/>
      <c r="E136" s="38">
        <f t="shared" ref="E136:AI136" si="29">E134-E135</f>
        <v>23951.223999999998</v>
      </c>
      <c r="F136" s="38">
        <f t="shared" si="29"/>
        <v>24115.009600000001</v>
      </c>
      <c r="G136" s="38">
        <f t="shared" si="29"/>
        <v>24196.902399999999</v>
      </c>
      <c r="H136" s="38">
        <f t="shared" si="29"/>
        <v>24360.687999999998</v>
      </c>
      <c r="I136" s="38">
        <f t="shared" si="29"/>
        <v>24524.473600000001</v>
      </c>
      <c r="J136" s="38">
        <f t="shared" si="29"/>
        <v>24688.2592</v>
      </c>
      <c r="K136" s="38">
        <f t="shared" si="29"/>
        <v>24770.151999999998</v>
      </c>
      <c r="L136" s="38">
        <f t="shared" si="29"/>
        <v>24770.151999999998</v>
      </c>
      <c r="M136" s="38">
        <f t="shared" si="29"/>
        <v>24770.151999999998</v>
      </c>
      <c r="N136" s="38">
        <f t="shared" si="29"/>
        <v>24770.151999999998</v>
      </c>
      <c r="O136" s="38">
        <f t="shared" si="29"/>
        <v>24770.151999999998</v>
      </c>
      <c r="P136" s="38">
        <f t="shared" si="29"/>
        <v>24770.151999999998</v>
      </c>
      <c r="Q136" s="38">
        <f t="shared" si="29"/>
        <v>24770.151999999998</v>
      </c>
      <c r="R136" s="38">
        <f t="shared" si="29"/>
        <v>24770.151999999998</v>
      </c>
      <c r="S136" s="38">
        <f t="shared" si="29"/>
        <v>24770.151999999998</v>
      </c>
      <c r="T136" s="38">
        <f t="shared" si="29"/>
        <v>24770.151999999998</v>
      </c>
      <c r="U136" s="38">
        <f t="shared" si="29"/>
        <v>24770.151999999998</v>
      </c>
      <c r="V136" s="38">
        <f t="shared" si="29"/>
        <v>24770.151999999998</v>
      </c>
      <c r="W136" s="38">
        <f t="shared" si="29"/>
        <v>24770.151999999998</v>
      </c>
      <c r="X136" s="38">
        <f t="shared" si="29"/>
        <v>24770.151999999998</v>
      </c>
      <c r="Y136" s="38">
        <f t="shared" si="29"/>
        <v>24770.151999999998</v>
      </c>
      <c r="Z136" s="38">
        <f t="shared" si="29"/>
        <v>24770.151999999998</v>
      </c>
      <c r="AA136" s="38">
        <f t="shared" si="29"/>
        <v>24770.151999999998</v>
      </c>
      <c r="AB136" s="38">
        <f t="shared" si="29"/>
        <v>24770.151999999998</v>
      </c>
      <c r="AC136" s="38">
        <f t="shared" si="29"/>
        <v>24770.151999999998</v>
      </c>
      <c r="AD136" s="38">
        <f t="shared" si="29"/>
        <v>24770.151999999998</v>
      </c>
      <c r="AE136" s="38">
        <f t="shared" si="29"/>
        <v>24770.151999999998</v>
      </c>
      <c r="AF136" s="38">
        <f t="shared" si="29"/>
        <v>24770.151999999998</v>
      </c>
      <c r="AG136" s="38">
        <f t="shared" si="29"/>
        <v>24770.151999999998</v>
      </c>
      <c r="AH136" s="38">
        <f t="shared" si="29"/>
        <v>24770.151999999998</v>
      </c>
      <c r="AI136" s="85">
        <f t="shared" si="29"/>
        <v>24770.151999999998</v>
      </c>
      <c r="AJ136" s="80"/>
    </row>
    <row r="137" spans="1:36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2"/>
    </row>
    <row r="138" spans="1:36" s="3" customFormat="1" ht="15.95" customHeight="1" x14ac:dyDescent="0.2">
      <c r="A138" s="5"/>
      <c r="B138" s="6"/>
      <c r="C138" s="5">
        <f>SUM(E136:AI136)/31</f>
        <v>24680.33409032258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2"/>
    </row>
    <row r="139" spans="1:36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2"/>
    </row>
    <row r="140" spans="1:36" s="3" customFormat="1" ht="15.95" customHeight="1" x14ac:dyDescent="0.2">
      <c r="A140" s="47">
        <v>1</v>
      </c>
      <c r="B140" s="48" t="s">
        <v>97</v>
      </c>
      <c r="C140" s="47">
        <v>836</v>
      </c>
      <c r="D140" s="70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83">
        <v>1</v>
      </c>
    </row>
    <row r="141" spans="1:36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83">
        <v>1</v>
      </c>
    </row>
    <row r="142" spans="1:36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70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83">
        <v>1</v>
      </c>
    </row>
    <row r="143" spans="1:36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70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83">
        <v>1</v>
      </c>
    </row>
    <row r="144" spans="1:36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83">
        <v>1</v>
      </c>
    </row>
    <row r="145" spans="1:36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83">
        <v>1</v>
      </c>
    </row>
    <row r="146" spans="1:36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2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8">
        <v>1</v>
      </c>
    </row>
    <row r="147" spans="1:36" s="3" customFormat="1" ht="15.95" customHeight="1" x14ac:dyDescent="0.2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4">
        <f t="shared" si="31"/>
        <v>7217</v>
      </c>
    </row>
    <row r="148" spans="1:36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>
        <f t="shared" ref="E148:AI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468.38330000000002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32">
        <f t="shared" si="32"/>
        <v>468.38330000000002</v>
      </c>
      <c r="AG148" s="32">
        <f t="shared" si="32"/>
        <v>468.38330000000002</v>
      </c>
      <c r="AH148" s="32">
        <f t="shared" si="32"/>
        <v>468.38330000000002</v>
      </c>
      <c r="AI148" s="84">
        <f t="shared" si="32"/>
        <v>468.38330000000002</v>
      </c>
      <c r="AJ148" s="80"/>
    </row>
    <row r="149" spans="1:36" s="39" customFormat="1" ht="15.95" customHeight="1" x14ac:dyDescent="0.2">
      <c r="A149" s="35"/>
      <c r="B149" s="34" t="s">
        <v>107</v>
      </c>
      <c r="C149" s="36"/>
      <c r="D149" s="37"/>
      <c r="E149" s="38">
        <f t="shared" ref="E149:AI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6748.6166999999996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38">
        <f t="shared" si="33"/>
        <v>6748.6166999999996</v>
      </c>
      <c r="AG149" s="38">
        <f t="shared" si="33"/>
        <v>6748.6166999999996</v>
      </c>
      <c r="AH149" s="38">
        <f t="shared" si="33"/>
        <v>6748.6166999999996</v>
      </c>
      <c r="AI149" s="85">
        <f t="shared" si="33"/>
        <v>6748.6166999999996</v>
      </c>
      <c r="AJ149" s="80"/>
    </row>
    <row r="150" spans="1:36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2"/>
    </row>
    <row r="151" spans="1:36" s="3" customFormat="1" ht="15.95" customHeight="1" x14ac:dyDescent="0.2">
      <c r="A151" s="5"/>
      <c r="B151" s="6"/>
      <c r="C151" s="5">
        <f>SUM(E149:AI149)/31</f>
        <v>6748.616700000005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2"/>
    </row>
    <row r="152" spans="1:36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2"/>
    </row>
    <row r="153" spans="1:36" s="3" customFormat="1" ht="15.95" customHeight="1" x14ac:dyDescent="0.2">
      <c r="A153" s="28"/>
      <c r="B153" s="29" t="s">
        <v>108</v>
      </c>
      <c r="C153" s="30"/>
      <c r="D153" s="31"/>
      <c r="E153" s="38">
        <f t="shared" ref="E153:AI153" si="34">E14+E24+E35+E54+E74+E86+E103+E136+E149</f>
        <v>82271.586332000006</v>
      </c>
      <c r="F153" s="38">
        <f t="shared" si="34"/>
        <v>82435.371932000009</v>
      </c>
      <c r="G153" s="38">
        <f t="shared" si="34"/>
        <v>82517.264731999996</v>
      </c>
      <c r="H153" s="38">
        <f t="shared" si="34"/>
        <v>82681.050331999999</v>
      </c>
      <c r="I153" s="38">
        <f t="shared" si="34"/>
        <v>82844.835932000002</v>
      </c>
      <c r="J153" s="38">
        <f t="shared" si="34"/>
        <v>83008.621532000005</v>
      </c>
      <c r="K153" s="38">
        <f t="shared" si="34"/>
        <v>83090.514332000006</v>
      </c>
      <c r="L153" s="38">
        <f t="shared" si="34"/>
        <v>83090.514332000006</v>
      </c>
      <c r="M153" s="38">
        <f t="shared" si="34"/>
        <v>83090.514332000006</v>
      </c>
      <c r="N153" s="38">
        <f t="shared" si="34"/>
        <v>83090.514332000006</v>
      </c>
      <c r="O153" s="38">
        <f t="shared" si="34"/>
        <v>83090.514332000006</v>
      </c>
      <c r="P153" s="38">
        <f t="shared" si="34"/>
        <v>83090.514332000006</v>
      </c>
      <c r="Q153" s="38">
        <f t="shared" si="34"/>
        <v>83090.514332000006</v>
      </c>
      <c r="R153" s="38">
        <f t="shared" si="34"/>
        <v>83090.514332000006</v>
      </c>
      <c r="S153" s="38">
        <f t="shared" si="34"/>
        <v>83090.514332000006</v>
      </c>
      <c r="T153" s="38">
        <f t="shared" si="34"/>
        <v>83090.514332000006</v>
      </c>
      <c r="U153" s="38">
        <f t="shared" si="34"/>
        <v>83090.514332000006</v>
      </c>
      <c r="V153" s="38">
        <f t="shared" si="34"/>
        <v>83090.514332000006</v>
      </c>
      <c r="W153" s="38">
        <f t="shared" si="34"/>
        <v>83090.514332000006</v>
      </c>
      <c r="X153" s="38">
        <f t="shared" si="34"/>
        <v>82578.486332</v>
      </c>
      <c r="Y153" s="38">
        <f t="shared" si="34"/>
        <v>82578.486332</v>
      </c>
      <c r="Z153" s="38">
        <f t="shared" si="34"/>
        <v>82578.486332</v>
      </c>
      <c r="AA153" s="38">
        <f t="shared" si="34"/>
        <v>82578.486332</v>
      </c>
      <c r="AB153" s="38">
        <f t="shared" si="34"/>
        <v>82578.486332</v>
      </c>
      <c r="AC153" s="38">
        <f t="shared" si="34"/>
        <v>82578.486332</v>
      </c>
      <c r="AD153" s="38">
        <f t="shared" si="34"/>
        <v>82578.486332</v>
      </c>
      <c r="AE153" s="38">
        <f t="shared" si="34"/>
        <v>82578.486332</v>
      </c>
      <c r="AF153" s="38">
        <f t="shared" si="34"/>
        <v>82578.486332</v>
      </c>
      <c r="AG153" s="38">
        <f t="shared" si="34"/>
        <v>82578.486332</v>
      </c>
      <c r="AH153" s="38">
        <f t="shared" si="34"/>
        <v>82578.486332</v>
      </c>
      <c r="AI153" s="85">
        <f t="shared" si="34"/>
        <v>82578.486332</v>
      </c>
    </row>
    <row r="154" spans="1:36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2"/>
    </row>
    <row r="155" spans="1:36" s="3" customFormat="1" ht="15.95" customHeight="1" x14ac:dyDescent="0.2">
      <c r="A155" s="5"/>
      <c r="B155" s="6"/>
      <c r="C155" s="5">
        <f>SUM(E153:AI153)/31</f>
        <v>82802.492035225849</v>
      </c>
      <c r="D155" s="7"/>
      <c r="E155" s="68">
        <f t="shared" ref="E155:AI155" si="35">(E12+E22+E33+E52+E72+E84+E101+E134+E147)/87012</f>
        <v>0.98917390704730379</v>
      </c>
      <c r="F155" s="68">
        <f t="shared" si="35"/>
        <v>0.99111846641842505</v>
      </c>
      <c r="G155" s="68">
        <f t="shared" si="35"/>
        <v>0.99209074610398573</v>
      </c>
      <c r="H155" s="68">
        <f t="shared" si="35"/>
        <v>0.99403530547510688</v>
      </c>
      <c r="I155" s="68">
        <f t="shared" si="35"/>
        <v>0.99597986484622802</v>
      </c>
      <c r="J155" s="68">
        <f t="shared" si="35"/>
        <v>0.99792442421734928</v>
      </c>
      <c r="K155" s="68">
        <f t="shared" si="35"/>
        <v>0.99889670390290997</v>
      </c>
      <c r="L155" s="68">
        <f t="shared" si="35"/>
        <v>0.99889670390290997</v>
      </c>
      <c r="M155" s="68">
        <f t="shared" si="35"/>
        <v>0.99889670390290997</v>
      </c>
      <c r="N155" s="68">
        <f t="shared" si="35"/>
        <v>0.99889670390290997</v>
      </c>
      <c r="O155" s="68">
        <f t="shared" si="35"/>
        <v>0.99889670390290997</v>
      </c>
      <c r="P155" s="68">
        <f t="shared" si="35"/>
        <v>0.99889670390290997</v>
      </c>
      <c r="Q155" s="68">
        <f t="shared" si="35"/>
        <v>0.99889670390290997</v>
      </c>
      <c r="R155" s="68">
        <f t="shared" si="35"/>
        <v>0.99889670390290997</v>
      </c>
      <c r="S155" s="68">
        <f t="shared" si="35"/>
        <v>0.99889670390290997</v>
      </c>
      <c r="T155" s="68">
        <f t="shared" si="35"/>
        <v>0.99889670390290997</v>
      </c>
      <c r="U155" s="68">
        <f t="shared" si="35"/>
        <v>0.99889670390290997</v>
      </c>
      <c r="V155" s="68">
        <f t="shared" si="35"/>
        <v>0.99889670390290997</v>
      </c>
      <c r="W155" s="68">
        <f t="shared" si="35"/>
        <v>0.99889670390290997</v>
      </c>
      <c r="X155" s="68">
        <f t="shared" si="35"/>
        <v>0.99269066335677836</v>
      </c>
      <c r="Y155" s="68">
        <f t="shared" si="35"/>
        <v>0.99269066335677836</v>
      </c>
      <c r="Z155" s="68">
        <f t="shared" si="35"/>
        <v>0.99269066335677836</v>
      </c>
      <c r="AA155" s="68">
        <f t="shared" si="35"/>
        <v>0.99269066335677836</v>
      </c>
      <c r="AB155" s="68">
        <f t="shared" si="35"/>
        <v>0.99269066335677836</v>
      </c>
      <c r="AC155" s="68">
        <f t="shared" si="35"/>
        <v>0.99269066335677836</v>
      </c>
      <c r="AD155" s="68">
        <f t="shared" si="35"/>
        <v>0.99269066335677836</v>
      </c>
      <c r="AE155" s="68">
        <f t="shared" si="35"/>
        <v>0.99269066335677836</v>
      </c>
      <c r="AF155" s="68">
        <f t="shared" si="35"/>
        <v>0.99269066335677836</v>
      </c>
      <c r="AG155" s="68">
        <f t="shared" si="35"/>
        <v>0.99269066335677836</v>
      </c>
      <c r="AH155" s="68">
        <f t="shared" si="35"/>
        <v>0.99269066335677836</v>
      </c>
      <c r="AI155" s="88">
        <f t="shared" si="35"/>
        <v>0.99269066335677836</v>
      </c>
      <c r="AJ155" s="59"/>
    </row>
    <row r="156" spans="1:36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2"/>
    </row>
    <row r="157" spans="1:36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2"/>
    </row>
    <row r="158" spans="1:36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9"/>
    </row>
    <row r="159" spans="1:36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G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2" width="6.375" customWidth="1"/>
  </cols>
  <sheetData>
    <row r="1" spans="1:33" s="4" customFormat="1" ht="31.5" customHeight="1" thickTop="1" thickBot="1" x14ac:dyDescent="0.25">
      <c r="A1" s="19"/>
      <c r="B1" s="13"/>
      <c r="C1" s="13"/>
      <c r="D1" s="18"/>
      <c r="E1" s="24">
        <v>36923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23"/>
    </row>
    <row r="2" spans="1:33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E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81">
        <f>AE2+1</f>
        <v>28</v>
      </c>
    </row>
    <row r="3" spans="1:33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2"/>
    </row>
    <row r="4" spans="1:33" s="3" customFormat="1" ht="15.95" customHeight="1" x14ac:dyDescent="0.2">
      <c r="A4" s="47">
        <v>1</v>
      </c>
      <c r="B4" s="48" t="s">
        <v>2</v>
      </c>
      <c r="C4" s="47">
        <v>810</v>
      </c>
      <c r="D4" s="70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83">
        <v>1</v>
      </c>
    </row>
    <row r="5" spans="1:33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70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83">
        <v>1</v>
      </c>
    </row>
    <row r="6" spans="1:33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70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83">
        <v>1</v>
      </c>
    </row>
    <row r="7" spans="1:33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83">
        <v>1</v>
      </c>
    </row>
    <row r="8" spans="1:33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70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83">
        <v>1</v>
      </c>
    </row>
    <row r="9" spans="1:33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83">
        <v>1</v>
      </c>
    </row>
    <row r="10" spans="1:33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70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83">
        <v>1</v>
      </c>
    </row>
    <row r="11" spans="1:33" s="3" customFormat="1" ht="15.95" customHeight="1" thickBot="1" x14ac:dyDescent="0.25">
      <c r="A11" s="74">
        <f t="shared" si="1"/>
        <v>8</v>
      </c>
      <c r="B11" s="75" t="s">
        <v>10</v>
      </c>
      <c r="C11" s="74">
        <v>1194</v>
      </c>
      <c r="D11" s="76"/>
      <c r="E11" s="73">
        <v>0.98</v>
      </c>
      <c r="F11" s="73">
        <v>0.98</v>
      </c>
      <c r="G11" s="73">
        <v>0.98</v>
      </c>
      <c r="H11" s="73">
        <v>0.98</v>
      </c>
      <c r="I11" s="73">
        <v>0.98</v>
      </c>
      <c r="J11" s="73">
        <v>0.98</v>
      </c>
      <c r="K11" s="73">
        <v>0.98</v>
      </c>
      <c r="L11" s="73">
        <v>0.98</v>
      </c>
      <c r="M11" s="73">
        <v>0.98</v>
      </c>
      <c r="N11" s="73">
        <v>0.98</v>
      </c>
      <c r="O11" s="73">
        <v>0.98</v>
      </c>
      <c r="P11" s="73">
        <v>0.98</v>
      </c>
      <c r="Q11" s="73">
        <v>0.98</v>
      </c>
      <c r="R11" s="73">
        <v>0.98</v>
      </c>
      <c r="S11" s="73">
        <v>0.98</v>
      </c>
      <c r="T11" s="73">
        <v>0.98</v>
      </c>
      <c r="U11" s="73">
        <v>0.98</v>
      </c>
      <c r="V11" s="73">
        <v>0.98</v>
      </c>
      <c r="W11" s="73">
        <v>0.98</v>
      </c>
      <c r="X11" s="73">
        <v>0.98</v>
      </c>
      <c r="Y11" s="73">
        <v>0.98</v>
      </c>
      <c r="Z11" s="73">
        <v>0.98</v>
      </c>
      <c r="AA11" s="73">
        <v>0.98</v>
      </c>
      <c r="AB11" s="73">
        <v>0.98</v>
      </c>
      <c r="AC11" s="73">
        <v>0.98</v>
      </c>
      <c r="AD11" s="73">
        <v>0.98</v>
      </c>
      <c r="AE11" s="73">
        <v>0.98</v>
      </c>
      <c r="AF11" s="90">
        <v>0.98</v>
      </c>
    </row>
    <row r="12" spans="1:33" s="3" customFormat="1" ht="15.95" customHeight="1" x14ac:dyDescent="0.2">
      <c r="A12" s="28"/>
      <c r="B12" s="41" t="s">
        <v>109</v>
      </c>
      <c r="C12" s="30"/>
      <c r="D12" s="31"/>
      <c r="E12" s="32">
        <f t="shared" ref="E12:AF12" si="2">(E4*$C4)+(E5*$C5)+(E6*$C6)+(E7*$C7)+(E8*$C8)+(E9*$C9)+(E10*$C10)+(E11*$C11)</f>
        <v>7678.12</v>
      </c>
      <c r="F12" s="32">
        <f t="shared" si="2"/>
        <v>7678.12</v>
      </c>
      <c r="G12" s="32">
        <f t="shared" si="2"/>
        <v>7678.12</v>
      </c>
      <c r="H12" s="32">
        <f t="shared" si="2"/>
        <v>7678.12</v>
      </c>
      <c r="I12" s="32">
        <f t="shared" si="2"/>
        <v>7678.12</v>
      </c>
      <c r="J12" s="32">
        <f t="shared" si="2"/>
        <v>7678.12</v>
      </c>
      <c r="K12" s="32">
        <f t="shared" si="2"/>
        <v>7678.12</v>
      </c>
      <c r="L12" s="32">
        <f t="shared" si="2"/>
        <v>7678.12</v>
      </c>
      <c r="M12" s="32">
        <f t="shared" si="2"/>
        <v>7678.12</v>
      </c>
      <c r="N12" s="32">
        <f t="shared" si="2"/>
        <v>7678.12</v>
      </c>
      <c r="O12" s="32">
        <f t="shared" si="2"/>
        <v>7678.12</v>
      </c>
      <c r="P12" s="32">
        <f t="shared" si="2"/>
        <v>7678.12</v>
      </c>
      <c r="Q12" s="32">
        <f t="shared" si="2"/>
        <v>7678.12</v>
      </c>
      <c r="R12" s="32">
        <f t="shared" si="2"/>
        <v>7678.12</v>
      </c>
      <c r="S12" s="32">
        <f t="shared" si="2"/>
        <v>7678.12</v>
      </c>
      <c r="T12" s="32">
        <f t="shared" si="2"/>
        <v>7678.12</v>
      </c>
      <c r="U12" s="32">
        <f t="shared" si="2"/>
        <v>7678.12</v>
      </c>
      <c r="V12" s="32">
        <f t="shared" si="2"/>
        <v>7678.12</v>
      </c>
      <c r="W12" s="32">
        <f t="shared" si="2"/>
        <v>7678.12</v>
      </c>
      <c r="X12" s="32">
        <f t="shared" si="2"/>
        <v>7678.12</v>
      </c>
      <c r="Y12" s="32">
        <f t="shared" si="2"/>
        <v>7678.12</v>
      </c>
      <c r="Z12" s="32">
        <f t="shared" si="2"/>
        <v>7678.12</v>
      </c>
      <c r="AA12" s="32">
        <f t="shared" si="2"/>
        <v>7678.12</v>
      </c>
      <c r="AB12" s="32">
        <f t="shared" si="2"/>
        <v>7678.12</v>
      </c>
      <c r="AC12" s="32">
        <f t="shared" si="2"/>
        <v>7678.12</v>
      </c>
      <c r="AD12" s="32">
        <f t="shared" si="2"/>
        <v>7678.12</v>
      </c>
      <c r="AE12" s="32">
        <f t="shared" si="2"/>
        <v>7678.12</v>
      </c>
      <c r="AF12" s="84">
        <f t="shared" si="2"/>
        <v>7678.12</v>
      </c>
    </row>
    <row r="13" spans="1:33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>
        <f t="shared" ref="E13:AF13" si="3">E12*$C13</f>
        <v>677.97799599999996</v>
      </c>
      <c r="F13" s="32">
        <f t="shared" si="3"/>
        <v>677.97799599999996</v>
      </c>
      <c r="G13" s="32">
        <f t="shared" si="3"/>
        <v>677.97799599999996</v>
      </c>
      <c r="H13" s="32">
        <f t="shared" si="3"/>
        <v>677.97799599999996</v>
      </c>
      <c r="I13" s="32">
        <f t="shared" si="3"/>
        <v>677.97799599999996</v>
      </c>
      <c r="J13" s="32">
        <f t="shared" si="3"/>
        <v>677.97799599999996</v>
      </c>
      <c r="K13" s="32">
        <f t="shared" si="3"/>
        <v>677.97799599999996</v>
      </c>
      <c r="L13" s="32">
        <f t="shared" si="3"/>
        <v>677.97799599999996</v>
      </c>
      <c r="M13" s="32">
        <f t="shared" si="3"/>
        <v>677.97799599999996</v>
      </c>
      <c r="N13" s="32">
        <f t="shared" si="3"/>
        <v>677.97799599999996</v>
      </c>
      <c r="O13" s="32">
        <f t="shared" si="3"/>
        <v>677.97799599999996</v>
      </c>
      <c r="P13" s="32">
        <f t="shared" si="3"/>
        <v>677.97799599999996</v>
      </c>
      <c r="Q13" s="32">
        <f t="shared" si="3"/>
        <v>677.97799599999996</v>
      </c>
      <c r="R13" s="32">
        <f t="shared" si="3"/>
        <v>677.97799599999996</v>
      </c>
      <c r="S13" s="32">
        <f t="shared" si="3"/>
        <v>677.97799599999996</v>
      </c>
      <c r="T13" s="32">
        <f t="shared" si="3"/>
        <v>677.97799599999996</v>
      </c>
      <c r="U13" s="32">
        <f t="shared" si="3"/>
        <v>677.97799599999996</v>
      </c>
      <c r="V13" s="32">
        <f t="shared" si="3"/>
        <v>677.97799599999996</v>
      </c>
      <c r="W13" s="32">
        <f t="shared" si="3"/>
        <v>677.97799599999996</v>
      </c>
      <c r="X13" s="32">
        <f t="shared" si="3"/>
        <v>677.97799599999996</v>
      </c>
      <c r="Y13" s="32">
        <f t="shared" si="3"/>
        <v>677.97799599999996</v>
      </c>
      <c r="Z13" s="32">
        <f t="shared" si="3"/>
        <v>677.97799599999996</v>
      </c>
      <c r="AA13" s="32">
        <f t="shared" si="3"/>
        <v>677.97799599999996</v>
      </c>
      <c r="AB13" s="32">
        <f t="shared" si="3"/>
        <v>677.97799599999996</v>
      </c>
      <c r="AC13" s="32">
        <f t="shared" si="3"/>
        <v>677.97799599999996</v>
      </c>
      <c r="AD13" s="32">
        <f t="shared" si="3"/>
        <v>677.97799599999996</v>
      </c>
      <c r="AE13" s="32">
        <f t="shared" si="3"/>
        <v>677.97799599999996</v>
      </c>
      <c r="AF13" s="84">
        <f t="shared" si="3"/>
        <v>677.97799599999996</v>
      </c>
      <c r="AG13" s="80"/>
    </row>
    <row r="14" spans="1:33" s="39" customFormat="1" ht="15.95" customHeight="1" x14ac:dyDescent="0.2">
      <c r="A14" s="35"/>
      <c r="B14" s="34" t="s">
        <v>107</v>
      </c>
      <c r="C14" s="36"/>
      <c r="D14" s="37"/>
      <c r="E14" s="38">
        <f t="shared" ref="E14:AF14" si="4">E12-E13</f>
        <v>7000.1420040000003</v>
      </c>
      <c r="F14" s="38">
        <f t="shared" si="4"/>
        <v>7000.1420040000003</v>
      </c>
      <c r="G14" s="38">
        <f t="shared" si="4"/>
        <v>7000.1420040000003</v>
      </c>
      <c r="H14" s="38">
        <f t="shared" si="4"/>
        <v>7000.1420040000003</v>
      </c>
      <c r="I14" s="38">
        <f t="shared" si="4"/>
        <v>7000.1420040000003</v>
      </c>
      <c r="J14" s="38">
        <f t="shared" si="4"/>
        <v>7000.1420040000003</v>
      </c>
      <c r="K14" s="38">
        <f t="shared" si="4"/>
        <v>7000.1420040000003</v>
      </c>
      <c r="L14" s="38">
        <f t="shared" si="4"/>
        <v>7000.1420040000003</v>
      </c>
      <c r="M14" s="38">
        <f t="shared" si="4"/>
        <v>7000.1420040000003</v>
      </c>
      <c r="N14" s="38">
        <f t="shared" si="4"/>
        <v>7000.1420040000003</v>
      </c>
      <c r="O14" s="38">
        <f t="shared" si="4"/>
        <v>7000.1420040000003</v>
      </c>
      <c r="P14" s="38">
        <f t="shared" si="4"/>
        <v>7000.1420040000003</v>
      </c>
      <c r="Q14" s="38">
        <f t="shared" si="4"/>
        <v>7000.1420040000003</v>
      </c>
      <c r="R14" s="38">
        <f t="shared" si="4"/>
        <v>7000.1420040000003</v>
      </c>
      <c r="S14" s="38">
        <f t="shared" si="4"/>
        <v>7000.1420040000003</v>
      </c>
      <c r="T14" s="38">
        <f t="shared" si="4"/>
        <v>7000.1420040000003</v>
      </c>
      <c r="U14" s="38">
        <f t="shared" si="4"/>
        <v>7000.1420040000003</v>
      </c>
      <c r="V14" s="38">
        <f t="shared" si="4"/>
        <v>7000.1420040000003</v>
      </c>
      <c r="W14" s="38">
        <f t="shared" si="4"/>
        <v>7000.1420040000003</v>
      </c>
      <c r="X14" s="38">
        <f t="shared" si="4"/>
        <v>7000.1420040000003</v>
      </c>
      <c r="Y14" s="38">
        <f t="shared" si="4"/>
        <v>7000.1420040000003</v>
      </c>
      <c r="Z14" s="38">
        <f t="shared" si="4"/>
        <v>7000.1420040000003</v>
      </c>
      <c r="AA14" s="38">
        <f t="shared" si="4"/>
        <v>7000.1420040000003</v>
      </c>
      <c r="AB14" s="38">
        <f t="shared" si="4"/>
        <v>7000.1420040000003</v>
      </c>
      <c r="AC14" s="38">
        <f t="shared" si="4"/>
        <v>7000.1420040000003</v>
      </c>
      <c r="AD14" s="38">
        <f t="shared" si="4"/>
        <v>7000.1420040000003</v>
      </c>
      <c r="AE14" s="38">
        <f t="shared" si="4"/>
        <v>7000.1420040000003</v>
      </c>
      <c r="AF14" s="85">
        <f t="shared" si="4"/>
        <v>7000.1420040000003</v>
      </c>
      <c r="AG14" s="80"/>
    </row>
    <row r="15" spans="1:33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2"/>
    </row>
    <row r="16" spans="1:33" s="3" customFormat="1" ht="15.95" customHeight="1" x14ac:dyDescent="0.2">
      <c r="A16" s="5"/>
      <c r="B16" s="6"/>
      <c r="C16" s="5">
        <f>SUM(E14:AF14)/28</f>
        <v>7000.1420039999957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2"/>
    </row>
    <row r="17" spans="1:33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2"/>
    </row>
    <row r="18" spans="1:33" s="3" customFormat="1" ht="15.95" customHeight="1" x14ac:dyDescent="0.2">
      <c r="A18" s="47">
        <v>1</v>
      </c>
      <c r="B18" s="48" t="s">
        <v>12</v>
      </c>
      <c r="C18" s="47">
        <v>1150</v>
      </c>
      <c r="D18" s="70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83">
        <v>1</v>
      </c>
    </row>
    <row r="19" spans="1:33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70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83">
        <v>1</v>
      </c>
    </row>
    <row r="20" spans="1:33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70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83">
        <v>1</v>
      </c>
    </row>
    <row r="21" spans="1:33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2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73">
        <v>0</v>
      </c>
      <c r="AC21" s="73">
        <v>0</v>
      </c>
      <c r="AD21" s="73">
        <v>0</v>
      </c>
      <c r="AE21" s="73">
        <v>0</v>
      </c>
      <c r="AF21" s="90">
        <v>0</v>
      </c>
    </row>
    <row r="22" spans="1:33" s="3" customFormat="1" ht="15.95" customHeight="1" x14ac:dyDescent="0.2">
      <c r="A22" s="28"/>
      <c r="B22" s="41" t="s">
        <v>109</v>
      </c>
      <c r="C22" s="30"/>
      <c r="D22" s="31"/>
      <c r="E22" s="32">
        <f t="shared" ref="E22:AF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3550</v>
      </c>
      <c r="AC22" s="32">
        <f t="shared" si="5"/>
        <v>3550</v>
      </c>
      <c r="AD22" s="32">
        <f t="shared" si="5"/>
        <v>3550</v>
      </c>
      <c r="AE22" s="32">
        <f t="shared" si="5"/>
        <v>3550</v>
      </c>
      <c r="AF22" s="84">
        <f t="shared" si="5"/>
        <v>3550</v>
      </c>
    </row>
    <row r="23" spans="1:33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>
        <f t="shared" ref="E23:AF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61.414999999999999</v>
      </c>
      <c r="AC23" s="32">
        <f t="shared" si="6"/>
        <v>61.414999999999999</v>
      </c>
      <c r="AD23" s="32">
        <f t="shared" si="6"/>
        <v>61.414999999999999</v>
      </c>
      <c r="AE23" s="32">
        <f t="shared" si="6"/>
        <v>61.414999999999999</v>
      </c>
      <c r="AF23" s="84">
        <f t="shared" si="6"/>
        <v>61.414999999999999</v>
      </c>
      <c r="AG23" s="80"/>
    </row>
    <row r="24" spans="1:33" s="39" customFormat="1" ht="15.95" customHeight="1" x14ac:dyDescent="0.2">
      <c r="A24" s="35"/>
      <c r="B24" s="34" t="s">
        <v>107</v>
      </c>
      <c r="C24" s="36"/>
      <c r="D24" s="37"/>
      <c r="E24" s="38">
        <f t="shared" ref="E24:AF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3488.585</v>
      </c>
      <c r="AC24" s="38">
        <f t="shared" si="7"/>
        <v>3488.585</v>
      </c>
      <c r="AD24" s="38">
        <f t="shared" si="7"/>
        <v>3488.585</v>
      </c>
      <c r="AE24" s="38">
        <f t="shared" si="7"/>
        <v>3488.585</v>
      </c>
      <c r="AF24" s="85">
        <f t="shared" si="7"/>
        <v>3488.585</v>
      </c>
      <c r="AG24" s="80"/>
    </row>
    <row r="25" spans="1:33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2"/>
    </row>
    <row r="26" spans="1:33" s="3" customFormat="1" ht="15.95" customHeight="1" x14ac:dyDescent="0.2">
      <c r="A26" s="5"/>
      <c r="B26" s="6"/>
      <c r="C26" s="5">
        <f>SUM(E24:AF24)/28</f>
        <v>4497.6073214285743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2"/>
    </row>
    <row r="27" spans="1:33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2"/>
    </row>
    <row r="28" spans="1:33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83">
        <v>1</v>
      </c>
    </row>
    <row r="29" spans="1:33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83">
        <v>1</v>
      </c>
    </row>
    <row r="30" spans="1:33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70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83">
        <v>1</v>
      </c>
    </row>
    <row r="31" spans="1:33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70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83">
        <v>1</v>
      </c>
    </row>
    <row r="32" spans="1:33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2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78">
        <v>1</v>
      </c>
    </row>
    <row r="33" spans="1:33" s="3" customFormat="1" ht="15.95" customHeight="1" x14ac:dyDescent="0.2">
      <c r="A33" s="28"/>
      <c r="B33" s="41" t="s">
        <v>109</v>
      </c>
      <c r="C33" s="30"/>
      <c r="D33" s="31"/>
      <c r="E33" s="32">
        <f t="shared" ref="E33:AF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84">
        <f t="shared" si="8"/>
        <v>3889</v>
      </c>
    </row>
    <row r="34" spans="1:33" s="39" customFormat="1" ht="15.95" customHeight="1" x14ac:dyDescent="0.2">
      <c r="A34" s="35"/>
      <c r="B34" s="33" t="s">
        <v>110</v>
      </c>
      <c r="C34" s="40">
        <v>2.3300000000000001E-2</v>
      </c>
      <c r="D34" s="37"/>
      <c r="E34" s="32">
        <f t="shared" ref="E34:AF34" si="9">E33*$C34</f>
        <v>90.613700000000009</v>
      </c>
      <c r="F34" s="32">
        <f t="shared" si="9"/>
        <v>90.613700000000009</v>
      </c>
      <c r="G34" s="32">
        <f t="shared" si="9"/>
        <v>90.613700000000009</v>
      </c>
      <c r="H34" s="32">
        <f t="shared" si="9"/>
        <v>90.613700000000009</v>
      </c>
      <c r="I34" s="32">
        <f t="shared" si="9"/>
        <v>90.613700000000009</v>
      </c>
      <c r="J34" s="32">
        <f t="shared" si="9"/>
        <v>90.613700000000009</v>
      </c>
      <c r="K34" s="32">
        <f t="shared" si="9"/>
        <v>90.613700000000009</v>
      </c>
      <c r="L34" s="32">
        <f t="shared" si="9"/>
        <v>90.613700000000009</v>
      </c>
      <c r="M34" s="32">
        <f t="shared" si="9"/>
        <v>90.613700000000009</v>
      </c>
      <c r="N34" s="32">
        <f t="shared" si="9"/>
        <v>90.613700000000009</v>
      </c>
      <c r="O34" s="32">
        <f t="shared" si="9"/>
        <v>90.613700000000009</v>
      </c>
      <c r="P34" s="32">
        <f t="shared" si="9"/>
        <v>90.613700000000009</v>
      </c>
      <c r="Q34" s="32">
        <f t="shared" si="9"/>
        <v>90.613700000000009</v>
      </c>
      <c r="R34" s="32">
        <f t="shared" si="9"/>
        <v>90.613700000000009</v>
      </c>
      <c r="S34" s="32">
        <f t="shared" si="9"/>
        <v>90.613700000000009</v>
      </c>
      <c r="T34" s="32">
        <f t="shared" si="9"/>
        <v>90.613700000000009</v>
      </c>
      <c r="U34" s="32">
        <f t="shared" si="9"/>
        <v>90.613700000000009</v>
      </c>
      <c r="V34" s="32">
        <f t="shared" si="9"/>
        <v>90.613700000000009</v>
      </c>
      <c r="W34" s="32">
        <f t="shared" si="9"/>
        <v>90.613700000000009</v>
      </c>
      <c r="X34" s="32">
        <f t="shared" si="9"/>
        <v>90.613700000000009</v>
      </c>
      <c r="Y34" s="32">
        <f t="shared" si="9"/>
        <v>90.613700000000009</v>
      </c>
      <c r="Z34" s="32">
        <f t="shared" si="9"/>
        <v>90.613700000000009</v>
      </c>
      <c r="AA34" s="32">
        <f t="shared" si="9"/>
        <v>90.613700000000009</v>
      </c>
      <c r="AB34" s="32">
        <f t="shared" si="9"/>
        <v>90.613700000000009</v>
      </c>
      <c r="AC34" s="32">
        <f t="shared" si="9"/>
        <v>90.613700000000009</v>
      </c>
      <c r="AD34" s="32">
        <f t="shared" si="9"/>
        <v>90.613700000000009</v>
      </c>
      <c r="AE34" s="32">
        <f t="shared" si="9"/>
        <v>90.613700000000009</v>
      </c>
      <c r="AF34" s="84">
        <f t="shared" si="9"/>
        <v>90.613700000000009</v>
      </c>
      <c r="AG34" s="80"/>
    </row>
    <row r="35" spans="1:33" s="39" customFormat="1" ht="15.95" customHeight="1" x14ac:dyDescent="0.2">
      <c r="A35" s="35"/>
      <c r="B35" s="34" t="s">
        <v>107</v>
      </c>
      <c r="C35" s="36"/>
      <c r="D35" s="37"/>
      <c r="E35" s="38">
        <f t="shared" ref="E35:AF35" si="10">E33-E34</f>
        <v>3798.3863000000001</v>
      </c>
      <c r="F35" s="38">
        <f t="shared" si="10"/>
        <v>3798.3863000000001</v>
      </c>
      <c r="G35" s="38">
        <f t="shared" si="10"/>
        <v>3798.3863000000001</v>
      </c>
      <c r="H35" s="38">
        <f t="shared" si="10"/>
        <v>3798.3863000000001</v>
      </c>
      <c r="I35" s="38">
        <f t="shared" si="10"/>
        <v>3798.3863000000001</v>
      </c>
      <c r="J35" s="38">
        <f t="shared" si="10"/>
        <v>3798.3863000000001</v>
      </c>
      <c r="K35" s="38">
        <f t="shared" si="10"/>
        <v>3798.3863000000001</v>
      </c>
      <c r="L35" s="38">
        <f t="shared" si="10"/>
        <v>3798.3863000000001</v>
      </c>
      <c r="M35" s="38">
        <f t="shared" si="10"/>
        <v>3798.3863000000001</v>
      </c>
      <c r="N35" s="38">
        <f t="shared" si="10"/>
        <v>3798.3863000000001</v>
      </c>
      <c r="O35" s="38">
        <f t="shared" si="10"/>
        <v>3798.3863000000001</v>
      </c>
      <c r="P35" s="38">
        <f t="shared" si="10"/>
        <v>3798.3863000000001</v>
      </c>
      <c r="Q35" s="38">
        <f t="shared" si="10"/>
        <v>3798.3863000000001</v>
      </c>
      <c r="R35" s="38">
        <f t="shared" si="10"/>
        <v>3798.3863000000001</v>
      </c>
      <c r="S35" s="38">
        <f t="shared" si="10"/>
        <v>3798.3863000000001</v>
      </c>
      <c r="T35" s="38">
        <f t="shared" si="10"/>
        <v>3798.3863000000001</v>
      </c>
      <c r="U35" s="38">
        <f t="shared" si="10"/>
        <v>3798.3863000000001</v>
      </c>
      <c r="V35" s="38">
        <f t="shared" si="10"/>
        <v>3798.3863000000001</v>
      </c>
      <c r="W35" s="38">
        <f t="shared" si="10"/>
        <v>3798.3863000000001</v>
      </c>
      <c r="X35" s="38">
        <f t="shared" si="10"/>
        <v>3798.3863000000001</v>
      </c>
      <c r="Y35" s="38">
        <f t="shared" si="10"/>
        <v>3798.3863000000001</v>
      </c>
      <c r="Z35" s="38">
        <f t="shared" si="10"/>
        <v>3798.3863000000001</v>
      </c>
      <c r="AA35" s="38">
        <f t="shared" si="10"/>
        <v>3798.3863000000001</v>
      </c>
      <c r="AB35" s="38">
        <f t="shared" si="10"/>
        <v>3798.3863000000001</v>
      </c>
      <c r="AC35" s="38">
        <f t="shared" si="10"/>
        <v>3798.3863000000001</v>
      </c>
      <c r="AD35" s="38">
        <f t="shared" si="10"/>
        <v>3798.3863000000001</v>
      </c>
      <c r="AE35" s="38">
        <f t="shared" si="10"/>
        <v>3798.3863000000001</v>
      </c>
      <c r="AF35" s="85">
        <f t="shared" si="10"/>
        <v>3798.3863000000001</v>
      </c>
      <c r="AG35" s="80"/>
    </row>
    <row r="36" spans="1:33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2"/>
    </row>
    <row r="37" spans="1:33" s="3" customFormat="1" ht="15.95" customHeight="1" x14ac:dyDescent="0.2">
      <c r="A37" s="5"/>
      <c r="B37" s="6"/>
      <c r="C37" s="5">
        <f>SUM(E35:AF35)/28</f>
        <v>3798.3862999999988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2"/>
    </row>
    <row r="38" spans="1:33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2"/>
    </row>
    <row r="39" spans="1:33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86">
        <v>1</v>
      </c>
    </row>
    <row r="40" spans="1:33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83">
        <v>1</v>
      </c>
    </row>
    <row r="41" spans="1:33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70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83">
        <v>1</v>
      </c>
    </row>
    <row r="42" spans="1:33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70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83">
        <v>1</v>
      </c>
    </row>
    <row r="43" spans="1:33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83">
        <v>1</v>
      </c>
    </row>
    <row r="44" spans="1:33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70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83">
        <v>1</v>
      </c>
    </row>
    <row r="45" spans="1:33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70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83">
        <v>1</v>
      </c>
    </row>
    <row r="46" spans="1:33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70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83">
        <v>1</v>
      </c>
    </row>
    <row r="47" spans="1:33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70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83">
        <v>1</v>
      </c>
    </row>
    <row r="48" spans="1:33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70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83">
        <v>1</v>
      </c>
    </row>
    <row r="49" spans="1:33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83">
        <v>1</v>
      </c>
    </row>
    <row r="50" spans="1:33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83">
        <v>1</v>
      </c>
    </row>
    <row r="51" spans="1:33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78">
        <v>1</v>
      </c>
    </row>
    <row r="52" spans="1:33" s="3" customFormat="1" ht="15.95" customHeight="1" x14ac:dyDescent="0.2">
      <c r="A52" s="28"/>
      <c r="B52" s="41" t="s">
        <v>109</v>
      </c>
      <c r="C52" s="30"/>
      <c r="D52" s="31"/>
      <c r="E52" s="32">
        <f t="shared" ref="E52:AF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84">
        <f t="shared" si="12"/>
        <v>12836</v>
      </c>
    </row>
    <row r="53" spans="1:33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>
        <f t="shared" ref="E53:AF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444.12559999999996</v>
      </c>
      <c r="O53" s="32">
        <f t="shared" si="13"/>
        <v>444.12559999999996</v>
      </c>
      <c r="P53" s="32">
        <f t="shared" si="13"/>
        <v>444.12559999999996</v>
      </c>
      <c r="Q53" s="32">
        <f t="shared" si="13"/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84">
        <f t="shared" si="13"/>
        <v>444.12559999999996</v>
      </c>
      <c r="AG53" s="80"/>
    </row>
    <row r="54" spans="1:33" s="39" customFormat="1" ht="15.95" customHeight="1" x14ac:dyDescent="0.2">
      <c r="A54" s="35"/>
      <c r="B54" s="34" t="s">
        <v>107</v>
      </c>
      <c r="C54" s="36"/>
      <c r="D54" s="37"/>
      <c r="E54" s="38">
        <f t="shared" ref="E54:AF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12391.874400000001</v>
      </c>
      <c r="O54" s="38">
        <f t="shared" si="14"/>
        <v>12391.874400000001</v>
      </c>
      <c r="P54" s="38">
        <f t="shared" si="14"/>
        <v>12391.874400000001</v>
      </c>
      <c r="Q54" s="38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85">
        <f t="shared" si="14"/>
        <v>12391.874400000001</v>
      </c>
      <c r="AG54" s="80"/>
    </row>
    <row r="55" spans="1:33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1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2"/>
    </row>
    <row r="56" spans="1:33" s="3" customFormat="1" ht="15.95" customHeight="1" x14ac:dyDescent="0.2">
      <c r="A56" s="5"/>
      <c r="B56" s="6"/>
      <c r="C56" s="5">
        <f>SUM(E54:AF54)/28</f>
        <v>12391.874399999997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2"/>
    </row>
    <row r="57" spans="1:33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2"/>
    </row>
    <row r="58" spans="1:33" s="3" customFormat="1" ht="15.95" customHeight="1" x14ac:dyDescent="0.2">
      <c r="A58" s="47">
        <v>1</v>
      </c>
      <c r="B58" s="48" t="s">
        <v>36</v>
      </c>
      <c r="C58" s="47">
        <v>1120</v>
      </c>
      <c r="D58" s="70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83">
        <v>1</v>
      </c>
    </row>
    <row r="59" spans="1:33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70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83">
        <v>1</v>
      </c>
    </row>
    <row r="60" spans="1:33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70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83">
        <v>1</v>
      </c>
    </row>
    <row r="61" spans="1:33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70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83">
        <v>1</v>
      </c>
    </row>
    <row r="62" spans="1:33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70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83">
        <v>1</v>
      </c>
    </row>
    <row r="63" spans="1:33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70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83">
        <v>1</v>
      </c>
    </row>
    <row r="64" spans="1:33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70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83">
        <v>1</v>
      </c>
    </row>
    <row r="65" spans="1:33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91">
        <v>0.96</v>
      </c>
    </row>
    <row r="66" spans="1:33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70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83">
        <v>1</v>
      </c>
    </row>
    <row r="67" spans="1:33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70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83">
        <v>1</v>
      </c>
    </row>
    <row r="68" spans="1:33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70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83">
        <v>1</v>
      </c>
    </row>
    <row r="69" spans="1:33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83">
        <v>1</v>
      </c>
    </row>
    <row r="70" spans="1:33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70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83">
        <v>1</v>
      </c>
    </row>
    <row r="71" spans="1:33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2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78">
        <v>1</v>
      </c>
    </row>
    <row r="72" spans="1:33" s="3" customFormat="1" ht="15.95" customHeight="1" x14ac:dyDescent="0.2">
      <c r="A72" s="28"/>
      <c r="B72" s="41" t="s">
        <v>109</v>
      </c>
      <c r="C72" s="30"/>
      <c r="D72" s="31"/>
      <c r="E72" s="32">
        <f t="shared" ref="E72:AF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84">
        <f t="shared" si="16"/>
        <v>12154.880000000001</v>
      </c>
    </row>
    <row r="73" spans="1:33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>
        <f t="shared" ref="E73:AF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387.74067200000002</v>
      </c>
      <c r="L73" s="32">
        <f t="shared" si="17"/>
        <v>387.74067200000002</v>
      </c>
      <c r="M73" s="32">
        <f t="shared" si="17"/>
        <v>387.74067200000002</v>
      </c>
      <c r="N73" s="32">
        <f t="shared" si="17"/>
        <v>387.74067200000002</v>
      </c>
      <c r="O73" s="32">
        <f t="shared" si="17"/>
        <v>387.74067200000002</v>
      </c>
      <c r="P73" s="32">
        <f t="shared" si="17"/>
        <v>387.74067200000002</v>
      </c>
      <c r="Q73" s="32">
        <f t="shared" si="17"/>
        <v>387.74067200000002</v>
      </c>
      <c r="R73" s="32">
        <f t="shared" si="17"/>
        <v>387.74067200000002</v>
      </c>
      <c r="S73" s="32">
        <f t="shared" si="17"/>
        <v>387.74067200000002</v>
      </c>
      <c r="T73" s="32">
        <f t="shared" si="17"/>
        <v>387.74067200000002</v>
      </c>
      <c r="U73" s="32">
        <f t="shared" si="17"/>
        <v>387.74067200000002</v>
      </c>
      <c r="V73" s="32">
        <f t="shared" si="17"/>
        <v>387.74067200000002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84">
        <f t="shared" si="17"/>
        <v>387.74067200000002</v>
      </c>
      <c r="AG73" s="80"/>
    </row>
    <row r="74" spans="1:33" s="39" customFormat="1" ht="15.95" customHeight="1" x14ac:dyDescent="0.2">
      <c r="A74" s="35"/>
      <c r="B74" s="34" t="s">
        <v>107</v>
      </c>
      <c r="C74" s="36"/>
      <c r="D74" s="37"/>
      <c r="E74" s="38">
        <f t="shared" ref="E74:AF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11767.139328000001</v>
      </c>
      <c r="L74" s="38">
        <f t="shared" si="18"/>
        <v>11767.139328000001</v>
      </c>
      <c r="M74" s="38">
        <f t="shared" si="18"/>
        <v>11767.139328000001</v>
      </c>
      <c r="N74" s="38">
        <f t="shared" si="18"/>
        <v>11767.139328000001</v>
      </c>
      <c r="O74" s="38">
        <f t="shared" si="18"/>
        <v>11767.139328000001</v>
      </c>
      <c r="P74" s="38">
        <f t="shared" si="18"/>
        <v>11767.139328000001</v>
      </c>
      <c r="Q74" s="38">
        <f t="shared" si="18"/>
        <v>11767.139328000001</v>
      </c>
      <c r="R74" s="38">
        <f t="shared" si="18"/>
        <v>11767.139328000001</v>
      </c>
      <c r="S74" s="38">
        <f t="shared" si="18"/>
        <v>11767.139328000001</v>
      </c>
      <c r="T74" s="38">
        <f t="shared" si="18"/>
        <v>11767.139328000001</v>
      </c>
      <c r="U74" s="38">
        <f t="shared" si="18"/>
        <v>11767.139328000001</v>
      </c>
      <c r="V74" s="38">
        <f t="shared" si="18"/>
        <v>11767.139328000001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85">
        <f t="shared" si="18"/>
        <v>11767.139328000001</v>
      </c>
      <c r="AG74" s="80"/>
    </row>
    <row r="75" spans="1:33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2"/>
    </row>
    <row r="76" spans="1:33" s="3" customFormat="1" ht="15.95" customHeight="1" x14ac:dyDescent="0.2">
      <c r="A76" s="5"/>
      <c r="B76" s="6"/>
      <c r="C76" s="5">
        <f>SUM(E74:AF74)/28</f>
        <v>11767.139328000001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2"/>
    </row>
    <row r="77" spans="1:33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2"/>
    </row>
    <row r="78" spans="1:33" s="3" customFormat="1" ht="15.95" customHeight="1" x14ac:dyDescent="0.2">
      <c r="A78" s="47">
        <v>1</v>
      </c>
      <c r="B78" s="48" t="s">
        <v>51</v>
      </c>
      <c r="C78" s="47">
        <v>764</v>
      </c>
      <c r="D78" s="70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83">
        <v>1</v>
      </c>
    </row>
    <row r="79" spans="1:33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70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83">
        <v>1</v>
      </c>
    </row>
    <row r="80" spans="1:33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70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83">
        <v>1</v>
      </c>
    </row>
    <row r="81" spans="1:33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70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83">
        <v>1</v>
      </c>
    </row>
    <row r="82" spans="1:33" s="3" customFormat="1" ht="15.95" customHeight="1" x14ac:dyDescent="0.2">
      <c r="A82" s="60">
        <f>+A81+1</f>
        <v>5</v>
      </c>
      <c r="B82" s="63" t="s">
        <v>56</v>
      </c>
      <c r="C82" s="60">
        <v>540</v>
      </c>
      <c r="D82" s="64"/>
      <c r="E82" s="65">
        <v>0</v>
      </c>
      <c r="F82" s="65">
        <v>0</v>
      </c>
      <c r="G82" s="65">
        <v>0</v>
      </c>
      <c r="H82" s="65">
        <v>0</v>
      </c>
      <c r="I82" s="65">
        <v>0</v>
      </c>
      <c r="J82" s="65">
        <v>0</v>
      </c>
      <c r="K82" s="65">
        <v>0</v>
      </c>
      <c r="L82" s="65">
        <v>0</v>
      </c>
      <c r="M82" s="65">
        <v>0</v>
      </c>
      <c r="N82" s="65">
        <v>0</v>
      </c>
      <c r="O82" s="65">
        <v>0</v>
      </c>
      <c r="P82" s="65">
        <v>0</v>
      </c>
      <c r="Q82" s="65">
        <v>0</v>
      </c>
      <c r="R82" s="65">
        <v>0</v>
      </c>
      <c r="S82" s="65">
        <v>0</v>
      </c>
      <c r="T82" s="65">
        <v>0</v>
      </c>
      <c r="U82" s="65">
        <v>0</v>
      </c>
      <c r="V82" s="65">
        <v>0</v>
      </c>
      <c r="W82" s="65">
        <v>0</v>
      </c>
      <c r="X82" s="65">
        <v>0</v>
      </c>
      <c r="Y82" s="65">
        <v>0</v>
      </c>
      <c r="Z82" s="65">
        <v>0</v>
      </c>
      <c r="AA82" s="65">
        <v>0</v>
      </c>
      <c r="AB82" s="65">
        <v>0</v>
      </c>
      <c r="AC82" s="65">
        <v>0</v>
      </c>
      <c r="AD82" s="65">
        <v>0</v>
      </c>
      <c r="AE82" s="65">
        <v>0</v>
      </c>
      <c r="AF82" s="87">
        <v>0</v>
      </c>
    </row>
    <row r="83" spans="1:33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2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78">
        <v>1</v>
      </c>
    </row>
    <row r="84" spans="1:33" s="3" customFormat="1" ht="15.95" customHeight="1" x14ac:dyDescent="0.2">
      <c r="A84" s="28"/>
      <c r="B84" s="41" t="s">
        <v>109</v>
      </c>
      <c r="C84" s="30"/>
      <c r="D84" s="31"/>
      <c r="E84" s="32">
        <f t="shared" ref="E84:AF84" si="19">(E78*$C78)+(E79*$C79)+(E80*$C80)+(E81*$C81)+(E82*$C82)+(E83*$C83)</f>
        <v>2920</v>
      </c>
      <c r="F84" s="32">
        <f t="shared" si="19"/>
        <v>2920</v>
      </c>
      <c r="G84" s="32">
        <f t="shared" si="19"/>
        <v>2920</v>
      </c>
      <c r="H84" s="32">
        <f t="shared" si="19"/>
        <v>2920</v>
      </c>
      <c r="I84" s="32">
        <f t="shared" si="19"/>
        <v>2920</v>
      </c>
      <c r="J84" s="32">
        <f t="shared" si="19"/>
        <v>2920</v>
      </c>
      <c r="K84" s="32">
        <f t="shared" si="19"/>
        <v>2920</v>
      </c>
      <c r="L84" s="32">
        <f t="shared" si="19"/>
        <v>2920</v>
      </c>
      <c r="M84" s="32">
        <f t="shared" si="19"/>
        <v>2920</v>
      </c>
      <c r="N84" s="32">
        <f t="shared" si="19"/>
        <v>2920</v>
      </c>
      <c r="O84" s="32">
        <f t="shared" si="19"/>
        <v>2920</v>
      </c>
      <c r="P84" s="32">
        <f t="shared" si="19"/>
        <v>2920</v>
      </c>
      <c r="Q84" s="32">
        <f t="shared" si="19"/>
        <v>2920</v>
      </c>
      <c r="R84" s="32">
        <f t="shared" si="19"/>
        <v>2920</v>
      </c>
      <c r="S84" s="32">
        <f t="shared" si="19"/>
        <v>2920</v>
      </c>
      <c r="T84" s="32">
        <f t="shared" si="19"/>
        <v>2920</v>
      </c>
      <c r="U84" s="32">
        <f t="shared" si="19"/>
        <v>2920</v>
      </c>
      <c r="V84" s="32">
        <f t="shared" si="19"/>
        <v>2920</v>
      </c>
      <c r="W84" s="32">
        <f t="shared" si="19"/>
        <v>2920</v>
      </c>
      <c r="X84" s="32">
        <f t="shared" si="19"/>
        <v>2920</v>
      </c>
      <c r="Y84" s="32">
        <f t="shared" si="19"/>
        <v>2920</v>
      </c>
      <c r="Z84" s="32">
        <f t="shared" si="19"/>
        <v>2920</v>
      </c>
      <c r="AA84" s="32">
        <f t="shared" si="19"/>
        <v>2920</v>
      </c>
      <c r="AB84" s="32">
        <f t="shared" si="19"/>
        <v>2920</v>
      </c>
      <c r="AC84" s="32">
        <f t="shared" si="19"/>
        <v>2920</v>
      </c>
      <c r="AD84" s="32">
        <f t="shared" si="19"/>
        <v>2920</v>
      </c>
      <c r="AE84" s="32">
        <f t="shared" si="19"/>
        <v>2920</v>
      </c>
      <c r="AF84" s="84">
        <f t="shared" si="19"/>
        <v>2920</v>
      </c>
    </row>
    <row r="85" spans="1:33" s="39" customFormat="1" ht="15.95" customHeight="1" x14ac:dyDescent="0.2">
      <c r="A85" s="35"/>
      <c r="B85" s="33" t="s">
        <v>110</v>
      </c>
      <c r="C85" s="40">
        <v>5.1799999999999999E-2</v>
      </c>
      <c r="D85" s="37"/>
      <c r="E85" s="32">
        <f t="shared" ref="E85:AF85" si="20">E84*$C85</f>
        <v>151.256</v>
      </c>
      <c r="F85" s="32">
        <f t="shared" si="20"/>
        <v>151.256</v>
      </c>
      <c r="G85" s="32">
        <f t="shared" si="20"/>
        <v>151.256</v>
      </c>
      <c r="H85" s="32">
        <f t="shared" si="20"/>
        <v>151.256</v>
      </c>
      <c r="I85" s="32">
        <f t="shared" si="20"/>
        <v>151.256</v>
      </c>
      <c r="J85" s="32">
        <f t="shared" si="20"/>
        <v>151.256</v>
      </c>
      <c r="K85" s="32">
        <f t="shared" si="20"/>
        <v>151.256</v>
      </c>
      <c r="L85" s="32">
        <f t="shared" si="20"/>
        <v>151.256</v>
      </c>
      <c r="M85" s="32">
        <f t="shared" si="20"/>
        <v>151.256</v>
      </c>
      <c r="N85" s="32">
        <f t="shared" si="20"/>
        <v>151.256</v>
      </c>
      <c r="O85" s="32">
        <f t="shared" si="20"/>
        <v>151.256</v>
      </c>
      <c r="P85" s="32">
        <f t="shared" si="20"/>
        <v>151.256</v>
      </c>
      <c r="Q85" s="32">
        <f t="shared" si="20"/>
        <v>151.256</v>
      </c>
      <c r="R85" s="32">
        <f t="shared" si="20"/>
        <v>151.256</v>
      </c>
      <c r="S85" s="32">
        <f t="shared" si="20"/>
        <v>151.256</v>
      </c>
      <c r="T85" s="32">
        <f t="shared" si="20"/>
        <v>151.256</v>
      </c>
      <c r="U85" s="32">
        <f t="shared" si="20"/>
        <v>151.256</v>
      </c>
      <c r="V85" s="32">
        <f t="shared" si="20"/>
        <v>151.256</v>
      </c>
      <c r="W85" s="32">
        <f t="shared" si="20"/>
        <v>151.256</v>
      </c>
      <c r="X85" s="32">
        <f t="shared" si="20"/>
        <v>151.256</v>
      </c>
      <c r="Y85" s="32">
        <f t="shared" si="20"/>
        <v>151.256</v>
      </c>
      <c r="Z85" s="32">
        <f t="shared" si="20"/>
        <v>151.256</v>
      </c>
      <c r="AA85" s="32">
        <f t="shared" si="20"/>
        <v>151.256</v>
      </c>
      <c r="AB85" s="32">
        <f t="shared" si="20"/>
        <v>151.256</v>
      </c>
      <c r="AC85" s="32">
        <f t="shared" si="20"/>
        <v>151.256</v>
      </c>
      <c r="AD85" s="32">
        <f t="shared" si="20"/>
        <v>151.256</v>
      </c>
      <c r="AE85" s="32">
        <f t="shared" si="20"/>
        <v>151.256</v>
      </c>
      <c r="AF85" s="84">
        <f t="shared" si="20"/>
        <v>151.256</v>
      </c>
      <c r="AG85" s="80"/>
    </row>
    <row r="86" spans="1:33" s="39" customFormat="1" ht="15.95" customHeight="1" x14ac:dyDescent="0.2">
      <c r="A86" s="35"/>
      <c r="B86" s="34" t="s">
        <v>107</v>
      </c>
      <c r="C86" s="36"/>
      <c r="D86" s="37"/>
      <c r="E86" s="38">
        <f t="shared" ref="E86:AF86" si="21">E84-E85</f>
        <v>2768.7440000000001</v>
      </c>
      <c r="F86" s="38">
        <f t="shared" si="21"/>
        <v>2768.7440000000001</v>
      </c>
      <c r="G86" s="38">
        <f t="shared" si="21"/>
        <v>2768.7440000000001</v>
      </c>
      <c r="H86" s="38">
        <f t="shared" si="21"/>
        <v>2768.7440000000001</v>
      </c>
      <c r="I86" s="38">
        <f t="shared" si="21"/>
        <v>2768.7440000000001</v>
      </c>
      <c r="J86" s="38">
        <f t="shared" si="21"/>
        <v>2768.7440000000001</v>
      </c>
      <c r="K86" s="38">
        <f t="shared" si="21"/>
        <v>2768.7440000000001</v>
      </c>
      <c r="L86" s="38">
        <f t="shared" si="21"/>
        <v>2768.7440000000001</v>
      </c>
      <c r="M86" s="38">
        <f t="shared" si="21"/>
        <v>2768.7440000000001</v>
      </c>
      <c r="N86" s="38">
        <f t="shared" si="21"/>
        <v>2768.7440000000001</v>
      </c>
      <c r="O86" s="38">
        <f t="shared" si="21"/>
        <v>2768.7440000000001</v>
      </c>
      <c r="P86" s="38">
        <f t="shared" si="21"/>
        <v>2768.7440000000001</v>
      </c>
      <c r="Q86" s="38">
        <f t="shared" si="21"/>
        <v>2768.7440000000001</v>
      </c>
      <c r="R86" s="38">
        <f t="shared" si="21"/>
        <v>2768.7440000000001</v>
      </c>
      <c r="S86" s="38">
        <f t="shared" si="21"/>
        <v>2768.7440000000001</v>
      </c>
      <c r="T86" s="38">
        <f t="shared" si="21"/>
        <v>2768.7440000000001</v>
      </c>
      <c r="U86" s="38">
        <f t="shared" si="21"/>
        <v>2768.7440000000001</v>
      </c>
      <c r="V86" s="38">
        <f t="shared" si="21"/>
        <v>2768.7440000000001</v>
      </c>
      <c r="W86" s="38">
        <f t="shared" si="21"/>
        <v>2768.7440000000001</v>
      </c>
      <c r="X86" s="38">
        <f t="shared" si="21"/>
        <v>2768.7440000000001</v>
      </c>
      <c r="Y86" s="38">
        <f t="shared" si="21"/>
        <v>2768.7440000000001</v>
      </c>
      <c r="Z86" s="38">
        <f t="shared" si="21"/>
        <v>2768.7440000000001</v>
      </c>
      <c r="AA86" s="38">
        <f t="shared" si="21"/>
        <v>2768.7440000000001</v>
      </c>
      <c r="AB86" s="38">
        <f t="shared" si="21"/>
        <v>2768.7440000000001</v>
      </c>
      <c r="AC86" s="38">
        <f t="shared" si="21"/>
        <v>2768.7440000000001</v>
      </c>
      <c r="AD86" s="38">
        <f t="shared" si="21"/>
        <v>2768.7440000000001</v>
      </c>
      <c r="AE86" s="38">
        <f t="shared" si="21"/>
        <v>2768.7440000000001</v>
      </c>
      <c r="AF86" s="85">
        <f t="shared" si="21"/>
        <v>2768.7440000000001</v>
      </c>
      <c r="AG86" s="80"/>
    </row>
    <row r="87" spans="1:33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2"/>
    </row>
    <row r="88" spans="1:33" s="3" customFormat="1" ht="15.95" customHeight="1" x14ac:dyDescent="0.2">
      <c r="A88" s="5"/>
      <c r="B88" s="6"/>
      <c r="C88" s="5">
        <f>SUM(E86:AF86)/28</f>
        <v>2768.7440000000001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2"/>
    </row>
    <row r="89" spans="1:33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2"/>
    </row>
    <row r="90" spans="1:33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83">
        <v>1</v>
      </c>
    </row>
    <row r="91" spans="1:33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70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83">
        <v>1</v>
      </c>
    </row>
    <row r="92" spans="1:33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70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83">
        <v>1</v>
      </c>
    </row>
    <row r="93" spans="1:33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83">
        <v>1</v>
      </c>
    </row>
    <row r="94" spans="1:33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70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83">
        <v>1</v>
      </c>
    </row>
    <row r="95" spans="1:33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65">
        <v>0</v>
      </c>
      <c r="G95" s="65">
        <v>0</v>
      </c>
      <c r="H95" s="65">
        <v>0</v>
      </c>
      <c r="I95" s="65">
        <v>0</v>
      </c>
      <c r="J95" s="65">
        <v>0</v>
      </c>
      <c r="K95" s="65">
        <v>0</v>
      </c>
      <c r="L95" s="65">
        <v>0</v>
      </c>
      <c r="M95" s="65">
        <v>0</v>
      </c>
      <c r="N95" s="65">
        <v>0</v>
      </c>
      <c r="O95" s="65">
        <v>0</v>
      </c>
      <c r="P95" s="65">
        <v>0</v>
      </c>
      <c r="Q95" s="65">
        <v>0</v>
      </c>
      <c r="R95" s="65">
        <v>0</v>
      </c>
      <c r="S95" s="65">
        <v>0</v>
      </c>
      <c r="T95" s="65">
        <v>0</v>
      </c>
      <c r="U95" s="65">
        <v>0</v>
      </c>
      <c r="V95" s="65">
        <v>0</v>
      </c>
      <c r="W95" s="65">
        <v>0</v>
      </c>
      <c r="X95" s="65">
        <v>0</v>
      </c>
      <c r="Y95" s="65">
        <v>0</v>
      </c>
      <c r="Z95" s="65">
        <v>0</v>
      </c>
      <c r="AA95" s="65">
        <v>0</v>
      </c>
      <c r="AB95" s="65">
        <v>0</v>
      </c>
      <c r="AC95" s="65">
        <v>0</v>
      </c>
      <c r="AD95" s="65">
        <v>0</v>
      </c>
      <c r="AE95" s="65">
        <v>0</v>
      </c>
      <c r="AF95" s="92">
        <v>0</v>
      </c>
    </row>
    <row r="96" spans="1:33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70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83">
        <v>1</v>
      </c>
    </row>
    <row r="97" spans="1:33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83">
        <v>1</v>
      </c>
    </row>
    <row r="98" spans="1:33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83">
        <v>1</v>
      </c>
    </row>
    <row r="99" spans="1:33" s="3" customFormat="1" ht="15.95" customHeight="1" x14ac:dyDescent="0.2">
      <c r="A99" s="47">
        <f t="shared" si="22"/>
        <v>10</v>
      </c>
      <c r="B99" s="48" t="s">
        <v>61</v>
      </c>
      <c r="C99" s="47">
        <v>1162</v>
      </c>
      <c r="D99" s="70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83">
        <v>1</v>
      </c>
    </row>
    <row r="100" spans="1:33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2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78">
        <v>1</v>
      </c>
    </row>
    <row r="101" spans="1:33" s="3" customFormat="1" ht="15.95" customHeight="1" x14ac:dyDescent="0.2">
      <c r="A101" s="28"/>
      <c r="B101" s="41" t="s">
        <v>109</v>
      </c>
      <c r="C101" s="30"/>
      <c r="D101" s="31"/>
      <c r="E101" s="32">
        <f t="shared" ref="E101:AF101" si="23">(E90*$C90)+(E91*$C91)+(E92*$C92)+(E93*$C93)+(E94*$C94)+(E95*$C95)+(E96*$C96)+(E97*$C97)+(E98*$C98)+(E99*$C99)+(E100*$C100)</f>
        <v>9292</v>
      </c>
      <c r="F101" s="32">
        <f t="shared" si="23"/>
        <v>8143</v>
      </c>
      <c r="G101" s="32">
        <f t="shared" si="23"/>
        <v>8143</v>
      </c>
      <c r="H101" s="32">
        <f t="shared" si="23"/>
        <v>8143</v>
      </c>
      <c r="I101" s="32">
        <f t="shared" si="23"/>
        <v>8143</v>
      </c>
      <c r="J101" s="32">
        <f t="shared" si="23"/>
        <v>8143</v>
      </c>
      <c r="K101" s="32">
        <f t="shared" si="23"/>
        <v>8143</v>
      </c>
      <c r="L101" s="32">
        <f t="shared" si="23"/>
        <v>8143</v>
      </c>
      <c r="M101" s="32">
        <f t="shared" si="23"/>
        <v>8143</v>
      </c>
      <c r="N101" s="32">
        <f t="shared" si="23"/>
        <v>8143</v>
      </c>
      <c r="O101" s="32">
        <f t="shared" si="23"/>
        <v>8143</v>
      </c>
      <c r="P101" s="32">
        <f t="shared" si="23"/>
        <v>8143</v>
      </c>
      <c r="Q101" s="32">
        <f t="shared" si="23"/>
        <v>8143</v>
      </c>
      <c r="R101" s="32">
        <f t="shared" si="23"/>
        <v>8143</v>
      </c>
      <c r="S101" s="32">
        <f t="shared" si="23"/>
        <v>8143</v>
      </c>
      <c r="T101" s="32">
        <f t="shared" si="23"/>
        <v>8143</v>
      </c>
      <c r="U101" s="32">
        <f t="shared" si="23"/>
        <v>8143</v>
      </c>
      <c r="V101" s="32">
        <f t="shared" si="23"/>
        <v>8143</v>
      </c>
      <c r="W101" s="32">
        <f t="shared" si="23"/>
        <v>8143</v>
      </c>
      <c r="X101" s="32">
        <f t="shared" si="23"/>
        <v>8143</v>
      </c>
      <c r="Y101" s="32">
        <f t="shared" si="23"/>
        <v>8143</v>
      </c>
      <c r="Z101" s="32">
        <f t="shared" si="23"/>
        <v>8143</v>
      </c>
      <c r="AA101" s="32">
        <f t="shared" si="23"/>
        <v>8143</v>
      </c>
      <c r="AB101" s="32">
        <f t="shared" si="23"/>
        <v>8143</v>
      </c>
      <c r="AC101" s="32">
        <f t="shared" si="23"/>
        <v>8143</v>
      </c>
      <c r="AD101" s="32">
        <f t="shared" si="23"/>
        <v>8143</v>
      </c>
      <c r="AE101" s="32">
        <f t="shared" si="23"/>
        <v>8143</v>
      </c>
      <c r="AF101" s="84">
        <f t="shared" si="23"/>
        <v>8143</v>
      </c>
    </row>
    <row r="102" spans="1:33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F102" si="24">E101*$C102</f>
        <v>675.52840000000003</v>
      </c>
      <c r="F102" s="32">
        <f t="shared" si="24"/>
        <v>591.99609999999996</v>
      </c>
      <c r="G102" s="32">
        <f t="shared" si="24"/>
        <v>591.99609999999996</v>
      </c>
      <c r="H102" s="32">
        <f t="shared" si="24"/>
        <v>591.99609999999996</v>
      </c>
      <c r="I102" s="32">
        <f t="shared" si="24"/>
        <v>591.99609999999996</v>
      </c>
      <c r="J102" s="32">
        <f t="shared" si="24"/>
        <v>591.99609999999996</v>
      </c>
      <c r="K102" s="32">
        <f t="shared" si="24"/>
        <v>591.99609999999996</v>
      </c>
      <c r="L102" s="32">
        <f t="shared" si="24"/>
        <v>591.99609999999996</v>
      </c>
      <c r="M102" s="32">
        <f t="shared" si="24"/>
        <v>591.99609999999996</v>
      </c>
      <c r="N102" s="32">
        <f t="shared" si="24"/>
        <v>591.99609999999996</v>
      </c>
      <c r="O102" s="32">
        <f t="shared" si="24"/>
        <v>591.99609999999996</v>
      </c>
      <c r="P102" s="32">
        <f t="shared" si="24"/>
        <v>591.99609999999996</v>
      </c>
      <c r="Q102" s="32">
        <f t="shared" si="24"/>
        <v>591.99609999999996</v>
      </c>
      <c r="R102" s="32">
        <f t="shared" si="24"/>
        <v>591.99609999999996</v>
      </c>
      <c r="S102" s="32">
        <f t="shared" si="24"/>
        <v>591.99609999999996</v>
      </c>
      <c r="T102" s="32">
        <f t="shared" si="24"/>
        <v>591.99609999999996</v>
      </c>
      <c r="U102" s="32">
        <f t="shared" si="24"/>
        <v>591.99609999999996</v>
      </c>
      <c r="V102" s="32">
        <f t="shared" si="24"/>
        <v>591.99609999999996</v>
      </c>
      <c r="W102" s="32">
        <f t="shared" si="24"/>
        <v>591.99609999999996</v>
      </c>
      <c r="X102" s="32">
        <f t="shared" si="24"/>
        <v>591.99609999999996</v>
      </c>
      <c r="Y102" s="32">
        <f t="shared" si="24"/>
        <v>591.99609999999996</v>
      </c>
      <c r="Z102" s="32">
        <f t="shared" si="24"/>
        <v>591.99609999999996</v>
      </c>
      <c r="AA102" s="32">
        <f t="shared" si="24"/>
        <v>591.99609999999996</v>
      </c>
      <c r="AB102" s="32">
        <f t="shared" si="24"/>
        <v>591.99609999999996</v>
      </c>
      <c r="AC102" s="32">
        <f t="shared" si="24"/>
        <v>591.99609999999996</v>
      </c>
      <c r="AD102" s="32">
        <f t="shared" si="24"/>
        <v>591.99609999999996</v>
      </c>
      <c r="AE102" s="32">
        <f t="shared" si="24"/>
        <v>591.99609999999996</v>
      </c>
      <c r="AF102" s="84">
        <f t="shared" si="24"/>
        <v>591.99609999999996</v>
      </c>
      <c r="AG102" s="80"/>
    </row>
    <row r="103" spans="1:33" s="39" customFormat="1" ht="15.95" customHeight="1" x14ac:dyDescent="0.2">
      <c r="A103" s="35"/>
      <c r="B103" s="34" t="s">
        <v>107</v>
      </c>
      <c r="C103" s="36"/>
      <c r="D103" s="37"/>
      <c r="E103" s="38">
        <f t="shared" ref="E103:AF103" si="25">E101-E102</f>
        <v>8616.4716000000008</v>
      </c>
      <c r="F103" s="38">
        <f t="shared" si="25"/>
        <v>7551.0038999999997</v>
      </c>
      <c r="G103" s="38">
        <f t="shared" si="25"/>
        <v>7551.0038999999997</v>
      </c>
      <c r="H103" s="38">
        <f t="shared" si="25"/>
        <v>7551.0038999999997</v>
      </c>
      <c r="I103" s="38">
        <f t="shared" si="25"/>
        <v>7551.0038999999997</v>
      </c>
      <c r="J103" s="38">
        <f t="shared" si="25"/>
        <v>7551.0038999999997</v>
      </c>
      <c r="K103" s="38">
        <f t="shared" si="25"/>
        <v>7551.0038999999997</v>
      </c>
      <c r="L103" s="38">
        <f t="shared" si="25"/>
        <v>7551.0038999999997</v>
      </c>
      <c r="M103" s="38">
        <f t="shared" si="25"/>
        <v>7551.0038999999997</v>
      </c>
      <c r="N103" s="38">
        <f t="shared" si="25"/>
        <v>7551.0038999999997</v>
      </c>
      <c r="O103" s="38">
        <f t="shared" si="25"/>
        <v>7551.0038999999997</v>
      </c>
      <c r="P103" s="38">
        <f t="shared" si="25"/>
        <v>7551.0038999999997</v>
      </c>
      <c r="Q103" s="38">
        <f t="shared" si="25"/>
        <v>7551.0038999999997</v>
      </c>
      <c r="R103" s="38">
        <f t="shared" si="25"/>
        <v>7551.0038999999997</v>
      </c>
      <c r="S103" s="38">
        <f t="shared" si="25"/>
        <v>7551.0038999999997</v>
      </c>
      <c r="T103" s="38">
        <f t="shared" si="25"/>
        <v>7551.0038999999997</v>
      </c>
      <c r="U103" s="38">
        <f t="shared" si="25"/>
        <v>7551.0038999999997</v>
      </c>
      <c r="V103" s="38">
        <f t="shared" si="25"/>
        <v>7551.0038999999997</v>
      </c>
      <c r="W103" s="38">
        <f t="shared" si="25"/>
        <v>7551.0038999999997</v>
      </c>
      <c r="X103" s="38">
        <f t="shared" si="25"/>
        <v>7551.0038999999997</v>
      </c>
      <c r="Y103" s="38">
        <f t="shared" si="25"/>
        <v>7551.0038999999997</v>
      </c>
      <c r="Z103" s="38">
        <f t="shared" si="25"/>
        <v>7551.0038999999997</v>
      </c>
      <c r="AA103" s="38">
        <f t="shared" si="25"/>
        <v>7551.0038999999997</v>
      </c>
      <c r="AB103" s="38">
        <f t="shared" si="25"/>
        <v>7551.0038999999997</v>
      </c>
      <c r="AC103" s="38">
        <f t="shared" si="25"/>
        <v>7551.0038999999997</v>
      </c>
      <c r="AD103" s="38">
        <f t="shared" si="25"/>
        <v>7551.0038999999997</v>
      </c>
      <c r="AE103" s="38">
        <f t="shared" si="25"/>
        <v>7551.0038999999997</v>
      </c>
      <c r="AF103" s="85">
        <f t="shared" si="25"/>
        <v>7551.0038999999997</v>
      </c>
      <c r="AG103" s="80"/>
    </row>
    <row r="104" spans="1:33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2"/>
    </row>
    <row r="105" spans="1:33" s="3" customFormat="1" ht="15.95" customHeight="1" x14ac:dyDescent="0.2">
      <c r="A105" s="5"/>
      <c r="B105" s="6"/>
      <c r="C105" s="5">
        <f>SUM(E103:AF103)/28</f>
        <v>7589.0563178571456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2"/>
    </row>
    <row r="106" spans="1:33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2"/>
    </row>
    <row r="107" spans="1:33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83">
        <v>1</v>
      </c>
    </row>
    <row r="108" spans="1:33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70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83">
        <v>1</v>
      </c>
    </row>
    <row r="109" spans="1:33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70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83">
        <v>1</v>
      </c>
    </row>
    <row r="110" spans="1:33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70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83">
        <v>1</v>
      </c>
    </row>
    <row r="111" spans="1:33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83">
        <v>1</v>
      </c>
    </row>
    <row r="112" spans="1:33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83">
        <v>1</v>
      </c>
    </row>
    <row r="113" spans="1:32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70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83">
        <v>1</v>
      </c>
    </row>
    <row r="114" spans="1:32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70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83">
        <v>1</v>
      </c>
    </row>
    <row r="115" spans="1:32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70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83">
        <v>1</v>
      </c>
    </row>
    <row r="116" spans="1:32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70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83">
        <v>1</v>
      </c>
    </row>
    <row r="117" spans="1:32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83">
        <v>1</v>
      </c>
    </row>
    <row r="118" spans="1:32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83">
        <v>1</v>
      </c>
    </row>
    <row r="119" spans="1:32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70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83">
        <v>1</v>
      </c>
    </row>
    <row r="120" spans="1:32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70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83">
        <v>1</v>
      </c>
    </row>
    <row r="121" spans="1:32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83">
        <v>1</v>
      </c>
    </row>
    <row r="122" spans="1:32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70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83">
        <v>1</v>
      </c>
    </row>
    <row r="123" spans="1:32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70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83">
        <v>1</v>
      </c>
    </row>
    <row r="124" spans="1:32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70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83">
        <v>1</v>
      </c>
    </row>
    <row r="125" spans="1:32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70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83">
        <v>1</v>
      </c>
    </row>
    <row r="126" spans="1:32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83">
        <v>1</v>
      </c>
    </row>
    <row r="127" spans="1:32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83">
        <v>1</v>
      </c>
    </row>
    <row r="128" spans="1:32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83">
        <v>1</v>
      </c>
    </row>
    <row r="129" spans="1:33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70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83">
        <v>1</v>
      </c>
    </row>
    <row r="130" spans="1:33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70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83">
        <v>1</v>
      </c>
    </row>
    <row r="131" spans="1:33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70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83">
        <v>1</v>
      </c>
    </row>
    <row r="132" spans="1:33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83">
        <v>1</v>
      </c>
    </row>
    <row r="133" spans="1:33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2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78">
        <v>1</v>
      </c>
    </row>
    <row r="134" spans="1:33" s="3" customFormat="1" ht="15.95" customHeight="1" x14ac:dyDescent="0.2">
      <c r="A134" s="28"/>
      <c r="B134" s="41" t="s">
        <v>109</v>
      </c>
      <c r="C134" s="30"/>
      <c r="D134" s="31"/>
      <c r="E134" s="32">
        <f t="shared" ref="E134:AF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84">
        <f t="shared" si="27"/>
        <v>25589</v>
      </c>
    </row>
    <row r="135" spans="1:33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>
        <f t="shared" ref="E135:AF135" si="28">E134*$C135</f>
        <v>818.84800000000007</v>
      </c>
      <c r="F135" s="32">
        <f t="shared" si="28"/>
        <v>818.84800000000007</v>
      </c>
      <c r="G135" s="32">
        <f t="shared" si="28"/>
        <v>818.84800000000007</v>
      </c>
      <c r="H135" s="32">
        <f t="shared" si="28"/>
        <v>818.84800000000007</v>
      </c>
      <c r="I135" s="32">
        <f t="shared" si="28"/>
        <v>818.84800000000007</v>
      </c>
      <c r="J135" s="32">
        <f t="shared" si="28"/>
        <v>818.84800000000007</v>
      </c>
      <c r="K135" s="32">
        <f t="shared" si="28"/>
        <v>818.84800000000007</v>
      </c>
      <c r="L135" s="32">
        <f t="shared" si="28"/>
        <v>818.84800000000007</v>
      </c>
      <c r="M135" s="32">
        <f t="shared" si="28"/>
        <v>818.84800000000007</v>
      </c>
      <c r="N135" s="32">
        <f t="shared" si="28"/>
        <v>818.84800000000007</v>
      </c>
      <c r="O135" s="32">
        <f t="shared" si="28"/>
        <v>818.84800000000007</v>
      </c>
      <c r="P135" s="32">
        <f t="shared" si="28"/>
        <v>818.84800000000007</v>
      </c>
      <c r="Q135" s="32">
        <f t="shared" si="28"/>
        <v>818.84800000000007</v>
      </c>
      <c r="R135" s="32">
        <f t="shared" si="28"/>
        <v>818.84800000000007</v>
      </c>
      <c r="S135" s="32">
        <f t="shared" si="28"/>
        <v>818.84800000000007</v>
      </c>
      <c r="T135" s="32">
        <f t="shared" si="28"/>
        <v>818.84800000000007</v>
      </c>
      <c r="U135" s="32">
        <f t="shared" si="28"/>
        <v>818.84800000000007</v>
      </c>
      <c r="V135" s="32">
        <f t="shared" si="28"/>
        <v>818.84800000000007</v>
      </c>
      <c r="W135" s="32">
        <f t="shared" si="28"/>
        <v>818.84800000000007</v>
      </c>
      <c r="X135" s="32">
        <f t="shared" si="28"/>
        <v>818.84800000000007</v>
      </c>
      <c r="Y135" s="32">
        <f t="shared" si="28"/>
        <v>818.84800000000007</v>
      </c>
      <c r="Z135" s="32">
        <f t="shared" si="28"/>
        <v>818.84800000000007</v>
      </c>
      <c r="AA135" s="32">
        <f t="shared" si="28"/>
        <v>818.84800000000007</v>
      </c>
      <c r="AB135" s="32">
        <f t="shared" si="28"/>
        <v>818.84800000000007</v>
      </c>
      <c r="AC135" s="32">
        <f t="shared" si="28"/>
        <v>818.84800000000007</v>
      </c>
      <c r="AD135" s="32">
        <f t="shared" si="28"/>
        <v>818.84800000000007</v>
      </c>
      <c r="AE135" s="32">
        <f t="shared" si="28"/>
        <v>818.84800000000007</v>
      </c>
      <c r="AF135" s="84">
        <f t="shared" si="28"/>
        <v>818.84800000000007</v>
      </c>
      <c r="AG135" s="80"/>
    </row>
    <row r="136" spans="1:33" s="39" customFormat="1" ht="15.95" customHeight="1" x14ac:dyDescent="0.2">
      <c r="A136" s="35"/>
      <c r="B136" s="34" t="s">
        <v>107</v>
      </c>
      <c r="C136" s="36"/>
      <c r="D136" s="37"/>
      <c r="E136" s="38">
        <f t="shared" ref="E136:AF136" si="29">E134-E135</f>
        <v>24770.151999999998</v>
      </c>
      <c r="F136" s="38">
        <f t="shared" si="29"/>
        <v>24770.151999999998</v>
      </c>
      <c r="G136" s="38">
        <f t="shared" si="29"/>
        <v>24770.151999999998</v>
      </c>
      <c r="H136" s="38">
        <f t="shared" si="29"/>
        <v>24770.151999999998</v>
      </c>
      <c r="I136" s="38">
        <f t="shared" si="29"/>
        <v>24770.151999999998</v>
      </c>
      <c r="J136" s="38">
        <f t="shared" si="29"/>
        <v>24770.151999999998</v>
      </c>
      <c r="K136" s="38">
        <f t="shared" si="29"/>
        <v>24770.151999999998</v>
      </c>
      <c r="L136" s="38">
        <f t="shared" si="29"/>
        <v>24770.151999999998</v>
      </c>
      <c r="M136" s="38">
        <f t="shared" si="29"/>
        <v>24770.151999999998</v>
      </c>
      <c r="N136" s="38">
        <f t="shared" si="29"/>
        <v>24770.151999999998</v>
      </c>
      <c r="O136" s="38">
        <f t="shared" si="29"/>
        <v>24770.151999999998</v>
      </c>
      <c r="P136" s="38">
        <f t="shared" si="29"/>
        <v>24770.151999999998</v>
      </c>
      <c r="Q136" s="38">
        <f t="shared" si="29"/>
        <v>24770.151999999998</v>
      </c>
      <c r="R136" s="38">
        <f t="shared" si="29"/>
        <v>24770.151999999998</v>
      </c>
      <c r="S136" s="38">
        <f t="shared" si="29"/>
        <v>24770.151999999998</v>
      </c>
      <c r="T136" s="38">
        <f t="shared" si="29"/>
        <v>24770.151999999998</v>
      </c>
      <c r="U136" s="38">
        <f t="shared" si="29"/>
        <v>24770.151999999998</v>
      </c>
      <c r="V136" s="38">
        <f t="shared" si="29"/>
        <v>24770.151999999998</v>
      </c>
      <c r="W136" s="38">
        <f t="shared" si="29"/>
        <v>24770.151999999998</v>
      </c>
      <c r="X136" s="38">
        <f t="shared" si="29"/>
        <v>24770.151999999998</v>
      </c>
      <c r="Y136" s="38">
        <f t="shared" si="29"/>
        <v>24770.151999999998</v>
      </c>
      <c r="Z136" s="38">
        <f t="shared" si="29"/>
        <v>24770.151999999998</v>
      </c>
      <c r="AA136" s="38">
        <f t="shared" si="29"/>
        <v>24770.151999999998</v>
      </c>
      <c r="AB136" s="38">
        <f t="shared" si="29"/>
        <v>24770.151999999998</v>
      </c>
      <c r="AC136" s="38">
        <f t="shared" si="29"/>
        <v>24770.151999999998</v>
      </c>
      <c r="AD136" s="38">
        <f t="shared" si="29"/>
        <v>24770.151999999998</v>
      </c>
      <c r="AE136" s="38">
        <f t="shared" si="29"/>
        <v>24770.151999999998</v>
      </c>
      <c r="AF136" s="85">
        <f t="shared" si="29"/>
        <v>24770.151999999998</v>
      </c>
      <c r="AG136" s="80"/>
    </row>
    <row r="137" spans="1:33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2"/>
    </row>
    <row r="138" spans="1:33" s="3" customFormat="1" ht="15.95" customHeight="1" x14ac:dyDescent="0.2">
      <c r="A138" s="5"/>
      <c r="B138" s="6"/>
      <c r="C138" s="5">
        <f>SUM(E136:AF136)/28</f>
        <v>24770.151999999998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2"/>
    </row>
    <row r="139" spans="1:33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2"/>
    </row>
    <row r="140" spans="1:33" s="3" customFormat="1" ht="15.95" customHeight="1" x14ac:dyDescent="0.2">
      <c r="A140" s="47">
        <v>1</v>
      </c>
      <c r="B140" s="48" t="s">
        <v>97</v>
      </c>
      <c r="C140" s="47">
        <v>836</v>
      </c>
      <c r="D140" s="70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83">
        <v>1</v>
      </c>
    </row>
    <row r="141" spans="1:33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83">
        <v>1</v>
      </c>
    </row>
    <row r="142" spans="1:33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70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83">
        <v>1</v>
      </c>
    </row>
    <row r="143" spans="1:33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70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83">
        <v>1</v>
      </c>
    </row>
    <row r="144" spans="1:33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83">
        <v>1</v>
      </c>
    </row>
    <row r="145" spans="1:33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83">
        <v>1</v>
      </c>
    </row>
    <row r="146" spans="1:33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2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78">
        <v>1</v>
      </c>
    </row>
    <row r="147" spans="1:33" s="3" customFormat="1" ht="15.95" customHeight="1" x14ac:dyDescent="0.2">
      <c r="A147" s="28"/>
      <c r="B147" s="41" t="s">
        <v>109</v>
      </c>
      <c r="C147" s="30"/>
      <c r="D147" s="31"/>
      <c r="E147" s="32">
        <f t="shared" ref="E147:AF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84">
        <f t="shared" si="31"/>
        <v>7217</v>
      </c>
    </row>
    <row r="148" spans="1:33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>
        <f t="shared" ref="E148:AF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468.38330000000002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84">
        <f t="shared" si="32"/>
        <v>468.38330000000002</v>
      </c>
      <c r="AG148" s="80"/>
    </row>
    <row r="149" spans="1:33" s="39" customFormat="1" ht="15.95" customHeight="1" x14ac:dyDescent="0.2">
      <c r="A149" s="35"/>
      <c r="B149" s="34" t="s">
        <v>107</v>
      </c>
      <c r="C149" s="36"/>
      <c r="D149" s="37"/>
      <c r="E149" s="38">
        <f t="shared" ref="E149:AF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6748.6166999999996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85">
        <f t="shared" si="33"/>
        <v>6748.6166999999996</v>
      </c>
      <c r="AG149" s="80"/>
    </row>
    <row r="150" spans="1:33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2"/>
    </row>
    <row r="151" spans="1:33" s="3" customFormat="1" ht="15.95" customHeight="1" x14ac:dyDescent="0.2">
      <c r="A151" s="5"/>
      <c r="B151" s="6"/>
      <c r="C151" s="5">
        <f>SUM(E149:AF149)/28</f>
        <v>6748.6167000000041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2"/>
    </row>
    <row r="152" spans="1:33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2"/>
    </row>
    <row r="153" spans="1:33" s="3" customFormat="1" ht="15.95" customHeight="1" x14ac:dyDescent="0.2">
      <c r="A153" s="28"/>
      <c r="B153" s="29" t="s">
        <v>108</v>
      </c>
      <c r="C153" s="30"/>
      <c r="D153" s="31"/>
      <c r="E153" s="38">
        <f t="shared" ref="E153:AF153" si="34">E14+E24+E35+E54+E74+E86+E103+E136+E149</f>
        <v>82578.486332</v>
      </c>
      <c r="F153" s="38">
        <f t="shared" si="34"/>
        <v>81513.018632000007</v>
      </c>
      <c r="G153" s="38">
        <f t="shared" si="34"/>
        <v>81513.018632000007</v>
      </c>
      <c r="H153" s="38">
        <f t="shared" si="34"/>
        <v>81513.018632000007</v>
      </c>
      <c r="I153" s="38">
        <f t="shared" si="34"/>
        <v>81513.018632000007</v>
      </c>
      <c r="J153" s="38">
        <f t="shared" si="34"/>
        <v>81513.018632000007</v>
      </c>
      <c r="K153" s="38">
        <f t="shared" si="34"/>
        <v>81513.018632000007</v>
      </c>
      <c r="L153" s="38">
        <f t="shared" si="34"/>
        <v>81513.018632000007</v>
      </c>
      <c r="M153" s="38">
        <f t="shared" si="34"/>
        <v>81513.018632000007</v>
      </c>
      <c r="N153" s="38">
        <f t="shared" si="34"/>
        <v>81513.018632000007</v>
      </c>
      <c r="O153" s="38">
        <f t="shared" si="34"/>
        <v>81513.018632000007</v>
      </c>
      <c r="P153" s="38">
        <f t="shared" si="34"/>
        <v>81513.018632000007</v>
      </c>
      <c r="Q153" s="38">
        <f t="shared" si="34"/>
        <v>81513.018632000007</v>
      </c>
      <c r="R153" s="38">
        <f t="shared" si="34"/>
        <v>81513.018632000007</v>
      </c>
      <c r="S153" s="38">
        <f t="shared" si="34"/>
        <v>81513.018632000007</v>
      </c>
      <c r="T153" s="38">
        <f t="shared" si="34"/>
        <v>81513.018632000007</v>
      </c>
      <c r="U153" s="38">
        <f t="shared" si="34"/>
        <v>81513.018632000007</v>
      </c>
      <c r="V153" s="38">
        <f t="shared" si="34"/>
        <v>81513.018632000007</v>
      </c>
      <c r="W153" s="38">
        <f t="shared" si="34"/>
        <v>81513.018632000007</v>
      </c>
      <c r="X153" s="38">
        <f t="shared" si="34"/>
        <v>81513.018632000007</v>
      </c>
      <c r="Y153" s="38">
        <f t="shared" si="34"/>
        <v>81513.018632000007</v>
      </c>
      <c r="Z153" s="38">
        <f t="shared" si="34"/>
        <v>81513.018632000007</v>
      </c>
      <c r="AA153" s="38">
        <f t="shared" si="34"/>
        <v>81513.018632000007</v>
      </c>
      <c r="AB153" s="38">
        <f t="shared" si="34"/>
        <v>80284.643632000007</v>
      </c>
      <c r="AC153" s="38">
        <f t="shared" si="34"/>
        <v>80284.643632000007</v>
      </c>
      <c r="AD153" s="38">
        <f t="shared" si="34"/>
        <v>80284.643632000007</v>
      </c>
      <c r="AE153" s="38">
        <f t="shared" si="34"/>
        <v>80284.643632000007</v>
      </c>
      <c r="AF153" s="85">
        <f t="shared" si="34"/>
        <v>80284.643632000007</v>
      </c>
    </row>
    <row r="154" spans="1:33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2"/>
    </row>
    <row r="155" spans="1:33" s="3" customFormat="1" ht="15.95" customHeight="1" x14ac:dyDescent="0.2">
      <c r="A155" s="5"/>
      <c r="B155" s="6"/>
      <c r="C155" s="5">
        <f>SUM(E153:AF153)/28</f>
        <v>81331.718371285737</v>
      </c>
      <c r="D155" s="7"/>
      <c r="E155" s="68">
        <f t="shared" ref="E155:AF155" si="35">(E12+E22+E33+E52+E72+E84+E101+E134+E147)/87012</f>
        <v>0.99269066335677836</v>
      </c>
      <c r="F155" s="68">
        <f t="shared" si="35"/>
        <v>0.97948558819473175</v>
      </c>
      <c r="G155" s="68">
        <f t="shared" si="35"/>
        <v>0.97948558819473175</v>
      </c>
      <c r="H155" s="68">
        <f t="shared" si="35"/>
        <v>0.97948558819473175</v>
      </c>
      <c r="I155" s="68">
        <f t="shared" si="35"/>
        <v>0.97948558819473175</v>
      </c>
      <c r="J155" s="68">
        <f t="shared" si="35"/>
        <v>0.97948558819473175</v>
      </c>
      <c r="K155" s="68">
        <f t="shared" si="35"/>
        <v>0.97948558819473175</v>
      </c>
      <c r="L155" s="68">
        <f t="shared" si="35"/>
        <v>0.97948558819473175</v>
      </c>
      <c r="M155" s="68">
        <f t="shared" si="35"/>
        <v>0.97948558819473175</v>
      </c>
      <c r="N155" s="68">
        <f t="shared" si="35"/>
        <v>0.97948558819473175</v>
      </c>
      <c r="O155" s="68">
        <f t="shared" si="35"/>
        <v>0.97948558819473175</v>
      </c>
      <c r="P155" s="68">
        <f t="shared" si="35"/>
        <v>0.97948558819473175</v>
      </c>
      <c r="Q155" s="68">
        <f t="shared" si="35"/>
        <v>0.97948558819473175</v>
      </c>
      <c r="R155" s="68">
        <f t="shared" si="35"/>
        <v>0.97948558819473175</v>
      </c>
      <c r="S155" s="68">
        <f t="shared" si="35"/>
        <v>0.97948558819473175</v>
      </c>
      <c r="T155" s="68">
        <f t="shared" si="35"/>
        <v>0.97948558819473175</v>
      </c>
      <c r="U155" s="68">
        <f t="shared" si="35"/>
        <v>0.97948558819473175</v>
      </c>
      <c r="V155" s="68">
        <f t="shared" si="35"/>
        <v>0.97948558819473175</v>
      </c>
      <c r="W155" s="68">
        <f t="shared" si="35"/>
        <v>0.97948558819473175</v>
      </c>
      <c r="X155" s="68">
        <f t="shared" si="35"/>
        <v>0.97948558819473175</v>
      </c>
      <c r="Y155" s="68">
        <f t="shared" si="35"/>
        <v>0.97948558819473175</v>
      </c>
      <c r="Z155" s="68">
        <f t="shared" si="35"/>
        <v>0.97948558819473175</v>
      </c>
      <c r="AA155" s="68">
        <f t="shared" si="35"/>
        <v>0.97948558819473175</v>
      </c>
      <c r="AB155" s="68">
        <f t="shared" si="35"/>
        <v>0.96511975359720503</v>
      </c>
      <c r="AC155" s="68">
        <f t="shared" si="35"/>
        <v>0.96511975359720503</v>
      </c>
      <c r="AD155" s="68">
        <f t="shared" si="35"/>
        <v>0.96511975359720503</v>
      </c>
      <c r="AE155" s="68">
        <f t="shared" si="35"/>
        <v>0.96511975359720503</v>
      </c>
      <c r="AF155" s="88">
        <f t="shared" si="35"/>
        <v>0.96511975359720503</v>
      </c>
      <c r="AG155" s="59"/>
    </row>
    <row r="156" spans="1:33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2"/>
    </row>
    <row r="157" spans="1:33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2"/>
    </row>
    <row r="158" spans="1:33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89"/>
    </row>
    <row r="159" spans="1:33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Nov00</vt:lpstr>
      <vt:lpstr>Dec00</vt:lpstr>
      <vt:lpstr>Jan01</vt:lpstr>
      <vt:lpstr>Feb01</vt:lpstr>
      <vt:lpstr>Dec00!Print_Area</vt:lpstr>
      <vt:lpstr>Feb01!Print_Area</vt:lpstr>
      <vt:lpstr>Jan01!Print_Area</vt:lpstr>
      <vt:lpstr>Nov00!Print_Area</vt:lpstr>
      <vt:lpstr>Dec00!Print_Titles</vt:lpstr>
      <vt:lpstr>Feb01!Print_Titles</vt:lpstr>
      <vt:lpstr>Jan01!Print_Titles</vt:lpstr>
      <vt:lpstr>Nov00!Print_Titles</vt:lpstr>
    </vt:vector>
  </TitlesOfParts>
  <Company>HGP,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Felienne</cp:lastModifiedBy>
  <cp:lastPrinted>2000-11-07T17:18:08Z</cp:lastPrinted>
  <dcterms:created xsi:type="dcterms:W3CDTF">1997-08-26T13:58:11Z</dcterms:created>
  <dcterms:modified xsi:type="dcterms:W3CDTF">2014-09-03T12:05:05Z</dcterms:modified>
</cp:coreProperties>
</file>