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firstSheet="2" activeTab="5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 s="1"/>
  <c r="G6" i="30"/>
  <c r="H6" i="30"/>
  <c r="K6" i="30"/>
  <c r="L6" i="30"/>
  <c r="O6" i="30"/>
  <c r="O7" i="30" s="1"/>
  <c r="P6" i="30"/>
  <c r="R6" i="30"/>
  <c r="S6" i="30" s="1"/>
  <c r="N6" i="22" s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B7" i="30"/>
  <c r="B8" i="30" s="1"/>
  <c r="F7" i="30"/>
  <c r="G7" i="30"/>
  <c r="J7" i="30"/>
  <c r="K7" i="30"/>
  <c r="K8" i="30" s="1"/>
  <c r="L7" i="30"/>
  <c r="N7" i="30"/>
  <c r="G8" i="30"/>
  <c r="J8" i="30"/>
  <c r="N8" i="30"/>
  <c r="N9" i="30" s="1"/>
  <c r="G9" i="30"/>
  <c r="G10" i="30" s="1"/>
  <c r="J9" i="30"/>
  <c r="J10" i="30"/>
  <c r="G11" i="30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J11" i="30"/>
  <c r="B14" i="30"/>
  <c r="B16" i="30"/>
  <c r="B18" i="30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R5" i="22"/>
  <c r="F6" i="22"/>
  <c r="I6" i="22"/>
  <c r="K6" i="22"/>
  <c r="Y6" i="22"/>
  <c r="A7" i="22"/>
  <c r="C7" i="22"/>
  <c r="F7" i="22"/>
  <c r="K7" i="22" s="1"/>
  <c r="H7" i="22"/>
  <c r="M7" i="22"/>
  <c r="Y7" i="22"/>
  <c r="A8" i="22"/>
  <c r="C8" i="22"/>
  <c r="K8" i="22" s="1"/>
  <c r="F8" i="22"/>
  <c r="M8" i="22"/>
  <c r="Y8" i="22"/>
  <c r="A9" i="22"/>
  <c r="C9" i="22"/>
  <c r="F9" i="22"/>
  <c r="M9" i="22"/>
  <c r="M10" i="22" s="1"/>
  <c r="Y9" i="22"/>
  <c r="A10" i="22"/>
  <c r="F10" i="22"/>
  <c r="Y10" i="22"/>
  <c r="A11" i="22"/>
  <c r="A12" i="22" s="1"/>
  <c r="F11" i="22"/>
  <c r="Y11" i="22"/>
  <c r="F12" i="22"/>
  <c r="Y12" i="22"/>
  <c r="A13" i="22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F13" i="22"/>
  <c r="Y13" i="22"/>
  <c r="F14" i="22"/>
  <c r="F38" i="22" s="1"/>
  <c r="Y14" i="22"/>
  <c r="F15" i="22"/>
  <c r="Y15" i="22"/>
  <c r="F16" i="22"/>
  <c r="Y16" i="22"/>
  <c r="F17" i="22"/>
  <c r="Y17" i="22"/>
  <c r="F18" i="22"/>
  <c r="Y18" i="22"/>
  <c r="F19" i="22"/>
  <c r="Y19" i="22"/>
  <c r="F20" i="22"/>
  <c r="Y20" i="22"/>
  <c r="F21" i="22"/>
  <c r="Y21" i="22"/>
  <c r="F22" i="22"/>
  <c r="Y22" i="22"/>
  <c r="F23" i="22"/>
  <c r="Y23" i="22"/>
  <c r="F24" i="22"/>
  <c r="Y24" i="22"/>
  <c r="F25" i="22"/>
  <c r="Y25" i="22"/>
  <c r="F26" i="22"/>
  <c r="Y26" i="22"/>
  <c r="F27" i="22"/>
  <c r="Y27" i="22"/>
  <c r="F28" i="22"/>
  <c r="Y28" i="22"/>
  <c r="F29" i="22"/>
  <c r="Y29" i="22"/>
  <c r="F30" i="22"/>
  <c r="Y30" i="22"/>
  <c r="F31" i="22"/>
  <c r="Y31" i="22"/>
  <c r="F32" i="22"/>
  <c r="Y32" i="22"/>
  <c r="B33" i="22"/>
  <c r="B38" i="22" s="1"/>
  <c r="F33" i="22"/>
  <c r="Y33" i="22"/>
  <c r="E38" i="22"/>
  <c r="W11" i="19"/>
  <c r="J12" i="19"/>
  <c r="T12" i="19" s="1"/>
  <c r="J13" i="19"/>
  <c r="T13" i="19"/>
  <c r="J14" i="19"/>
  <c r="T14" i="19" s="1"/>
  <c r="J15" i="19"/>
  <c r="T15" i="19"/>
  <c r="J16" i="19"/>
  <c r="J17" i="19"/>
  <c r="P17" i="19"/>
  <c r="T17" i="19"/>
  <c r="J18" i="19"/>
  <c r="P18" i="19" s="1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W34" i="19"/>
  <c r="P35" i="19"/>
  <c r="T35" i="19"/>
  <c r="J36" i="19"/>
  <c r="P36" i="19"/>
  <c r="T36" i="19"/>
  <c r="W36" i="19"/>
  <c r="P37" i="19"/>
  <c r="T37" i="19"/>
  <c r="J38" i="19"/>
  <c r="W38" i="19"/>
  <c r="P39" i="19"/>
  <c r="T39" i="19"/>
  <c r="J40" i="19"/>
  <c r="P40" i="19" s="1"/>
  <c r="T40" i="19"/>
  <c r="W40" i="19"/>
  <c r="J41" i="19"/>
  <c r="T41" i="19"/>
  <c r="J42" i="19"/>
  <c r="T42" i="19" s="1"/>
  <c r="J43" i="19"/>
  <c r="T43" i="19" s="1"/>
  <c r="J44" i="19"/>
  <c r="T44" i="19" s="1"/>
  <c r="J45" i="19"/>
  <c r="T45" i="19" s="1"/>
  <c r="J46" i="19"/>
  <c r="T46" i="19"/>
  <c r="J47" i="19"/>
  <c r="T47" i="19" s="1"/>
  <c r="J48" i="19"/>
  <c r="T48" i="19"/>
  <c r="J49" i="19"/>
  <c r="T49" i="19" s="1"/>
  <c r="J50" i="19"/>
  <c r="T50" i="19"/>
  <c r="J51" i="19"/>
  <c r="T51" i="19" s="1"/>
  <c r="J52" i="19"/>
  <c r="T52" i="19" s="1"/>
  <c r="J53" i="19"/>
  <c r="T53" i="19"/>
  <c r="J54" i="19"/>
  <c r="T54" i="19" s="1"/>
  <c r="J55" i="19"/>
  <c r="T55" i="19" s="1"/>
  <c r="R56" i="19"/>
  <c r="W58" i="19"/>
  <c r="T60" i="19"/>
  <c r="W61" i="19"/>
  <c r="J62" i="19"/>
  <c r="Q63" i="19"/>
  <c r="Q64" i="19" s="1"/>
  <c r="S63" i="19"/>
  <c r="V63" i="19"/>
  <c r="V64" i="19" s="1"/>
  <c r="S64" i="19"/>
  <c r="J65" i="19"/>
  <c r="P65" i="19"/>
  <c r="T65" i="19"/>
  <c r="F66" i="19"/>
  <c r="J66" i="19"/>
  <c r="T66" i="19" s="1"/>
  <c r="P66" i="19"/>
  <c r="Q66" i="19"/>
  <c r="Q67" i="19" s="1"/>
  <c r="S66" i="19"/>
  <c r="S67" i="19" s="1"/>
  <c r="V66" i="19"/>
  <c r="V67" i="19" s="1"/>
  <c r="F67" i="19"/>
  <c r="J67" i="19"/>
  <c r="P67" i="19"/>
  <c r="R67" i="19"/>
  <c r="T67" i="19" s="1"/>
  <c r="J68" i="19"/>
  <c r="P68" i="19" s="1"/>
  <c r="T68" i="19"/>
  <c r="J69" i="19"/>
  <c r="T69" i="19" s="1"/>
  <c r="P69" i="19"/>
  <c r="Q69" i="19"/>
  <c r="Q70" i="19" s="1"/>
  <c r="S69" i="19"/>
  <c r="S70" i="19" s="1"/>
  <c r="V69" i="19"/>
  <c r="J70" i="19"/>
  <c r="P70" i="19"/>
  <c r="T70" i="19"/>
  <c r="V70" i="19"/>
  <c r="J71" i="19"/>
  <c r="T71" i="19" s="1"/>
  <c r="P71" i="19"/>
  <c r="J72" i="19"/>
  <c r="Q72" i="19"/>
  <c r="S72" i="19"/>
  <c r="V72" i="19"/>
  <c r="V73" i="19" s="1"/>
  <c r="Q73" i="19"/>
  <c r="R73" i="19"/>
  <c r="S73" i="19"/>
  <c r="J74" i="19"/>
  <c r="P74" i="19"/>
  <c r="Q75" i="19"/>
  <c r="S75" i="19"/>
  <c r="V75" i="19"/>
  <c r="Q76" i="19"/>
  <c r="R76" i="19"/>
  <c r="S76" i="19"/>
  <c r="V76" i="19"/>
  <c r="J77" i="19"/>
  <c r="T77" i="19" s="1"/>
  <c r="P77" i="19"/>
  <c r="J78" i="19"/>
  <c r="J79" i="19" s="1"/>
  <c r="P78" i="19"/>
  <c r="Q78" i="19"/>
  <c r="S78" i="19"/>
  <c r="V78" i="19"/>
  <c r="Q79" i="19"/>
  <c r="R79" i="19"/>
  <c r="S79" i="19"/>
  <c r="V79" i="19"/>
  <c r="J80" i="19"/>
  <c r="T80" i="19" s="1"/>
  <c r="P80" i="19"/>
  <c r="J81" i="19"/>
  <c r="P81" i="19"/>
  <c r="T81" i="19"/>
  <c r="J82" i="19"/>
  <c r="P82" i="19" s="1"/>
  <c r="T82" i="19"/>
  <c r="J83" i="19"/>
  <c r="Q83" i="19"/>
  <c r="Q84" i="19" s="1"/>
  <c r="S83" i="19"/>
  <c r="S84" i="19" s="1"/>
  <c r="R84" i="19"/>
  <c r="J85" i="19"/>
  <c r="J86" i="19"/>
  <c r="F87" i="19"/>
  <c r="J87" i="19"/>
  <c r="J88" i="19" s="1"/>
  <c r="Q87" i="19"/>
  <c r="S87" i="19"/>
  <c r="S88" i="19" s="1"/>
  <c r="V87" i="19"/>
  <c r="V88" i="19" s="1"/>
  <c r="F88" i="19"/>
  <c r="Q88" i="19"/>
  <c r="R88" i="19"/>
  <c r="J89" i="19"/>
  <c r="P89" i="19" s="1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 s="1"/>
  <c r="J104" i="19"/>
  <c r="T104" i="19"/>
  <c r="J105" i="19"/>
  <c r="T105" i="19" s="1"/>
  <c r="J106" i="19"/>
  <c r="T106" i="19"/>
  <c r="J107" i="19"/>
  <c r="T107" i="19" s="1"/>
  <c r="V7" i="28"/>
  <c r="P8" i="28"/>
  <c r="P9" i="28"/>
  <c r="J10" i="28"/>
  <c r="T10" i="28"/>
  <c r="T11" i="28"/>
  <c r="J12" i="28"/>
  <c r="T12" i="28" s="1"/>
  <c r="J13" i="28"/>
  <c r="T13" i="28" s="1"/>
  <c r="J14" i="28"/>
  <c r="T14" i="28"/>
  <c r="J15" i="28"/>
  <c r="T15" i="28" s="1"/>
  <c r="J16" i="28"/>
  <c r="T16" i="28"/>
  <c r="J17" i="28"/>
  <c r="T17" i="28" s="1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J29" i="28"/>
  <c r="J30" i="28"/>
  <c r="P30" i="28"/>
  <c r="T30" i="28"/>
  <c r="J31" i="28"/>
  <c r="P31" i="28"/>
  <c r="T31" i="28"/>
  <c r="J32" i="28"/>
  <c r="J33" i="28"/>
  <c r="T33" i="28" s="1"/>
  <c r="P33" i="28"/>
  <c r="J34" i="28"/>
  <c r="P34" i="28"/>
  <c r="T34" i="28"/>
  <c r="J35" i="28"/>
  <c r="P35" i="28"/>
  <c r="T35" i="28"/>
  <c r="J36" i="28"/>
  <c r="J37" i="28"/>
  <c r="T37" i="28" s="1"/>
  <c r="P37" i="28"/>
  <c r="J38" i="28"/>
  <c r="P38" i="28"/>
  <c r="T38" i="28"/>
  <c r="J39" i="28"/>
  <c r="P39" i="28"/>
  <c r="T39" i="28"/>
  <c r="J40" i="28"/>
  <c r="P40" i="28" s="1"/>
  <c r="T40" i="28"/>
  <c r="J41" i="28"/>
  <c r="T41" i="28" s="1"/>
  <c r="P41" i="28"/>
  <c r="J42" i="28"/>
  <c r="T42" i="28"/>
  <c r="J43" i="28"/>
  <c r="T43" i="28" s="1"/>
  <c r="J44" i="28"/>
  <c r="T44" i="28"/>
  <c r="J45" i="28"/>
  <c r="T45" i="28" s="1"/>
  <c r="J46" i="28"/>
  <c r="T46" i="28"/>
  <c r="J47" i="28"/>
  <c r="P47" i="28" s="1"/>
  <c r="T47" i="28"/>
  <c r="J48" i="28"/>
  <c r="T48" i="28" s="1"/>
  <c r="J49" i="28"/>
  <c r="T49" i="28"/>
  <c r="J50" i="28"/>
  <c r="T50" i="28" s="1"/>
  <c r="J51" i="28"/>
  <c r="T51" i="28"/>
  <c r="J52" i="28"/>
  <c r="J53" i="28"/>
  <c r="T53" i="28" s="1"/>
  <c r="J54" i="28"/>
  <c r="T54" i="28" s="1"/>
  <c r="J55" i="28"/>
  <c r="P55" i="28"/>
  <c r="T55" i="28"/>
  <c r="J56" i="28"/>
  <c r="P56" i="28" s="1"/>
  <c r="J57" i="28"/>
  <c r="T57" i="28" s="1"/>
  <c r="P57" i="28"/>
  <c r="J58" i="28"/>
  <c r="P58" i="28"/>
  <c r="T58" i="28"/>
  <c r="J59" i="28"/>
  <c r="P59" i="28"/>
  <c r="T59" i="28"/>
  <c r="J60" i="28"/>
  <c r="J61" i="28"/>
  <c r="J62" i="28"/>
  <c r="T62" i="28"/>
  <c r="J63" i="28"/>
  <c r="T63" i="28" s="1"/>
  <c r="J64" i="28"/>
  <c r="T64" i="28"/>
  <c r="J65" i="28"/>
  <c r="T65" i="28" s="1"/>
  <c r="E9" i="25"/>
  <c r="E11" i="25" s="1"/>
  <c r="I10" i="25"/>
  <c r="C11" i="25"/>
  <c r="C12" i="25" s="1"/>
  <c r="I11" i="25"/>
  <c r="E13" i="25"/>
  <c r="J18" i="25"/>
  <c r="J19" i="25"/>
  <c r="J20" i="25"/>
  <c r="D22" i="25"/>
  <c r="C23" i="25"/>
  <c r="C24" i="25" s="1"/>
  <c r="D24" i="31"/>
  <c r="E24" i="31"/>
  <c r="F24" i="31"/>
  <c r="E29" i="31"/>
  <c r="F30" i="31"/>
  <c r="F34" i="31" s="1"/>
  <c r="G31" i="31"/>
  <c r="E32" i="31"/>
  <c r="E34" i="31" s="1"/>
  <c r="E36" i="31" s="1"/>
  <c r="F32" i="31"/>
  <c r="G32" i="31"/>
  <c r="H32" i="31"/>
  <c r="H34" i="31" s="1"/>
  <c r="H36" i="31" s="1"/>
  <c r="D33" i="31"/>
  <c r="D34" i="31" s="1"/>
  <c r="D36" i="31" s="1"/>
  <c r="D47" i="31" s="1"/>
  <c r="E33" i="31"/>
  <c r="F33" i="31"/>
  <c r="G33" i="31"/>
  <c r="G34" i="31"/>
  <c r="G36" i="31" s="1"/>
  <c r="D45" i="31"/>
  <c r="D6" i="21"/>
  <c r="H6" i="21"/>
  <c r="L6" i="21"/>
  <c r="P6" i="21"/>
  <c r="T6" i="21"/>
  <c r="X6" i="21"/>
  <c r="Z6" i="21"/>
  <c r="O6" i="22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B7" i="21"/>
  <c r="C7" i="21"/>
  <c r="F7" i="21"/>
  <c r="G7" i="21"/>
  <c r="H7" i="21" s="1"/>
  <c r="J7" i="21"/>
  <c r="K7" i="21"/>
  <c r="K8" i="21" s="1"/>
  <c r="L7" i="21"/>
  <c r="N7" i="21"/>
  <c r="P7" i="21" s="1"/>
  <c r="O7" i="21"/>
  <c r="O8" i="21" s="1"/>
  <c r="O9" i="21" s="1"/>
  <c r="O10" i="21" s="1"/>
  <c r="O11" i="21" s="1"/>
  <c r="O12" i="21" s="1"/>
  <c r="O13" i="21" s="1"/>
  <c r="O14" i="21" s="1"/>
  <c r="R7" i="21"/>
  <c r="S7" i="21"/>
  <c r="S8" i="21" s="1"/>
  <c r="S9" i="21" s="1"/>
  <c r="V7" i="21"/>
  <c r="V8" i="21" s="1"/>
  <c r="W7" i="21"/>
  <c r="X7" i="21"/>
  <c r="B8" i="21"/>
  <c r="C8" i="21"/>
  <c r="F8" i="21"/>
  <c r="F9" i="21" s="1"/>
  <c r="J8" i="21"/>
  <c r="J9" i="21" s="1"/>
  <c r="J10" i="21" s="1"/>
  <c r="J11" i="21" s="1"/>
  <c r="J12" i="21" s="1"/>
  <c r="J13" i="21" s="1"/>
  <c r="N8" i="21"/>
  <c r="P8" i="21"/>
  <c r="W8" i="2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X8" i="21"/>
  <c r="C9" i="21"/>
  <c r="N9" i="21"/>
  <c r="P9" i="21" s="1"/>
  <c r="V9" i="21"/>
  <c r="C10" i="2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F10" i="21"/>
  <c r="S10" i="2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V10" i="21"/>
  <c r="J14" i="21"/>
  <c r="O15" i="21"/>
  <c r="O16" i="21" s="1"/>
  <c r="O17" i="21"/>
  <c r="O18" i="21" s="1"/>
  <c r="O19" i="21" s="1"/>
  <c r="O20" i="21" s="1"/>
  <c r="O21" i="21" s="1"/>
  <c r="O22" i="21" s="1"/>
  <c r="O23" i="2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T88" i="19" l="1"/>
  <c r="P88" i="19"/>
  <c r="J73" i="19"/>
  <c r="P72" i="19"/>
  <c r="P6" i="22"/>
  <c r="J15" i="21"/>
  <c r="D8" i="21"/>
  <c r="Z8" i="21"/>
  <c r="O8" i="22" s="1"/>
  <c r="B9" i="21"/>
  <c r="P83" i="19"/>
  <c r="T83" i="19"/>
  <c r="K9" i="21"/>
  <c r="L8" i="21"/>
  <c r="T86" i="19"/>
  <c r="P86" i="19"/>
  <c r="P79" i="19"/>
  <c r="T79" i="19"/>
  <c r="K9" i="30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L8" i="30"/>
  <c r="X9" i="21"/>
  <c r="P54" i="28"/>
  <c r="T29" i="28"/>
  <c r="P29" i="28"/>
  <c r="P85" i="19"/>
  <c r="T85" i="19"/>
  <c r="F11" i="21"/>
  <c r="X10" i="21"/>
  <c r="P32" i="28"/>
  <c r="T32" i="28"/>
  <c r="V11" i="21"/>
  <c r="T72" i="19"/>
  <c r="P34" i="19"/>
  <c r="T34" i="19"/>
  <c r="H7" i="30"/>
  <c r="R7" i="30"/>
  <c r="S7" i="30" s="1"/>
  <c r="N7" i="22" s="1"/>
  <c r="P7" i="22" s="1"/>
  <c r="F8" i="30"/>
  <c r="N10" i="21"/>
  <c r="G8" i="21"/>
  <c r="T7" i="21"/>
  <c r="R8" i="21"/>
  <c r="P60" i="28"/>
  <c r="T60" i="28"/>
  <c r="P52" i="28"/>
  <c r="T52" i="28"/>
  <c r="J84" i="19"/>
  <c r="T78" i="19"/>
  <c r="P16" i="19"/>
  <c r="T16" i="19"/>
  <c r="T27" i="19" s="1"/>
  <c r="J12" i="30"/>
  <c r="L11" i="30"/>
  <c r="P28" i="28"/>
  <c r="T28" i="28"/>
  <c r="T67" i="28" s="1"/>
  <c r="T70" i="28" s="1"/>
  <c r="T87" i="19"/>
  <c r="T61" i="28"/>
  <c r="P61" i="28"/>
  <c r="M11" i="22"/>
  <c r="P87" i="19"/>
  <c r="F36" i="31"/>
  <c r="T62" i="19"/>
  <c r="P62" i="19"/>
  <c r="J63" i="19"/>
  <c r="I7" i="22"/>
  <c r="H8" i="22"/>
  <c r="O8" i="30"/>
  <c r="P7" i="30"/>
  <c r="T74" i="19"/>
  <c r="J75" i="19"/>
  <c r="B19" i="30"/>
  <c r="L10" i="30"/>
  <c r="P38" i="19"/>
  <c r="T38" i="19"/>
  <c r="T57" i="19" s="1"/>
  <c r="T56" i="28"/>
  <c r="P53" i="28"/>
  <c r="P48" i="28"/>
  <c r="P36" i="28"/>
  <c r="T36" i="28"/>
  <c r="T18" i="19"/>
  <c r="K9" i="22"/>
  <c r="C10" i="22"/>
  <c r="D7" i="21"/>
  <c r="Z7" i="21"/>
  <c r="O7" i="22" s="1"/>
  <c r="N10" i="30"/>
  <c r="B9" i="30"/>
  <c r="L9" i="30"/>
  <c r="C7" i="30"/>
  <c r="V7" i="22" l="1"/>
  <c r="T7" i="22"/>
  <c r="C8" i="30"/>
  <c r="D7" i="30"/>
  <c r="T63" i="19"/>
  <c r="J64" i="19"/>
  <c r="P63" i="19"/>
  <c r="F9" i="30"/>
  <c r="R9" i="30" s="1"/>
  <c r="S9" i="30" s="1"/>
  <c r="N9" i="22" s="1"/>
  <c r="R8" i="30"/>
  <c r="S8" i="30" s="1"/>
  <c r="N8" i="22" s="1"/>
  <c r="P8" i="22" s="1"/>
  <c r="H8" i="30"/>
  <c r="B20" i="30"/>
  <c r="H9" i="22"/>
  <c r="I8" i="22"/>
  <c r="T8" i="21"/>
  <c r="R9" i="21"/>
  <c r="F12" i="21"/>
  <c r="V6" i="22"/>
  <c r="N11" i="30"/>
  <c r="T6" i="22"/>
  <c r="G9" i="21"/>
  <c r="H8" i="21"/>
  <c r="V12" i="21"/>
  <c r="X11" i="21"/>
  <c r="C11" i="22"/>
  <c r="K10" i="22"/>
  <c r="T84" i="19"/>
  <c r="P84" i="19"/>
  <c r="P10" i="21"/>
  <c r="N11" i="21"/>
  <c r="D9" i="21"/>
  <c r="B10" i="21"/>
  <c r="P73" i="19"/>
  <c r="T73" i="19"/>
  <c r="M12" i="22"/>
  <c r="J13" i="30"/>
  <c r="L12" i="30"/>
  <c r="T75" i="19"/>
  <c r="P75" i="19"/>
  <c r="J76" i="19"/>
  <c r="B10" i="30"/>
  <c r="O9" i="30"/>
  <c r="P8" i="30"/>
  <c r="K10" i="21"/>
  <c r="L9" i="21"/>
  <c r="J16" i="21"/>
  <c r="P76" i="19" l="1"/>
  <c r="T76" i="19"/>
  <c r="H9" i="21"/>
  <c r="G10" i="21"/>
  <c r="C9" i="30"/>
  <c r="D8" i="30"/>
  <c r="F13" i="21"/>
  <c r="K11" i="21"/>
  <c r="L10" i="21"/>
  <c r="R6" i="22"/>
  <c r="Z6" i="22"/>
  <c r="T9" i="21"/>
  <c r="R10" i="21"/>
  <c r="D10" i="21"/>
  <c r="Z10" i="21"/>
  <c r="O10" i="22" s="1"/>
  <c r="B11" i="21"/>
  <c r="O10" i="30"/>
  <c r="P9" i="30"/>
  <c r="Z9" i="21"/>
  <c r="O9" i="22" s="1"/>
  <c r="K11" i="22"/>
  <c r="C12" i="22"/>
  <c r="J14" i="30"/>
  <c r="L13" i="30"/>
  <c r="N12" i="30"/>
  <c r="I9" i="22"/>
  <c r="H10" i="22"/>
  <c r="P64" i="19"/>
  <c r="T64" i="19"/>
  <c r="T108" i="19" s="1"/>
  <c r="T112" i="19" s="1"/>
  <c r="N12" i="21"/>
  <c r="P11" i="21"/>
  <c r="V13" i="21"/>
  <c r="X12" i="21"/>
  <c r="B21" i="30"/>
  <c r="J17" i="21"/>
  <c r="B11" i="30"/>
  <c r="M13" i="22"/>
  <c r="T8" i="22"/>
  <c r="V8" i="22"/>
  <c r="R7" i="22"/>
  <c r="Z7" i="22"/>
  <c r="F10" i="30"/>
  <c r="H9" i="30"/>
  <c r="R8" i="22" l="1"/>
  <c r="Z8" i="22"/>
  <c r="N13" i="21"/>
  <c r="P12" i="21"/>
  <c r="J15" i="30"/>
  <c r="L14" i="30"/>
  <c r="J18" i="21"/>
  <c r="F11" i="30"/>
  <c r="R11" i="30" s="1"/>
  <c r="S11" i="30" s="1"/>
  <c r="N11" i="22" s="1"/>
  <c r="P11" i="22" s="1"/>
  <c r="H10" i="30"/>
  <c r="I10" i="22"/>
  <c r="H11" i="22"/>
  <c r="C10" i="30"/>
  <c r="D9" i="30"/>
  <c r="M14" i="22"/>
  <c r="B22" i="30"/>
  <c r="G11" i="21"/>
  <c r="H10" i="21"/>
  <c r="B12" i="30"/>
  <c r="N13" i="30"/>
  <c r="O11" i="30"/>
  <c r="P10" i="30"/>
  <c r="R10" i="30"/>
  <c r="S10" i="30" s="1"/>
  <c r="N10" i="22" s="1"/>
  <c r="V14" i="21"/>
  <c r="X13" i="21"/>
  <c r="D11" i="21"/>
  <c r="B12" i="21"/>
  <c r="K12" i="22"/>
  <c r="C13" i="22"/>
  <c r="T10" i="21"/>
  <c r="R11" i="21"/>
  <c r="Z11" i="21" s="1"/>
  <c r="O11" i="22" s="1"/>
  <c r="F14" i="21"/>
  <c r="P9" i="22"/>
  <c r="L11" i="21"/>
  <c r="K12" i="21"/>
  <c r="V11" i="22" l="1"/>
  <c r="T11" i="22"/>
  <c r="C14" i="22"/>
  <c r="K13" i="22"/>
  <c r="J19" i="21"/>
  <c r="G12" i="21"/>
  <c r="H11" i="21"/>
  <c r="C11" i="30"/>
  <c r="D10" i="30"/>
  <c r="V9" i="22"/>
  <c r="T9" i="22"/>
  <c r="D12" i="21"/>
  <c r="Z12" i="21"/>
  <c r="O12" i="22" s="1"/>
  <c r="B13" i="21"/>
  <c r="O12" i="30"/>
  <c r="P11" i="30"/>
  <c r="F15" i="21"/>
  <c r="N14" i="30"/>
  <c r="L15" i="30"/>
  <c r="J16" i="30"/>
  <c r="L12" i="21"/>
  <c r="K13" i="21"/>
  <c r="H12" i="22"/>
  <c r="I11" i="22"/>
  <c r="T11" i="21"/>
  <c r="R12" i="21"/>
  <c r="B23" i="30"/>
  <c r="P13" i="21"/>
  <c r="N14" i="21"/>
  <c r="X14" i="21"/>
  <c r="V15" i="21"/>
  <c r="P10" i="22"/>
  <c r="M15" i="22"/>
  <c r="F12" i="30"/>
  <c r="H11" i="30"/>
  <c r="L13" i="21" l="1"/>
  <c r="K14" i="21"/>
  <c r="C15" i="22"/>
  <c r="K14" i="22"/>
  <c r="B24" i="30"/>
  <c r="O13" i="30"/>
  <c r="P12" i="30"/>
  <c r="F13" i="30"/>
  <c r="H12" i="30"/>
  <c r="T12" i="21"/>
  <c r="R13" i="21"/>
  <c r="P14" i="21"/>
  <c r="N15" i="21"/>
  <c r="N15" i="30"/>
  <c r="F16" i="21"/>
  <c r="Z9" i="22"/>
  <c r="R9" i="22"/>
  <c r="J20" i="21"/>
  <c r="M16" i="22"/>
  <c r="H13" i="22"/>
  <c r="I12" i="22"/>
  <c r="X15" i="21"/>
  <c r="V16" i="21"/>
  <c r="R12" i="30"/>
  <c r="S12" i="30" s="1"/>
  <c r="N12" i="22" s="1"/>
  <c r="L16" i="30"/>
  <c r="J17" i="30"/>
  <c r="D13" i="21"/>
  <c r="B14" i="21"/>
  <c r="Z13" i="21"/>
  <c r="O13" i="22" s="1"/>
  <c r="R11" i="22"/>
  <c r="Z11" i="22"/>
  <c r="V10" i="22"/>
  <c r="T10" i="22"/>
  <c r="C12" i="30"/>
  <c r="D11" i="30"/>
  <c r="G13" i="21"/>
  <c r="H12" i="21"/>
  <c r="G14" i="21" l="1"/>
  <c r="H13" i="21"/>
  <c r="T13" i="21"/>
  <c r="R14" i="21"/>
  <c r="C13" i="30"/>
  <c r="D12" i="30"/>
  <c r="I13" i="22"/>
  <c r="H14" i="22"/>
  <c r="Z10" i="22"/>
  <c r="R10" i="22"/>
  <c r="M17" i="22"/>
  <c r="R13" i="30"/>
  <c r="S13" i="30" s="1"/>
  <c r="N13" i="22" s="1"/>
  <c r="P13" i="22" s="1"/>
  <c r="H13" i="30"/>
  <c r="F14" i="30"/>
  <c r="K15" i="22"/>
  <c r="C16" i="22"/>
  <c r="P12" i="22"/>
  <c r="K15" i="21"/>
  <c r="L14" i="21"/>
  <c r="D14" i="21"/>
  <c r="B15" i="21"/>
  <c r="L17" i="30"/>
  <c r="J18" i="30"/>
  <c r="F17" i="21"/>
  <c r="V17" i="21"/>
  <c r="X16" i="21"/>
  <c r="J21" i="21"/>
  <c r="N16" i="30"/>
  <c r="O14" i="30"/>
  <c r="P13" i="30"/>
  <c r="P15" i="21"/>
  <c r="N16" i="21"/>
  <c r="B25" i="30"/>
  <c r="P16" i="21" l="1"/>
  <c r="N17" i="21"/>
  <c r="F18" i="21"/>
  <c r="K16" i="21"/>
  <c r="L15" i="21"/>
  <c r="O15" i="30"/>
  <c r="P14" i="30"/>
  <c r="C14" i="30"/>
  <c r="D13" i="30"/>
  <c r="J19" i="30"/>
  <c r="L18" i="30"/>
  <c r="V12" i="22"/>
  <c r="T12" i="22"/>
  <c r="M18" i="22"/>
  <c r="N17" i="30"/>
  <c r="K16" i="22"/>
  <c r="C17" i="22"/>
  <c r="T14" i="21"/>
  <c r="R15" i="21"/>
  <c r="B26" i="30"/>
  <c r="D15" i="21"/>
  <c r="B16" i="21"/>
  <c r="J22" i="21"/>
  <c r="Z14" i="21"/>
  <c r="O14" i="22" s="1"/>
  <c r="H14" i="30"/>
  <c r="F15" i="30"/>
  <c r="R14" i="30"/>
  <c r="S14" i="30" s="1"/>
  <c r="N14" i="22" s="1"/>
  <c r="I14" i="22"/>
  <c r="H15" i="22"/>
  <c r="X17" i="21"/>
  <c r="V18" i="21"/>
  <c r="V13" i="22"/>
  <c r="T13" i="22"/>
  <c r="G15" i="21"/>
  <c r="H14" i="21"/>
  <c r="T15" i="21" l="1"/>
  <c r="R16" i="21"/>
  <c r="O16" i="30"/>
  <c r="P15" i="30"/>
  <c r="I15" i="22"/>
  <c r="H16" i="22"/>
  <c r="R12" i="22"/>
  <c r="Z12" i="22"/>
  <c r="Z15" i="21"/>
  <c r="O15" i="22" s="1"/>
  <c r="K17" i="21"/>
  <c r="L16" i="21"/>
  <c r="P14" i="22"/>
  <c r="D16" i="21"/>
  <c r="Z16" i="21"/>
  <c r="O16" i="22" s="1"/>
  <c r="B17" i="21"/>
  <c r="K17" i="22"/>
  <c r="C18" i="22"/>
  <c r="G16" i="21"/>
  <c r="H15" i="21"/>
  <c r="H15" i="30"/>
  <c r="R15" i="30"/>
  <c r="S15" i="30" s="1"/>
  <c r="N15" i="22" s="1"/>
  <c r="P15" i="22" s="1"/>
  <c r="F16" i="30"/>
  <c r="J20" i="30"/>
  <c r="L19" i="30"/>
  <c r="F19" i="21"/>
  <c r="R13" i="22"/>
  <c r="Z13" i="22"/>
  <c r="B27" i="30"/>
  <c r="N18" i="30"/>
  <c r="N18" i="21"/>
  <c r="P17" i="21"/>
  <c r="C15" i="30"/>
  <c r="D14" i="30"/>
  <c r="V19" i="21"/>
  <c r="X18" i="21"/>
  <c r="J23" i="21"/>
  <c r="M19" i="22"/>
  <c r="F17" i="30" l="1"/>
  <c r="R16" i="30"/>
  <c r="S16" i="30" s="1"/>
  <c r="N16" i="22" s="1"/>
  <c r="P16" i="22" s="1"/>
  <c r="H16" i="30"/>
  <c r="C16" i="30"/>
  <c r="D15" i="30"/>
  <c r="F20" i="21"/>
  <c r="J21" i="30"/>
  <c r="L20" i="30"/>
  <c r="T16" i="21"/>
  <c r="R17" i="21"/>
  <c r="V15" i="22"/>
  <c r="T15" i="22"/>
  <c r="M20" i="22"/>
  <c r="V14" i="22"/>
  <c r="T14" i="22"/>
  <c r="H17" i="22"/>
  <c r="I16" i="22"/>
  <c r="P18" i="21"/>
  <c r="N19" i="21"/>
  <c r="N19" i="30"/>
  <c r="G17" i="21"/>
  <c r="H16" i="21"/>
  <c r="K18" i="21"/>
  <c r="L17" i="21"/>
  <c r="J24" i="21"/>
  <c r="C19" i="22"/>
  <c r="K18" i="22"/>
  <c r="O17" i="30"/>
  <c r="P16" i="30"/>
  <c r="X19" i="21"/>
  <c r="V20" i="21"/>
  <c r="B28" i="30"/>
  <c r="B18" i="21"/>
  <c r="D17" i="21"/>
  <c r="D18" i="21" l="1"/>
  <c r="Z18" i="21"/>
  <c r="O18" i="22" s="1"/>
  <c r="B19" i="21"/>
  <c r="H18" i="22"/>
  <c r="I17" i="22"/>
  <c r="V16" i="22"/>
  <c r="T16" i="22"/>
  <c r="B29" i="30"/>
  <c r="N20" i="30"/>
  <c r="K19" i="22"/>
  <c r="C20" i="22"/>
  <c r="M21" i="22"/>
  <c r="F21" i="21"/>
  <c r="V21" i="21"/>
  <c r="X20" i="21"/>
  <c r="J25" i="21"/>
  <c r="P19" i="21"/>
  <c r="N20" i="21"/>
  <c r="R15" i="22"/>
  <c r="Z15" i="22"/>
  <c r="D16" i="30"/>
  <c r="C17" i="30"/>
  <c r="T17" i="21"/>
  <c r="R18" i="21"/>
  <c r="K19" i="21"/>
  <c r="L18" i="21"/>
  <c r="Z17" i="21"/>
  <c r="O17" i="22" s="1"/>
  <c r="O18" i="30"/>
  <c r="P17" i="30"/>
  <c r="R14" i="22"/>
  <c r="Z14" i="22"/>
  <c r="G18" i="21"/>
  <c r="H17" i="21"/>
  <c r="L21" i="30"/>
  <c r="J22" i="30"/>
  <c r="F18" i="30"/>
  <c r="R17" i="30"/>
  <c r="S17" i="30" s="1"/>
  <c r="N17" i="22" s="1"/>
  <c r="P17" i="22" s="1"/>
  <c r="H17" i="30"/>
  <c r="V17" i="22" l="1"/>
  <c r="T17" i="22"/>
  <c r="D17" i="30"/>
  <c r="C18" i="30"/>
  <c r="H18" i="30"/>
  <c r="F19" i="30"/>
  <c r="R18" i="30"/>
  <c r="S18" i="30" s="1"/>
  <c r="N18" i="22" s="1"/>
  <c r="P18" i="22" s="1"/>
  <c r="N21" i="30"/>
  <c r="L22" i="30"/>
  <c r="J23" i="30"/>
  <c r="P20" i="21"/>
  <c r="N21" i="21"/>
  <c r="G19" i="21"/>
  <c r="H18" i="21"/>
  <c r="K20" i="21"/>
  <c r="L19" i="21"/>
  <c r="B30" i="30"/>
  <c r="T18" i="21"/>
  <c r="R19" i="21"/>
  <c r="C21" i="22"/>
  <c r="K20" i="22"/>
  <c r="R16" i="22"/>
  <c r="Z16" i="22"/>
  <c r="J26" i="21"/>
  <c r="X21" i="21"/>
  <c r="V22" i="21"/>
  <c r="I18" i="22"/>
  <c r="H19" i="22"/>
  <c r="O19" i="30"/>
  <c r="P18" i="30"/>
  <c r="F22" i="21"/>
  <c r="Z19" i="21"/>
  <c r="O19" i="22" s="1"/>
  <c r="D19" i="21"/>
  <c r="B20" i="21"/>
  <c r="M22" i="22"/>
  <c r="F23" i="21" l="1"/>
  <c r="P21" i="21"/>
  <c r="N22" i="21"/>
  <c r="J27" i="21"/>
  <c r="C19" i="30"/>
  <c r="D18" i="30"/>
  <c r="L23" i="30"/>
  <c r="J24" i="30"/>
  <c r="O20" i="30"/>
  <c r="P19" i="30"/>
  <c r="B31" i="30"/>
  <c r="R17" i="22"/>
  <c r="Z17" i="22"/>
  <c r="M23" i="22"/>
  <c r="H20" i="22"/>
  <c r="I19" i="22"/>
  <c r="D20" i="21"/>
  <c r="Z20" i="21"/>
  <c r="O20" i="22" s="1"/>
  <c r="B21" i="21"/>
  <c r="K21" i="21"/>
  <c r="L20" i="21"/>
  <c r="X22" i="21"/>
  <c r="V23" i="21"/>
  <c r="K21" i="22"/>
  <c r="C22" i="22"/>
  <c r="V18" i="22"/>
  <c r="T18" i="22"/>
  <c r="T19" i="21"/>
  <c r="R20" i="21"/>
  <c r="G20" i="21"/>
  <c r="H19" i="21"/>
  <c r="H19" i="30"/>
  <c r="F20" i="30"/>
  <c r="R19" i="30"/>
  <c r="S19" i="30" s="1"/>
  <c r="N19" i="22" s="1"/>
  <c r="P19" i="22" s="1"/>
  <c r="N22" i="30"/>
  <c r="C20" i="30" l="1"/>
  <c r="D19" i="30"/>
  <c r="X23" i="21"/>
  <c r="V24" i="21"/>
  <c r="B32" i="30"/>
  <c r="J28" i="21"/>
  <c r="G21" i="21"/>
  <c r="H20" i="21"/>
  <c r="H21" i="22"/>
  <c r="I20" i="22"/>
  <c r="P22" i="21"/>
  <c r="N23" i="21"/>
  <c r="T20" i="21"/>
  <c r="R21" i="21"/>
  <c r="O21" i="30"/>
  <c r="P20" i="30"/>
  <c r="V19" i="22"/>
  <c r="T19" i="22"/>
  <c r="D21" i="21"/>
  <c r="B22" i="21"/>
  <c r="H20" i="30"/>
  <c r="F21" i="30"/>
  <c r="R20" i="30"/>
  <c r="S20" i="30" s="1"/>
  <c r="N20" i="22" s="1"/>
  <c r="P20" i="22" s="1"/>
  <c r="C23" i="22"/>
  <c r="K22" i="22"/>
  <c r="K22" i="21"/>
  <c r="L21" i="21"/>
  <c r="M24" i="22"/>
  <c r="J25" i="30"/>
  <c r="L24" i="30"/>
  <c r="F24" i="21"/>
  <c r="N23" i="30"/>
  <c r="R18" i="22"/>
  <c r="Z18" i="22"/>
  <c r="D22" i="21" l="1"/>
  <c r="B23" i="21"/>
  <c r="P23" i="21"/>
  <c r="N24" i="21"/>
  <c r="B33" i="30"/>
  <c r="N24" i="30"/>
  <c r="K23" i="21"/>
  <c r="L22" i="21"/>
  <c r="Z19" i="22"/>
  <c r="R19" i="22"/>
  <c r="F25" i="21"/>
  <c r="K23" i="22"/>
  <c r="C24" i="22"/>
  <c r="H22" i="22"/>
  <c r="I21" i="22"/>
  <c r="X24" i="21"/>
  <c r="V25" i="21"/>
  <c r="V20" i="22"/>
  <c r="T20" i="22"/>
  <c r="L25" i="30"/>
  <c r="J26" i="30"/>
  <c r="F22" i="30"/>
  <c r="H21" i="30"/>
  <c r="R21" i="30"/>
  <c r="S21" i="30" s="1"/>
  <c r="N21" i="22" s="1"/>
  <c r="P21" i="22" s="1"/>
  <c r="O22" i="30"/>
  <c r="P21" i="30"/>
  <c r="G22" i="21"/>
  <c r="H21" i="21"/>
  <c r="M25" i="22"/>
  <c r="T21" i="21"/>
  <c r="R22" i="21"/>
  <c r="J29" i="21"/>
  <c r="Z21" i="21"/>
  <c r="O21" i="22" s="1"/>
  <c r="C21" i="30"/>
  <c r="D20" i="30"/>
  <c r="J30" i="21" l="1"/>
  <c r="O23" i="30"/>
  <c r="P22" i="30"/>
  <c r="X25" i="21"/>
  <c r="V26" i="21"/>
  <c r="T22" i="21"/>
  <c r="R23" i="21"/>
  <c r="V21" i="22"/>
  <c r="T21" i="22"/>
  <c r="P24" i="21"/>
  <c r="N25" i="21"/>
  <c r="H22" i="30"/>
  <c r="F23" i="30"/>
  <c r="R22" i="30"/>
  <c r="S22" i="30" s="1"/>
  <c r="N22" i="22" s="1"/>
  <c r="H23" i="22"/>
  <c r="I22" i="22"/>
  <c r="M26" i="22"/>
  <c r="J27" i="30"/>
  <c r="L26" i="30"/>
  <c r="C25" i="22"/>
  <c r="K24" i="22"/>
  <c r="K24" i="21"/>
  <c r="L23" i="21"/>
  <c r="D23" i="21"/>
  <c r="B24" i="21"/>
  <c r="Z23" i="21"/>
  <c r="O23" i="22" s="1"/>
  <c r="C22" i="30"/>
  <c r="D21" i="30"/>
  <c r="Z22" i="21"/>
  <c r="O22" i="22" s="1"/>
  <c r="G23" i="21"/>
  <c r="H22" i="21"/>
  <c r="R20" i="22"/>
  <c r="Z20" i="22"/>
  <c r="F26" i="21"/>
  <c r="N25" i="30"/>
  <c r="C26" i="22" l="1"/>
  <c r="K25" i="22"/>
  <c r="F24" i="30"/>
  <c r="H23" i="30"/>
  <c r="R23" i="30"/>
  <c r="S23" i="30" s="1"/>
  <c r="N23" i="22" s="1"/>
  <c r="P23" i="22" s="1"/>
  <c r="V27" i="21"/>
  <c r="X26" i="21"/>
  <c r="F27" i="21"/>
  <c r="C23" i="30"/>
  <c r="D22" i="30"/>
  <c r="J28" i="30"/>
  <c r="L27" i="30"/>
  <c r="N26" i="21"/>
  <c r="P25" i="21"/>
  <c r="D24" i="21"/>
  <c r="B25" i="21"/>
  <c r="M27" i="22"/>
  <c r="O24" i="30"/>
  <c r="P23" i="30"/>
  <c r="R21" i="22"/>
  <c r="Z21" i="22"/>
  <c r="J31" i="21"/>
  <c r="G24" i="21"/>
  <c r="H23" i="21"/>
  <c r="N26" i="30"/>
  <c r="K25" i="21"/>
  <c r="L24" i="21"/>
  <c r="H24" i="22"/>
  <c r="I23" i="22"/>
  <c r="T23" i="21"/>
  <c r="R24" i="21"/>
  <c r="P22" i="22"/>
  <c r="V23" i="22" l="1"/>
  <c r="T23" i="22"/>
  <c r="J29" i="30"/>
  <c r="L28" i="30"/>
  <c r="G25" i="21"/>
  <c r="H24" i="21"/>
  <c r="F25" i="30"/>
  <c r="H24" i="30"/>
  <c r="R24" i="30"/>
  <c r="S24" i="30" s="1"/>
  <c r="N24" i="22" s="1"/>
  <c r="P24" i="22" s="1"/>
  <c r="D25" i="21"/>
  <c r="B26" i="21"/>
  <c r="C24" i="30"/>
  <c r="D23" i="30"/>
  <c r="K26" i="21"/>
  <c r="L25" i="21"/>
  <c r="V22" i="22"/>
  <c r="T22" i="22"/>
  <c r="N27" i="30"/>
  <c r="P26" i="21"/>
  <c r="N27" i="21"/>
  <c r="X27" i="21"/>
  <c r="V28" i="21"/>
  <c r="O25" i="30"/>
  <c r="P24" i="30"/>
  <c r="T24" i="21"/>
  <c r="R25" i="21"/>
  <c r="M28" i="22"/>
  <c r="H25" i="22"/>
  <c r="I24" i="22"/>
  <c r="J32" i="21"/>
  <c r="Z24" i="21"/>
  <c r="O24" i="22" s="1"/>
  <c r="F28" i="21"/>
  <c r="K26" i="22"/>
  <c r="C27" i="22"/>
  <c r="V29" i="21" l="1"/>
  <c r="X28" i="21"/>
  <c r="V24" i="22"/>
  <c r="T24" i="22"/>
  <c r="K27" i="22"/>
  <c r="C28" i="22"/>
  <c r="I25" i="22"/>
  <c r="H26" i="22"/>
  <c r="K27" i="21"/>
  <c r="L26" i="21"/>
  <c r="N28" i="21"/>
  <c r="P27" i="21"/>
  <c r="F26" i="30"/>
  <c r="H25" i="30"/>
  <c r="R25" i="30"/>
  <c r="S25" i="30" s="1"/>
  <c r="N25" i="22" s="1"/>
  <c r="M29" i="22"/>
  <c r="F29" i="21"/>
  <c r="T25" i="21"/>
  <c r="R26" i="21"/>
  <c r="N28" i="30"/>
  <c r="C25" i="30"/>
  <c r="D24" i="30"/>
  <c r="G26" i="21"/>
  <c r="H25" i="21"/>
  <c r="D26" i="21"/>
  <c r="Z26" i="21"/>
  <c r="O26" i="22" s="1"/>
  <c r="B27" i="21"/>
  <c r="J33" i="21"/>
  <c r="R22" i="22"/>
  <c r="Z22" i="22"/>
  <c r="L29" i="30"/>
  <c r="J30" i="30"/>
  <c r="O26" i="30"/>
  <c r="P25" i="30"/>
  <c r="Z25" i="21"/>
  <c r="O25" i="22" s="1"/>
  <c r="R23" i="22"/>
  <c r="Z23" i="22"/>
  <c r="C26" i="30" l="1"/>
  <c r="D25" i="30"/>
  <c r="M30" i="22"/>
  <c r="K28" i="21"/>
  <c r="L27" i="21"/>
  <c r="V30" i="21"/>
  <c r="X29" i="21"/>
  <c r="J34" i="21"/>
  <c r="P25" i="22"/>
  <c r="I26" i="22"/>
  <c r="H27" i="22"/>
  <c r="B28" i="21"/>
  <c r="D27" i="21"/>
  <c r="N29" i="30"/>
  <c r="O27" i="30"/>
  <c r="P26" i="30"/>
  <c r="R27" i="21"/>
  <c r="T26" i="21"/>
  <c r="H26" i="30"/>
  <c r="F27" i="30"/>
  <c r="R26" i="30"/>
  <c r="S26" i="30" s="1"/>
  <c r="N26" i="22" s="1"/>
  <c r="P26" i="22" s="1"/>
  <c r="K28" i="22"/>
  <c r="C29" i="22"/>
  <c r="L30" i="30"/>
  <c r="J31" i="30"/>
  <c r="P28" i="21"/>
  <c r="N29" i="21"/>
  <c r="R24" i="22"/>
  <c r="Z24" i="22"/>
  <c r="G27" i="21"/>
  <c r="H26" i="21"/>
  <c r="F30" i="21"/>
  <c r="L31" i="30" l="1"/>
  <c r="J32" i="30"/>
  <c r="T27" i="21"/>
  <c r="R28" i="21"/>
  <c r="I27" i="22"/>
  <c r="H28" i="22"/>
  <c r="K29" i="21"/>
  <c r="L28" i="21"/>
  <c r="M31" i="22"/>
  <c r="G28" i="21"/>
  <c r="H27" i="21"/>
  <c r="K29" i="22"/>
  <c r="C30" i="22"/>
  <c r="O28" i="30"/>
  <c r="P27" i="30"/>
  <c r="V25" i="22"/>
  <c r="T25" i="22"/>
  <c r="N30" i="30"/>
  <c r="J35" i="21"/>
  <c r="V26" i="22"/>
  <c r="T26" i="22"/>
  <c r="C27" i="30"/>
  <c r="D26" i="30"/>
  <c r="P29" i="21"/>
  <c r="N30" i="21"/>
  <c r="H27" i="30"/>
  <c r="F28" i="30"/>
  <c r="R27" i="30"/>
  <c r="S27" i="30" s="1"/>
  <c r="N27" i="22" s="1"/>
  <c r="D28" i="21"/>
  <c r="B29" i="21"/>
  <c r="X30" i="21"/>
  <c r="V31" i="21"/>
  <c r="F31" i="21"/>
  <c r="Z27" i="21"/>
  <c r="O27" i="22" s="1"/>
  <c r="X31" i="21" l="1"/>
  <c r="V32" i="21"/>
  <c r="N31" i="21"/>
  <c r="P30" i="21"/>
  <c r="N31" i="30"/>
  <c r="T28" i="21"/>
  <c r="R29" i="21"/>
  <c r="Z29" i="21"/>
  <c r="O29" i="22" s="1"/>
  <c r="B30" i="21"/>
  <c r="D29" i="21"/>
  <c r="G29" i="21"/>
  <c r="H28" i="21"/>
  <c r="Z28" i="21"/>
  <c r="O28" i="22" s="1"/>
  <c r="C28" i="30"/>
  <c r="D27" i="30"/>
  <c r="R25" i="22"/>
  <c r="Z25" i="22"/>
  <c r="J33" i="30"/>
  <c r="L33" i="30" s="1"/>
  <c r="L32" i="30"/>
  <c r="R26" i="22"/>
  <c r="Z26" i="22"/>
  <c r="M32" i="22"/>
  <c r="P27" i="22"/>
  <c r="F32" i="21"/>
  <c r="H28" i="30"/>
  <c r="F29" i="30"/>
  <c r="R28" i="30"/>
  <c r="S28" i="30" s="1"/>
  <c r="N28" i="22" s="1"/>
  <c r="P28" i="22" s="1"/>
  <c r="J36" i="21"/>
  <c r="O29" i="30"/>
  <c r="P28" i="30"/>
  <c r="K30" i="21"/>
  <c r="L29" i="21"/>
  <c r="K30" i="22"/>
  <c r="C31" i="22"/>
  <c r="I28" i="22"/>
  <c r="H29" i="22"/>
  <c r="G30" i="21" l="1"/>
  <c r="H29" i="21"/>
  <c r="K31" i="21"/>
  <c r="L30" i="21"/>
  <c r="F33" i="21"/>
  <c r="D30" i="21"/>
  <c r="Z30" i="21"/>
  <c r="O30" i="22" s="1"/>
  <c r="B31" i="21"/>
  <c r="P31" i="21"/>
  <c r="N32" i="21"/>
  <c r="O30" i="30"/>
  <c r="P29" i="30"/>
  <c r="V27" i="22"/>
  <c r="T27" i="22"/>
  <c r="X32" i="21"/>
  <c r="V33" i="21"/>
  <c r="H30" i="22"/>
  <c r="I29" i="22"/>
  <c r="M33" i="22"/>
  <c r="T29" i="21"/>
  <c r="R30" i="21"/>
  <c r="C29" i="30"/>
  <c r="D28" i="30"/>
  <c r="C32" i="22"/>
  <c r="K31" i="22"/>
  <c r="V28" i="22"/>
  <c r="T28" i="22"/>
  <c r="F30" i="30"/>
  <c r="H29" i="30"/>
  <c r="R29" i="30"/>
  <c r="S29" i="30" s="1"/>
  <c r="N29" i="22" s="1"/>
  <c r="P29" i="22" s="1"/>
  <c r="N32" i="30"/>
  <c r="H30" i="30" l="1"/>
  <c r="F31" i="30"/>
  <c r="R30" i="30"/>
  <c r="S30" i="30" s="1"/>
  <c r="N30" i="22" s="1"/>
  <c r="P30" i="22" s="1"/>
  <c r="T30" i="21"/>
  <c r="R31" i="21"/>
  <c r="R27" i="22"/>
  <c r="Z27" i="22"/>
  <c r="R28" i="22"/>
  <c r="Z28" i="22"/>
  <c r="F34" i="21"/>
  <c r="M38" i="22"/>
  <c r="O31" i="30"/>
  <c r="P30" i="30"/>
  <c r="N33" i="30"/>
  <c r="C33" i="22"/>
  <c r="K32" i="22"/>
  <c r="P32" i="21"/>
  <c r="N33" i="21"/>
  <c r="K32" i="21"/>
  <c r="L31" i="21"/>
  <c r="V29" i="22"/>
  <c r="T29" i="22"/>
  <c r="H31" i="22"/>
  <c r="I30" i="22"/>
  <c r="C30" i="30"/>
  <c r="D29" i="30"/>
  <c r="X33" i="21"/>
  <c r="V34" i="21"/>
  <c r="D31" i="21"/>
  <c r="B32" i="21"/>
  <c r="G31" i="21"/>
  <c r="H30" i="21"/>
  <c r="V30" i="22" l="1"/>
  <c r="T30" i="22"/>
  <c r="D32" i="21"/>
  <c r="B33" i="21"/>
  <c r="F32" i="30"/>
  <c r="H31" i="30"/>
  <c r="R31" i="30"/>
  <c r="S31" i="30" s="1"/>
  <c r="N31" i="22" s="1"/>
  <c r="V35" i="21"/>
  <c r="X34" i="21"/>
  <c r="K33" i="21"/>
  <c r="L32" i="21"/>
  <c r="O32" i="30"/>
  <c r="P31" i="30"/>
  <c r="P33" i="21"/>
  <c r="N34" i="21"/>
  <c r="C31" i="30"/>
  <c r="D30" i="30"/>
  <c r="T31" i="21"/>
  <c r="R32" i="21"/>
  <c r="G32" i="21"/>
  <c r="H31" i="21"/>
  <c r="Z31" i="21"/>
  <c r="O31" i="22" s="1"/>
  <c r="I31" i="22"/>
  <c r="H32" i="22"/>
  <c r="K33" i="22"/>
  <c r="C38" i="22"/>
  <c r="F35" i="21"/>
  <c r="R29" i="22"/>
  <c r="Z29" i="22"/>
  <c r="P34" i="21" l="1"/>
  <c r="N35" i="21"/>
  <c r="P31" i="22"/>
  <c r="F33" i="30"/>
  <c r="H32" i="30"/>
  <c r="R32" i="30"/>
  <c r="S32" i="30" s="1"/>
  <c r="N32" i="22" s="1"/>
  <c r="F36" i="21"/>
  <c r="G33" i="21"/>
  <c r="H32" i="21"/>
  <c r="O33" i="30"/>
  <c r="P33" i="30" s="1"/>
  <c r="P32" i="30"/>
  <c r="Z33" i="21"/>
  <c r="O33" i="22" s="1"/>
  <c r="O38" i="22" s="1"/>
  <c r="D33" i="21"/>
  <c r="B34" i="21"/>
  <c r="T32" i="21"/>
  <c r="R33" i="21"/>
  <c r="Z32" i="21"/>
  <c r="O32" i="22" s="1"/>
  <c r="K38" i="22"/>
  <c r="K34" i="21"/>
  <c r="L33" i="21"/>
  <c r="I32" i="22"/>
  <c r="H33" i="22"/>
  <c r="I33" i="22" s="1"/>
  <c r="R30" i="22"/>
  <c r="Z30" i="22"/>
  <c r="C32" i="30"/>
  <c r="D31" i="30"/>
  <c r="X35" i="21"/>
  <c r="V36" i="21"/>
  <c r="X36" i="21" s="1"/>
  <c r="C33" i="30" l="1"/>
  <c r="D33" i="30" s="1"/>
  <c r="D32" i="30"/>
  <c r="D34" i="21"/>
  <c r="B35" i="21"/>
  <c r="Z34" i="21"/>
  <c r="P32" i="22"/>
  <c r="P35" i="21"/>
  <c r="N36" i="21"/>
  <c r="P36" i="21" s="1"/>
  <c r="K35" i="21"/>
  <c r="L34" i="21"/>
  <c r="H33" i="30"/>
  <c r="R33" i="30"/>
  <c r="S33" i="30" s="1"/>
  <c r="N33" i="22" s="1"/>
  <c r="V31" i="22"/>
  <c r="T31" i="22"/>
  <c r="T33" i="21"/>
  <c r="R34" i="21"/>
  <c r="G34" i="21"/>
  <c r="H33" i="21"/>
  <c r="R31" i="22" l="1"/>
  <c r="Z31" i="22"/>
  <c r="V32" i="22"/>
  <c r="T32" i="22"/>
  <c r="N38" i="22"/>
  <c r="P33" i="22"/>
  <c r="B36" i="21"/>
  <c r="D35" i="21"/>
  <c r="G35" i="21"/>
  <c r="H34" i="21"/>
  <c r="K36" i="21"/>
  <c r="L36" i="21" s="1"/>
  <c r="L35" i="21"/>
  <c r="R35" i="21"/>
  <c r="T34" i="21"/>
  <c r="Z36" i="21" l="1"/>
  <c r="D36" i="21"/>
  <c r="G36" i="21"/>
  <c r="H36" i="21" s="1"/>
  <c r="H35" i="21"/>
  <c r="R36" i="21"/>
  <c r="T36" i="21" s="1"/>
  <c r="T35" i="21"/>
  <c r="V33" i="22"/>
  <c r="V38" i="22" s="1"/>
  <c r="P38" i="22"/>
  <c r="T33" i="22"/>
  <c r="R32" i="22"/>
  <c r="Z32" i="22"/>
  <c r="Z35" i="21"/>
  <c r="R33" i="22" l="1"/>
  <c r="R38" i="22" s="1"/>
  <c r="Z33" i="22"/>
  <c r="Z38" i="22" s="1"/>
  <c r="C43" i="22" s="1"/>
  <c r="T38" i="22"/>
  <c r="B43" i="22" l="1"/>
  <c r="B42" i="22"/>
  <c r="C42" i="22" l="1"/>
  <c r="C44" i="22" s="1"/>
  <c r="C45" i="22" s="1"/>
  <c r="B44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<sst xmlns="http://schemas.openxmlformats.org/spreadsheetml/2006/main" count="1299" uniqueCount="310">
  <si>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</si>
  <si>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</si>
  <si>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</si>
  <si>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</si>
  <si>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</si>
  <si>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</si>
  <si>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</si>
  <si>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</si>
  <si>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</si>
  <si>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</si>
  <si>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</si>
  <si>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</si>
  <si>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</si>
  <si>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</si>
  <si>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</si>
  <si>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</si>
  <si>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</si>
  <si>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</si>
  <si>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</si>
  <si>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</si>
  <si>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</si>
  <si>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</si>
  <si>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</si>
  <si>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</si>
  <si>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</si>
  <si>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</si>
  <si>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</si>
  <si>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</si>
  <si>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</si>
  <si>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</si>
  <si>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</si>
  <si>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</si>
  <si>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</si>
  <si>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</si>
  <si>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</si>
  <si>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</si>
  <si>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</si>
  <si>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</si>
  <si>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</si>
  <si>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</si>
  <si>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</si>
  <si>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</si>
  <si>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</si>
  <si>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</si>
  <si>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</si>
  <si>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</si>
  <si>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</si>
  <si>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</si>
  <si>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</si>
  <si>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</si>
  <si>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</si>
  <si>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</si>
  <si>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</si>
  <si>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</si>
  <si>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</si>
  <si>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</si>
  <si>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</si>
  <si>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</si>
  <si>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</si>
  <si>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</si>
  <si>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</si>
  <si>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</si>
  <si>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</si>
  <si>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</si>
  <si>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</si>
  <si>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</si>
  <si>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</si>
  <si>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</si>
  <si>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</si>
  <si>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</si>
  <si>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</si>
  <si>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</si>
  <si>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</si>
  <si>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</si>
  <si>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</si>
  <si>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</si>
  <si>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</si>
  <si>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</si>
  <si>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</si>
  <si>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</si>
  <si>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</si>
  <si>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</si>
  <si>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</si>
  <si>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</si>
  <si>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</si>
  <si>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</si>
  <si>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</si>
  <si>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</si>
  <si>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</si>
  <si>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</si>
  <si>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</si>
  <si>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</si>
  <si>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</si>
  <si>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</si>
  <si>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</si>
  <si>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</si>
  <si>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</si>
  <si>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</si>
  <si>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</si>
  <si>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</si>
  <si>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</si>
  <si>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</si>
  <si>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</si>
  <si>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</si>
  <si>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</si>
  <si>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</si>
  <si>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</si>
  <si>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</si>
  <si>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</si>
  <si>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</si>
  <si>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</si>
  <si>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</si>
  <si>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</si>
  <si>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</si>
  <si>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</si>
  <si>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</si>
  <si>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</si>
  <si>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</si>
  <si>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</si>
  <si>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</si>
  <si>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</si>
  <si>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</si>
  <si>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</si>
  <si>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</si>
  <si>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</si>
  <si>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</si>
  <si>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</si>
  <si>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</si>
  <si>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</si>
  <si>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</si>
  <si>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</si>
  <si>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</si>
  <si>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</si>
  <si>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</si>
  <si>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</si>
  <si>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</si>
  <si>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</si>
  <si>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</si>
  <si>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</si>
  <si>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</si>
  <si>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</si>
  <si>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</si>
  <si>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</si>
  <si>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</si>
  <si>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</si>
  <si>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</si>
  <si>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</si>
  <si>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</si>
  <si>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</si>
  <si>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</si>
  <si>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</si>
  <si>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</si>
  <si>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</si>
  <si>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</si>
  <si>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</si>
  <si>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</si>
  <si>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</si>
  <si>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</si>
  <si>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</si>
  <si>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</si>
  <si>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</si>
  <si>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</si>
  <si>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</si>
  <si>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</si>
  <si>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</si>
  <si>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</si>
  <si>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</si>
  <si>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</si>
  <si>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</si>
  <si>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</si>
  <si>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</si>
  <si>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</si>
  <si>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</si>
  <si>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</si>
  <si>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</si>
  <si>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</si>
  <si>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</si>
  <si>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</si>
  <si>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</si>
  <si>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</si>
  <si>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</si>
  <si>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</si>
  <si>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</si>
  <si>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</si>
  <si>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</si>
  <si>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</si>
  <si>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</si>
  <si>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</si>
  <si>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</si>
  <si>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</si>
  <si>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</si>
  <si>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</si>
  <si>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</si>
  <si>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</si>
  <si>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</si>
  <si>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</si>
  <si>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</si>
  <si>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</si>
  <si>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</si>
  <si>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</si>
  <si>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</si>
  <si>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</si>
  <si>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</si>
  <si>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</si>
  <si>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</si>
  <si>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</si>
  <si>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</si>
  <si>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</si>
  <si>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</si>
  <si>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</si>
  <si>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</si>
  <si>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</si>
  <si>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</si>
  <si>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</si>
  <si>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</si>
  <si>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</si>
  <si>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</si>
  <si>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</si>
  <si>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</si>
  <si>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</si>
  <si>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</si>
  <si>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</si>
  <si>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</si>
  <si>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</si>
  <si>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</si>
  <si>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</si>
  <si>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</si>
  <si>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</si>
  <si>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</si>
  <si>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</si>
  <si>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</si>
  <si>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</si>
  <si>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</si>
  <si>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</si>
  <si>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</si>
  <si>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</si>
  <si>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</si>
  <si>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</si>
  <si>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</si>
  <si>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</si>
  <si>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</si>
  <si>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</si>
  <si>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</si>
  <si>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</si>
  <si>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</si>
  <si>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</si>
  <si>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</si>
  <si>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</si>
  <si>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</si>
  <si>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</si>
  <si>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</si>
  <si>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</si>
  <si>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</si>
  <si>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</si>
  <si>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</si>
  <si>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</si>
  <si>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</si>
  <si>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</si>
  <si>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</si>
  <si>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</si>
  <si>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</si>
  <si>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</si>
  <si>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</si>
  <si>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</si>
  <si>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</si>
  <si>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</si>
  <si>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</si>
  <si>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</si>
  <si>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</si>
  <si>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</si>
  <si>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</si>
  <si>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</si>
  <si>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</si>
  <si>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</si>
  <si>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</si>
  <si>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</si>
  <si>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</si>
  <si>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</si>
  <si>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</si>
  <si>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</si>
  <si>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</si>
  <si>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</si>
  <si>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</si>
  <si>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</si>
  <si>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</si>
  <si>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</si>
  <si>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</si>
  <si>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</si>
  <si>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</si>
  <si>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</si>
  <si>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</si>
  <si>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</si>
  <si>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</si>
  <si>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</si>
  <si>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</si>
  <si>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</si>
  <si>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</si>
  <si>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</si>
  <si>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</si>
  <si>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</si>
  <si>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</si>
  <si>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</si>
  <si>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</si>
  <si>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</si>
  <si>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</si>
  <si>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</si>
  <si>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</si>
  <si>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</si>
  <si>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</si>
  <si>
    <t>&lt;== Weighted Avg Sales price on 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</si>
</sst>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  <xf numFmtId="44" fontId="0" fillId="0" borderId="0" xfId="2" applyFont="1" applyFill="1"/>
    <xf numFmtId="44" fontId="0" fillId="0" borderId="0" xfId="2" applyFont="1" applyFill="1" applyAlignment="1">
      <alignment horizontal="center"/>
    </xf>
    <xf numFmtId="44" fontId="0" fillId="0" borderId="0" xfId="2" applyNumberFormat="1" applyFont="1" applyFill="1"/>
    <xf numFmtId="167" fontId="0" fillId="0" borderId="0" xfId="2" applyNumberFormat="1" applyFont="1" applyFill="1"/>
    <xf numFmtId="177" fontId="0" fillId="0" borderId="2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2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5" thickTop="1" x14ac:dyDescent="0.2"/>
    <row r="29" spans="2:8" x14ac:dyDescent="0.2">
      <c r="C29" s="13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1" t="s">
        <v>253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5" thickBot="1" x14ac:dyDescent="0.25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5" thickTop="1" x14ac:dyDescent="0.2"/>
    <row r="36" spans="2:8" x14ac:dyDescent="0.2">
      <c r="C36" s="13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140625" style="25" customWidth="1"/>
    <col min="18" max="18" width="9.140625" style="25"/>
    <col min="19" max="19" width="9.140625" style="121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187</v>
      </c>
      <c r="F3" s="65" t="s">
        <v>209</v>
      </c>
      <c r="J3" s="65" t="s">
        <v>187</v>
      </c>
      <c r="N3" s="65" t="s">
        <v>302</v>
      </c>
    </row>
    <row r="4" spans="1:19" x14ac:dyDescent="0.2">
      <c r="A4" s="92"/>
      <c r="B4" s="65" t="s">
        <v>208</v>
      </c>
      <c r="F4" s="65" t="s">
        <v>210</v>
      </c>
      <c r="J4" s="65" t="s">
        <v>211</v>
      </c>
      <c r="N4" s="65" t="s">
        <v>303</v>
      </c>
      <c r="R4" s="25" t="s">
        <v>91</v>
      </c>
      <c r="S4" s="121" t="s">
        <v>94</v>
      </c>
    </row>
    <row r="5" spans="1:19" x14ac:dyDescent="0.2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28515625" style="65" customWidth="1"/>
    <col min="18" max="18" width="13" style="65" customWidth="1"/>
    <col min="19" max="20" width="13" style="110" customWidth="1"/>
    <col min="21" max="21" width="4.28515625" style="65" customWidth="1"/>
    <col min="22" max="22" width="13" style="65" customWidth="1"/>
    <col min="23" max="24" width="13" style="110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188</v>
      </c>
    </row>
    <row r="5" spans="1:26" x14ac:dyDescent="0.2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8"/>
  <sheetViews>
    <sheetView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C45" sqref="C45"/>
    </sheetView>
  </sheetViews>
  <sheetFormatPr defaultRowHeight="12.75" x14ac:dyDescent="0.2"/>
  <cols>
    <col min="1" max="1" width="5.7109375" style="94" customWidth="1"/>
    <col min="2" max="2" width="11" style="94" customWidth="1"/>
    <col min="3" max="3" width="16.7109375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19" customWidth="1"/>
    <col min="25" max="25" width="9.140625" style="94"/>
    <col min="26" max="26" width="12.85546875" style="94" customWidth="1"/>
    <col min="27" max="16384" width="9.140625" style="94"/>
  </cols>
  <sheetData>
    <row r="2" spans="1:26" s="92" customFormat="1" x14ac:dyDescent="0.2">
      <c r="C2" s="92">
        <v>20500</v>
      </c>
      <c r="X2" s="112"/>
    </row>
    <row r="3" spans="1:26" x14ac:dyDescent="0.2">
      <c r="A3" s="92"/>
      <c r="B3" s="92" t="s">
        <v>192</v>
      </c>
      <c r="C3" s="92" t="s">
        <v>207</v>
      </c>
      <c r="D3" s="92"/>
      <c r="E3" s="113">
        <v>456379</v>
      </c>
      <c r="F3" s="92"/>
      <c r="G3" s="92"/>
      <c r="H3" s="92"/>
      <c r="I3" s="92"/>
      <c r="J3" s="92"/>
      <c r="K3" s="92" t="s">
        <v>304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259</v>
      </c>
      <c r="X3" s="112"/>
      <c r="Y3" s="94" t="s">
        <v>223</v>
      </c>
    </row>
    <row r="4" spans="1:26" x14ac:dyDescent="0.2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6" x14ac:dyDescent="0.2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  <c r="Z5" s="94" t="s">
        <v>184</v>
      </c>
    </row>
    <row r="6" spans="1:26" x14ac:dyDescent="0.2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  <c r="Z6" s="167">
        <f>+Y6*T6</f>
        <v>2879.6</v>
      </c>
    </row>
    <row r="7" spans="1:26" x14ac:dyDescent="0.2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  <c r="Z7" s="167">
        <f t="shared" ref="Z7:Z33" si="7">+Y7*T7</f>
        <v>3105.9</v>
      </c>
    </row>
    <row r="8" spans="1:26" x14ac:dyDescent="0.2">
      <c r="A8" s="92">
        <f t="shared" ref="A8:A33" si="8">+A7+1</f>
        <v>3</v>
      </c>
      <c r="B8" s="92">
        <v>83817</v>
      </c>
      <c r="C8" s="92">
        <f t="shared" ref="C8:C33" si="9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10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1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2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  <c r="Z8" s="167">
        <f t="shared" si="7"/>
        <v>3259.27</v>
      </c>
    </row>
    <row r="9" spans="1:26" x14ac:dyDescent="0.2">
      <c r="A9" s="92">
        <f t="shared" si="8"/>
        <v>4</v>
      </c>
      <c r="B9" s="92">
        <v>59870</v>
      </c>
      <c r="C9" s="92">
        <f t="shared" si="9"/>
        <v>21066</v>
      </c>
      <c r="D9" s="92"/>
      <c r="E9" s="92">
        <v>38991</v>
      </c>
      <c r="F9" s="92">
        <f t="shared" si="0"/>
        <v>38139</v>
      </c>
      <c r="G9" s="92"/>
      <c r="H9" s="92">
        <f t="shared" si="10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1"/>
        <v>25038</v>
      </c>
      <c r="N9" s="92">
        <f>SUM('3rd Party Deals'!S9)</f>
        <v>17298</v>
      </c>
      <c r="O9" s="92">
        <f>SUM('Spot wENA'!Z9)</f>
        <v>0</v>
      </c>
      <c r="P9" s="93">
        <f t="shared" si="12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  <c r="Z9" s="167">
        <f t="shared" si="7"/>
        <v>3259.27</v>
      </c>
    </row>
    <row r="10" spans="1:26" x14ac:dyDescent="0.2">
      <c r="A10" s="92">
        <f t="shared" si="8"/>
        <v>5</v>
      </c>
      <c r="B10" s="92">
        <v>67399</v>
      </c>
      <c r="C10" s="92">
        <f t="shared" si="9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10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1"/>
        <v>25038</v>
      </c>
      <c r="N10" s="92">
        <f>SUM('3rd Party Deals'!S10)</f>
        <v>17298</v>
      </c>
      <c r="O10" s="92">
        <f>SUM('Spot wENA'!Z10)</f>
        <v>0</v>
      </c>
      <c r="P10" s="93">
        <f t="shared" si="12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  <c r="Z10" s="167">
        <f t="shared" si="7"/>
        <v>3259.27</v>
      </c>
    </row>
    <row r="11" spans="1:26" x14ac:dyDescent="0.2">
      <c r="A11" s="92">
        <f t="shared" si="8"/>
        <v>6</v>
      </c>
      <c r="B11" s="92">
        <v>76710</v>
      </c>
      <c r="C11" s="92">
        <f t="shared" si="9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10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1"/>
        <v>25038</v>
      </c>
      <c r="N11" s="92">
        <f>SUM('3rd Party Deals'!S11)</f>
        <v>17298</v>
      </c>
      <c r="O11" s="92">
        <f>SUM('Spot wENA'!Z11)</f>
        <v>0</v>
      </c>
      <c r="P11" s="93">
        <f t="shared" si="12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  <c r="Z11" s="167">
        <f t="shared" si="7"/>
        <v>2890.47</v>
      </c>
    </row>
    <row r="12" spans="1:26" x14ac:dyDescent="0.2">
      <c r="A12" s="92">
        <f t="shared" si="8"/>
        <v>7</v>
      </c>
      <c r="B12" s="92">
        <v>64907</v>
      </c>
      <c r="C12" s="92">
        <f t="shared" si="9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10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1"/>
        <v>25038</v>
      </c>
      <c r="N12" s="92">
        <f>SUM('3rd Party Deals'!S12)</f>
        <v>17298</v>
      </c>
      <c r="O12" s="92">
        <f>SUM('Spot wENA'!Z12)</f>
        <v>0</v>
      </c>
      <c r="P12" s="93">
        <f t="shared" si="12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  <c r="Z12" s="167">
        <f t="shared" si="7"/>
        <v>2769.2</v>
      </c>
    </row>
    <row r="13" spans="1:26" x14ac:dyDescent="0.2">
      <c r="A13" s="92">
        <f t="shared" si="8"/>
        <v>8</v>
      </c>
      <c r="B13" s="92">
        <v>22588</v>
      </c>
      <c r="C13" s="92">
        <f t="shared" si="9"/>
        <v>21066</v>
      </c>
      <c r="D13" s="92"/>
      <c r="E13" s="92">
        <v>1127</v>
      </c>
      <c r="F13" s="92">
        <f t="shared" ref="F13:F33" si="13">ROUND(+E13*(1-0.02184),0)</f>
        <v>1102</v>
      </c>
      <c r="G13" s="92"/>
      <c r="H13" s="92">
        <f t="shared" si="10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1"/>
        <v>25038</v>
      </c>
      <c r="N13" s="92">
        <f>SUM('3rd Party Deals'!S13)</f>
        <v>17052</v>
      </c>
      <c r="O13" s="92">
        <f>SUM('Spot wENA'!Z13)</f>
        <v>0</v>
      </c>
      <c r="P13" s="93">
        <f t="shared" si="12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  <c r="Z13" s="167">
        <f t="shared" si="7"/>
        <v>2818.2</v>
      </c>
    </row>
    <row r="14" spans="1:26" x14ac:dyDescent="0.2">
      <c r="A14" s="92">
        <f t="shared" si="8"/>
        <v>9</v>
      </c>
      <c r="B14" s="92">
        <v>34003</v>
      </c>
      <c r="C14" s="92">
        <f t="shared" si="9"/>
        <v>21066</v>
      </c>
      <c r="D14" s="92"/>
      <c r="E14" s="92">
        <v>12797</v>
      </c>
      <c r="F14" s="92">
        <f t="shared" si="13"/>
        <v>12518</v>
      </c>
      <c r="G14" s="92"/>
      <c r="H14" s="92">
        <f t="shared" si="10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1"/>
        <v>25038</v>
      </c>
      <c r="N14" s="92">
        <f>SUM('3rd Party Deals'!S14)</f>
        <v>17052</v>
      </c>
      <c r="O14" s="92">
        <f>SUM('Spot wENA'!Z14)</f>
        <v>0</v>
      </c>
      <c r="P14" s="93">
        <f t="shared" si="12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  <c r="Z14" s="167">
        <f t="shared" si="7"/>
        <v>3079.48</v>
      </c>
    </row>
    <row r="15" spans="1:26" x14ac:dyDescent="0.2">
      <c r="A15" s="92">
        <f t="shared" si="8"/>
        <v>10</v>
      </c>
      <c r="B15" s="92">
        <v>102194</v>
      </c>
      <c r="C15" s="92">
        <f t="shared" si="9"/>
        <v>21066</v>
      </c>
      <c r="D15" s="92"/>
      <c r="E15" s="92">
        <v>82010</v>
      </c>
      <c r="F15" s="92">
        <f t="shared" si="13"/>
        <v>80219</v>
      </c>
      <c r="G15" s="92"/>
      <c r="H15" s="92">
        <f t="shared" si="10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1"/>
        <v>25038</v>
      </c>
      <c r="N15" s="92">
        <f>SUM('3rd Party Deals'!S15)</f>
        <v>17542</v>
      </c>
      <c r="O15" s="92">
        <f>SUM('Spot wENA'!Z15)</f>
        <v>0</v>
      </c>
      <c r="P15" s="93">
        <f t="shared" si="12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  <c r="Z15" s="167">
        <f t="shared" si="7"/>
        <v>3019.5499999999997</v>
      </c>
    </row>
    <row r="16" spans="1:26" x14ac:dyDescent="0.2">
      <c r="A16" s="92">
        <f t="shared" si="8"/>
        <v>11</v>
      </c>
      <c r="B16" s="92">
        <v>98105</v>
      </c>
      <c r="C16" s="92">
        <f t="shared" si="9"/>
        <v>21066</v>
      </c>
      <c r="D16" s="92"/>
      <c r="E16" s="92">
        <v>77830</v>
      </c>
      <c r="F16" s="92">
        <f t="shared" si="13"/>
        <v>76130</v>
      </c>
      <c r="G16" s="92"/>
      <c r="H16" s="92">
        <f t="shared" si="10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1"/>
        <v>25038</v>
      </c>
      <c r="N16" s="92">
        <f>SUM('3rd Party Deals'!S16)</f>
        <v>17542</v>
      </c>
      <c r="O16" s="92">
        <f>SUM('Spot wENA'!Z16)</f>
        <v>0</v>
      </c>
      <c r="P16" s="93">
        <f t="shared" si="12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  <c r="Z16" s="167">
        <f t="shared" si="7"/>
        <v>3019.5499999999997</v>
      </c>
    </row>
    <row r="17" spans="1:26" x14ac:dyDescent="0.2">
      <c r="A17" s="92">
        <f t="shared" si="8"/>
        <v>12</v>
      </c>
      <c r="B17" s="92">
        <v>64558</v>
      </c>
      <c r="C17" s="92">
        <f t="shared" si="9"/>
        <v>21066</v>
      </c>
      <c r="D17" s="92"/>
      <c r="E17" s="92">
        <v>43783</v>
      </c>
      <c r="F17" s="92">
        <f t="shared" si="13"/>
        <v>42827</v>
      </c>
      <c r="G17" s="92"/>
      <c r="H17" s="92">
        <f t="shared" si="10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1"/>
        <v>25038</v>
      </c>
      <c r="N17" s="92">
        <f>SUM('3rd Party Deals'!S17)</f>
        <v>17298</v>
      </c>
      <c r="O17" s="92">
        <f>SUM('Spot wENA'!Z17)</f>
        <v>0</v>
      </c>
      <c r="P17" s="93">
        <f t="shared" si="12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  <c r="Z17" s="167">
        <f t="shared" si="7"/>
        <v>3019.5499999999997</v>
      </c>
    </row>
    <row r="18" spans="1:26" x14ac:dyDescent="0.2">
      <c r="A18" s="92">
        <f t="shared" si="8"/>
        <v>13</v>
      </c>
      <c r="B18" s="92">
        <v>51937</v>
      </c>
      <c r="C18" s="92">
        <f t="shared" si="9"/>
        <v>21066</v>
      </c>
      <c r="D18" s="92"/>
      <c r="E18" s="92">
        <v>30880</v>
      </c>
      <c r="F18" s="92">
        <f t="shared" si="13"/>
        <v>30206</v>
      </c>
      <c r="G18" s="92"/>
      <c r="H18" s="92">
        <f t="shared" si="10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1"/>
        <v>25038</v>
      </c>
      <c r="N18" s="92">
        <f>SUM('3rd Party Deals'!S18)</f>
        <v>17298</v>
      </c>
      <c r="O18" s="92">
        <f>SUM('Spot wENA'!Z18)</f>
        <v>0</v>
      </c>
      <c r="P18" s="93">
        <f t="shared" si="12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  <c r="Z18" s="167">
        <f t="shared" si="7"/>
        <v>2807.49</v>
      </c>
    </row>
    <row r="19" spans="1:26" x14ac:dyDescent="0.2">
      <c r="A19" s="92">
        <f t="shared" si="8"/>
        <v>14</v>
      </c>
      <c r="B19" s="92">
        <v>50850</v>
      </c>
      <c r="C19" s="92">
        <f t="shared" si="9"/>
        <v>21066</v>
      </c>
      <c r="D19" s="92"/>
      <c r="E19" s="92">
        <v>29770</v>
      </c>
      <c r="F19" s="92">
        <f t="shared" si="13"/>
        <v>29120</v>
      </c>
      <c r="G19" s="92"/>
      <c r="H19" s="92">
        <f t="shared" si="10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1"/>
        <v>25038</v>
      </c>
      <c r="N19" s="92">
        <f>SUM('3rd Party Deals'!S19)</f>
        <v>17298</v>
      </c>
      <c r="O19" s="92">
        <f>SUM('Spot wENA'!Z19)</f>
        <v>0</v>
      </c>
      <c r="P19" s="93">
        <f t="shared" si="12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  <c r="Z19" s="167">
        <f t="shared" si="7"/>
        <v>2783</v>
      </c>
    </row>
    <row r="20" spans="1:26" x14ac:dyDescent="0.2">
      <c r="A20" s="92">
        <f t="shared" si="8"/>
        <v>15</v>
      </c>
      <c r="B20" s="92">
        <v>70352</v>
      </c>
      <c r="C20" s="92">
        <f t="shared" si="9"/>
        <v>21066</v>
      </c>
      <c r="D20" s="92"/>
      <c r="E20" s="92">
        <v>49709</v>
      </c>
      <c r="F20" s="92">
        <f t="shared" si="13"/>
        <v>48623</v>
      </c>
      <c r="G20" s="92"/>
      <c r="H20" s="92">
        <f t="shared" si="10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1"/>
        <v>25038</v>
      </c>
      <c r="N20" s="92">
        <f>SUM('3rd Party Deals'!S20)</f>
        <v>17298</v>
      </c>
      <c r="O20" s="92">
        <f>SUM('Spot wENA'!Z20)</f>
        <v>0</v>
      </c>
      <c r="P20" s="93">
        <f t="shared" si="12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  <c r="Z20" s="167">
        <f t="shared" si="7"/>
        <v>2905.4700000000003</v>
      </c>
    </row>
    <row r="21" spans="1:26" x14ac:dyDescent="0.2">
      <c r="A21" s="92">
        <f t="shared" si="8"/>
        <v>16</v>
      </c>
      <c r="B21" s="92">
        <v>78837</v>
      </c>
      <c r="C21" s="92">
        <f t="shared" si="9"/>
        <v>21066</v>
      </c>
      <c r="D21" s="92"/>
      <c r="E21" s="92">
        <v>58381</v>
      </c>
      <c r="F21" s="92">
        <f t="shared" si="13"/>
        <v>57106</v>
      </c>
      <c r="G21" s="92"/>
      <c r="H21" s="92">
        <f t="shared" si="10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1"/>
        <v>25038</v>
      </c>
      <c r="N21" s="92">
        <f>SUM('3rd Party Deals'!S21)</f>
        <v>17298</v>
      </c>
      <c r="O21" s="92">
        <f>SUM('Spot wENA'!Z21)</f>
        <v>0</v>
      </c>
      <c r="P21" s="93">
        <f t="shared" si="12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  <c r="Z21" s="167">
        <f t="shared" si="7"/>
        <v>2687.63</v>
      </c>
    </row>
    <row r="22" spans="1:26" x14ac:dyDescent="0.2">
      <c r="A22" s="92">
        <f t="shared" si="8"/>
        <v>17</v>
      </c>
      <c r="B22" s="92">
        <v>101388</v>
      </c>
      <c r="C22" s="92">
        <f t="shared" si="9"/>
        <v>21066</v>
      </c>
      <c r="D22" s="92"/>
      <c r="E22" s="92">
        <v>81434</v>
      </c>
      <c r="F22" s="92">
        <f t="shared" si="13"/>
        <v>79655</v>
      </c>
      <c r="G22" s="92"/>
      <c r="H22" s="92">
        <f t="shared" si="10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1"/>
        <v>25038</v>
      </c>
      <c r="N22" s="92">
        <f>SUM('3rd Party Deals'!S22)</f>
        <v>17298</v>
      </c>
      <c r="O22" s="92">
        <f>SUM('Spot wENA'!Z22)</f>
        <v>0</v>
      </c>
      <c r="P22" s="93">
        <f t="shared" si="12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  <c r="Z22" s="167">
        <f t="shared" si="7"/>
        <v>2740.96</v>
      </c>
    </row>
    <row r="23" spans="1:26" x14ac:dyDescent="0.2">
      <c r="A23" s="92">
        <f t="shared" si="8"/>
        <v>18</v>
      </c>
      <c r="B23" s="92">
        <v>99085</v>
      </c>
      <c r="C23" s="92">
        <f t="shared" si="9"/>
        <v>21066</v>
      </c>
      <c r="D23" s="92"/>
      <c r="E23" s="92">
        <v>79080</v>
      </c>
      <c r="F23" s="92">
        <f t="shared" si="13"/>
        <v>77353</v>
      </c>
      <c r="G23" s="92"/>
      <c r="H23" s="92">
        <f t="shared" si="10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1"/>
        <v>25038</v>
      </c>
      <c r="N23" s="92">
        <f>SUM('3rd Party Deals'!S23)</f>
        <v>17298</v>
      </c>
      <c r="O23" s="92">
        <f>SUM('Spot wENA'!Z23)</f>
        <v>0</v>
      </c>
      <c r="P23" s="93">
        <f t="shared" si="12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  <c r="Z23" s="167">
        <f t="shared" si="7"/>
        <v>2735.04</v>
      </c>
    </row>
    <row r="24" spans="1:26" x14ac:dyDescent="0.2">
      <c r="A24" s="92">
        <f t="shared" si="8"/>
        <v>19</v>
      </c>
      <c r="B24" s="92">
        <v>51845</v>
      </c>
      <c r="C24" s="92">
        <f t="shared" si="9"/>
        <v>21066</v>
      </c>
      <c r="D24" s="92"/>
      <c r="E24" s="92">
        <v>30788</v>
      </c>
      <c r="F24" s="92">
        <f t="shared" si="13"/>
        <v>30116</v>
      </c>
      <c r="G24" s="92"/>
      <c r="H24" s="92">
        <f t="shared" si="10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1"/>
        <v>25038</v>
      </c>
      <c r="N24" s="92">
        <f>SUM('3rd Party Deals'!S24)</f>
        <v>17298</v>
      </c>
      <c r="O24" s="92">
        <f>SUM('Spot wENA'!Z24)</f>
        <v>0</v>
      </c>
      <c r="P24" s="93">
        <f t="shared" si="12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  <c r="Z24" s="167">
        <f t="shared" si="7"/>
        <v>2717.2799999999997</v>
      </c>
    </row>
    <row r="25" spans="1:26" x14ac:dyDescent="0.2">
      <c r="A25" s="92">
        <f t="shared" si="8"/>
        <v>20</v>
      </c>
      <c r="B25" s="92">
        <v>60502</v>
      </c>
      <c r="C25" s="92">
        <f t="shared" si="9"/>
        <v>21066</v>
      </c>
      <c r="D25" s="92"/>
      <c r="E25" s="92">
        <v>39637</v>
      </c>
      <c r="F25" s="92">
        <f t="shared" si="13"/>
        <v>38771</v>
      </c>
      <c r="G25" s="92"/>
      <c r="H25" s="92">
        <f t="shared" si="10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1"/>
        <v>25038</v>
      </c>
      <c r="N25" s="92">
        <f>SUM('3rd Party Deals'!S25)</f>
        <v>17298</v>
      </c>
      <c r="O25" s="92">
        <f>SUM('Spot wENA'!Z25)</f>
        <v>0</v>
      </c>
      <c r="P25" s="93">
        <f t="shared" si="12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  <c r="Z25" s="167">
        <f t="shared" si="7"/>
        <v>2729.12</v>
      </c>
    </row>
    <row r="26" spans="1:26" x14ac:dyDescent="0.2">
      <c r="A26" s="92">
        <f t="shared" si="8"/>
        <v>21</v>
      </c>
      <c r="B26" s="92">
        <v>101068</v>
      </c>
      <c r="C26" s="92">
        <f t="shared" si="9"/>
        <v>21066</v>
      </c>
      <c r="D26" s="92"/>
      <c r="E26" s="92">
        <v>81109</v>
      </c>
      <c r="F26" s="92">
        <f t="shared" si="13"/>
        <v>79338</v>
      </c>
      <c r="G26" s="92"/>
      <c r="H26" s="92">
        <f t="shared" si="10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1"/>
        <v>25038</v>
      </c>
      <c r="N26" s="92">
        <f>SUM('3rd Party Deals'!S26)</f>
        <v>17298</v>
      </c>
      <c r="O26" s="92">
        <f>SUM('Spot wENA'!Z26)</f>
        <v>0</v>
      </c>
      <c r="P26" s="93">
        <f t="shared" si="12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  <c r="Z26" s="167">
        <f t="shared" si="7"/>
        <v>2566.8000000000002</v>
      </c>
    </row>
    <row r="27" spans="1:26" x14ac:dyDescent="0.2">
      <c r="A27" s="92">
        <f t="shared" si="8"/>
        <v>22</v>
      </c>
      <c r="B27" s="92">
        <v>94730</v>
      </c>
      <c r="C27" s="92">
        <f t="shared" si="9"/>
        <v>21066</v>
      </c>
      <c r="D27" s="92"/>
      <c r="E27" s="92">
        <v>74628</v>
      </c>
      <c r="F27" s="92">
        <f t="shared" si="13"/>
        <v>72998</v>
      </c>
      <c r="G27" s="92"/>
      <c r="H27" s="92">
        <f t="shared" si="10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1"/>
        <v>25038</v>
      </c>
      <c r="N27" s="92">
        <f>SUM('3rd Party Deals'!S27)</f>
        <v>17298</v>
      </c>
      <c r="O27" s="92">
        <f>SUM('Spot wENA'!Z27)</f>
        <v>0</v>
      </c>
      <c r="P27" s="93">
        <f t="shared" si="12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  <c r="Z27" s="167">
        <f t="shared" si="7"/>
        <v>2605.6799999999998</v>
      </c>
    </row>
    <row r="28" spans="1:26" x14ac:dyDescent="0.2">
      <c r="A28" s="92">
        <f t="shared" si="8"/>
        <v>23</v>
      </c>
      <c r="B28" s="92">
        <v>85710</v>
      </c>
      <c r="C28" s="92">
        <f t="shared" si="9"/>
        <v>21066</v>
      </c>
      <c r="D28" s="92"/>
      <c r="E28" s="92">
        <v>65407</v>
      </c>
      <c r="F28" s="92">
        <f t="shared" si="13"/>
        <v>63979</v>
      </c>
      <c r="G28" s="92"/>
      <c r="H28" s="92">
        <f t="shared" si="10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1"/>
        <v>25038</v>
      </c>
      <c r="N28" s="92">
        <f>SUM('3rd Party Deals'!S28)</f>
        <v>17298</v>
      </c>
      <c r="O28" s="92">
        <f>SUM('Spot wENA'!Z28)</f>
        <v>0</v>
      </c>
      <c r="P28" s="93">
        <f t="shared" si="12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  <c r="Z28" s="167">
        <f t="shared" si="7"/>
        <v>2526.2800000000002</v>
      </c>
    </row>
    <row r="29" spans="1:26" x14ac:dyDescent="0.2">
      <c r="A29" s="92">
        <f t="shared" si="8"/>
        <v>24</v>
      </c>
      <c r="B29" s="92">
        <v>40340</v>
      </c>
      <c r="C29" s="92">
        <f t="shared" si="9"/>
        <v>21066</v>
      </c>
      <c r="D29" s="92"/>
      <c r="E29" s="92">
        <v>19024</v>
      </c>
      <c r="F29" s="92">
        <f t="shared" si="13"/>
        <v>18609</v>
      </c>
      <c r="G29" s="92"/>
      <c r="H29" s="92">
        <f t="shared" si="10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1"/>
        <v>25038</v>
      </c>
      <c r="N29" s="92">
        <f>SUM('3rd Party Deals'!S29)</f>
        <v>17298</v>
      </c>
      <c r="O29" s="92">
        <f>SUM('Spot wENA'!Z29)</f>
        <v>0</v>
      </c>
      <c r="P29" s="93">
        <f t="shared" si="12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  <c r="Z29" s="167">
        <f t="shared" si="7"/>
        <v>2517.06</v>
      </c>
    </row>
    <row r="30" spans="1:26" x14ac:dyDescent="0.2">
      <c r="A30" s="92">
        <f t="shared" si="8"/>
        <v>25</v>
      </c>
      <c r="B30" s="92">
        <v>47822</v>
      </c>
      <c r="C30" s="92">
        <f t="shared" si="9"/>
        <v>21066</v>
      </c>
      <c r="D30" s="92"/>
      <c r="E30" s="92">
        <v>26673</v>
      </c>
      <c r="F30" s="92">
        <f t="shared" si="13"/>
        <v>26090</v>
      </c>
      <c r="G30" s="92"/>
      <c r="H30" s="92">
        <f t="shared" si="10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1"/>
        <v>25038</v>
      </c>
      <c r="N30" s="92">
        <f>SUM('3rd Party Deals'!S30)</f>
        <v>17298</v>
      </c>
      <c r="O30" s="92">
        <f>SUM('Spot wENA'!Z30)</f>
        <v>0</v>
      </c>
      <c r="P30" s="93">
        <f t="shared" si="12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  <c r="Z30" s="167">
        <f t="shared" si="7"/>
        <v>2522.52</v>
      </c>
    </row>
    <row r="31" spans="1:26" x14ac:dyDescent="0.2">
      <c r="A31" s="92">
        <f t="shared" si="8"/>
        <v>26</v>
      </c>
      <c r="B31" s="92">
        <v>71539</v>
      </c>
      <c r="C31" s="92">
        <f t="shared" si="9"/>
        <v>21066</v>
      </c>
      <c r="D31" s="92"/>
      <c r="E31" s="92">
        <v>50922</v>
      </c>
      <c r="F31" s="92">
        <f t="shared" si="13"/>
        <v>49810</v>
      </c>
      <c r="G31" s="92"/>
      <c r="H31" s="92">
        <f t="shared" si="10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1"/>
        <v>25038</v>
      </c>
      <c r="N31" s="92">
        <f>SUM('3rd Party Deals'!S31)</f>
        <v>17298</v>
      </c>
      <c r="O31" s="92">
        <f>SUM('Spot wENA'!Z31)</f>
        <v>0</v>
      </c>
      <c r="P31" s="93">
        <f t="shared" si="12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  <c r="Z31" s="167">
        <f t="shared" si="7"/>
        <v>2506.14</v>
      </c>
    </row>
    <row r="32" spans="1:26" x14ac:dyDescent="0.2">
      <c r="A32" s="92">
        <f t="shared" si="8"/>
        <v>27</v>
      </c>
      <c r="B32" s="92">
        <v>81830</v>
      </c>
      <c r="C32" s="92">
        <f t="shared" si="9"/>
        <v>21066</v>
      </c>
      <c r="D32" s="92"/>
      <c r="E32" s="92">
        <v>61440</v>
      </c>
      <c r="F32" s="92">
        <f t="shared" si="13"/>
        <v>60098</v>
      </c>
      <c r="G32" s="92"/>
      <c r="H32" s="92">
        <f t="shared" si="10"/>
        <v>140099</v>
      </c>
      <c r="I32" s="92">
        <f t="shared" si="1"/>
        <v>0</v>
      </c>
      <c r="J32" s="92"/>
      <c r="K32" s="92">
        <f t="shared" si="2"/>
        <v>42798</v>
      </c>
      <c r="L32" s="92"/>
      <c r="M32" s="92">
        <f t="shared" si="11"/>
        <v>25038</v>
      </c>
      <c r="N32" s="92">
        <f>SUM('3rd Party Deals'!S32)</f>
        <v>17298</v>
      </c>
      <c r="O32" s="92">
        <f>SUM('Spot wENA'!Z32)</f>
        <v>0</v>
      </c>
      <c r="P32" s="93">
        <f t="shared" si="12"/>
        <v>42336</v>
      </c>
      <c r="Q32" s="92"/>
      <c r="R32" s="93">
        <f t="shared" si="3"/>
        <v>81368</v>
      </c>
      <c r="S32" s="92"/>
      <c r="T32" s="92">
        <f t="shared" si="4"/>
        <v>462</v>
      </c>
      <c r="V32" s="92">
        <f t="shared" si="5"/>
        <v>0</v>
      </c>
      <c r="X32" s="166">
        <v>5.3049999999999997</v>
      </c>
      <c r="Y32" s="105">
        <f t="shared" si="6"/>
        <v>5.46</v>
      </c>
      <c r="Z32" s="167">
        <f t="shared" si="7"/>
        <v>2522.52</v>
      </c>
    </row>
    <row r="33" spans="1:26" x14ac:dyDescent="0.2">
      <c r="A33" s="92">
        <f t="shared" si="8"/>
        <v>28</v>
      </c>
      <c r="B33" s="92">
        <f>21731+69953</f>
        <v>91684</v>
      </c>
      <c r="C33" s="92">
        <f t="shared" si="9"/>
        <v>21066</v>
      </c>
      <c r="D33" s="92"/>
      <c r="E33" s="92">
        <v>71515</v>
      </c>
      <c r="F33" s="92">
        <f t="shared" si="13"/>
        <v>69953</v>
      </c>
      <c r="G33" s="92"/>
      <c r="H33" s="92">
        <f t="shared" si="10"/>
        <v>140099</v>
      </c>
      <c r="I33" s="92">
        <f t="shared" si="1"/>
        <v>0</v>
      </c>
      <c r="J33" s="92"/>
      <c r="K33" s="92">
        <f t="shared" si="2"/>
        <v>42797</v>
      </c>
      <c r="L33" s="92"/>
      <c r="M33" s="92">
        <f t="shared" si="11"/>
        <v>25038</v>
      </c>
      <c r="N33" s="92">
        <f>SUM('3rd Party Deals'!S33)</f>
        <v>17298</v>
      </c>
      <c r="O33" s="92">
        <f>SUM('Spot wENA'!Z33)</f>
        <v>0</v>
      </c>
      <c r="P33" s="93">
        <f t="shared" si="12"/>
        <v>42336</v>
      </c>
      <c r="Q33" s="92"/>
      <c r="R33" s="93">
        <f t="shared" si="3"/>
        <v>91223</v>
      </c>
      <c r="S33" s="92"/>
      <c r="T33" s="92">
        <f t="shared" si="4"/>
        <v>461</v>
      </c>
      <c r="V33" s="92">
        <f t="shared" si="5"/>
        <v>0</v>
      </c>
      <c r="X33" s="166">
        <v>5.34</v>
      </c>
      <c r="Y33" s="105">
        <f t="shared" si="6"/>
        <v>5.49</v>
      </c>
      <c r="Z33" s="167">
        <f t="shared" si="7"/>
        <v>2530.89</v>
      </c>
    </row>
    <row r="34" spans="1:26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6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6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6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6" x14ac:dyDescent="0.2">
      <c r="A38" s="92"/>
      <c r="B38" s="92">
        <f>SUM(B6:B37)</f>
        <v>2030829</v>
      </c>
      <c r="C38" s="92">
        <f>SUM(C6:C37)</f>
        <v>589848</v>
      </c>
      <c r="D38" s="92"/>
      <c r="E38" s="92">
        <f>SUM(E6:E37)</f>
        <v>1454093</v>
      </c>
      <c r="F38" s="92">
        <f>SUM(F6:F37)</f>
        <v>1422336</v>
      </c>
      <c r="G38" s="92"/>
      <c r="H38" s="92"/>
      <c r="I38" s="92"/>
      <c r="J38" s="92"/>
      <c r="K38" s="92">
        <f>SUM(K6:K37)</f>
        <v>1198341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2017892</v>
      </c>
      <c r="S38" s="92"/>
      <c r="T38" s="92">
        <f>SUM(T6:T37)</f>
        <v>12937</v>
      </c>
      <c r="V38" s="92">
        <f>SUM(V6:V37)</f>
        <v>0</v>
      </c>
      <c r="X38" s="105"/>
      <c r="Z38" s="168">
        <f>SUM(Z6:Z37)</f>
        <v>78783.190000000017</v>
      </c>
    </row>
    <row r="42" spans="1:26" x14ac:dyDescent="0.2">
      <c r="B42" s="94">
        <f>+B38-T38</f>
        <v>2017892</v>
      </c>
      <c r="C42" s="169">
        <f>+B42*Pricing!C12</f>
        <v>13356023.569600001</v>
      </c>
    </row>
    <row r="43" spans="1:26" x14ac:dyDescent="0.2">
      <c r="B43" s="94">
        <f>+T38</f>
        <v>12937</v>
      </c>
      <c r="C43" s="94">
        <f>+Z38</f>
        <v>78783.190000000017</v>
      </c>
    </row>
    <row r="44" spans="1:26" ht="13.5" thickBot="1" x14ac:dyDescent="0.25">
      <c r="B44" s="171">
        <f>SUM(B42:B43)</f>
        <v>2030829</v>
      </c>
      <c r="C44" s="171">
        <f>SUM(C42:C43)</f>
        <v>13434806.7596</v>
      </c>
    </row>
    <row r="45" spans="1:26" ht="13.5" thickTop="1" x14ac:dyDescent="0.2">
      <c r="C45" s="170">
        <f>+C44/B44</f>
        <v>6.6154298365839761</v>
      </c>
      <c r="E45" s="94" t="s">
        <v>309</v>
      </c>
    </row>
    <row r="48" spans="1:26" x14ac:dyDescent="0.2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305</v>
      </c>
      <c r="H6" s="68"/>
      <c r="I6" s="122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306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307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308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221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217</v>
      </c>
      <c r="J17" s="68" t="s">
        <v>218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212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214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5" t="s">
        <v>219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220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206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6" t="s">
        <v>213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abSelected="1" topLeftCell="I87" workbookViewId="0">
      <selection activeCell="V112" sqref="V11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301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294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295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299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298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297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296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293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292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290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291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284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288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287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289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286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285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268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269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270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274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273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272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275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279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278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271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282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283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261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261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263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262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262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260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260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264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265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266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276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281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280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267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277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5" thickBot="1" x14ac:dyDescent="0.25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5" thickTop="1" x14ac:dyDescent="0.2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5" thickBot="1" x14ac:dyDescent="0.25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224</v>
      </c>
      <c r="V112" s="50"/>
      <c r="W112" s="55"/>
      <c r="X112" s="35"/>
      <c r="Y112" s="35"/>
    </row>
    <row r="113" spans="2:25" ht="13.5" thickTop="1" x14ac:dyDescent="0.2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</row>
    <row r="117" spans="2:25" x14ac:dyDescent="0.2">
      <c r="E117" s="38"/>
    </row>
    <row r="118" spans="2:25" x14ac:dyDescent="0.2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63" workbookViewId="0">
      <selection activeCell="U70" sqref="U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300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215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216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308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222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2014-09-03T12:29:45Z</dcterms:modified>
</cp:coreProperties>
</file>