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N6" i="1" s="1"/>
  <c r="E6" i="1"/>
  <c r="H6" i="1"/>
  <c r="I6" i="1"/>
  <c r="K6" i="1"/>
  <c r="L6" i="1"/>
  <c r="M6" i="1"/>
  <c r="Q6" i="1"/>
  <c r="Q9" i="1" s="1"/>
  <c r="E8" i="1"/>
  <c r="H8" i="1"/>
  <c r="I8" i="1"/>
  <c r="J8" i="1"/>
  <c r="K8" i="1"/>
  <c r="K44" i="1" s="1"/>
  <c r="N8" i="1"/>
  <c r="O8" i="1" s="1"/>
  <c r="Q8" i="1"/>
  <c r="V8" i="1"/>
  <c r="X8" i="1"/>
  <c r="A9" i="1"/>
  <c r="E9" i="1"/>
  <c r="H9" i="1"/>
  <c r="I9" i="1"/>
  <c r="J9" i="1"/>
  <c r="K9" i="1"/>
  <c r="X9" i="1" s="1"/>
  <c r="N9" i="1"/>
  <c r="V9" i="1"/>
  <c r="A10" i="1"/>
  <c r="A11" i="1" s="1"/>
  <c r="A12" i="1" s="1"/>
  <c r="A13" i="1" s="1"/>
  <c r="E10" i="1"/>
  <c r="H10" i="1"/>
  <c r="I10" i="1"/>
  <c r="J10" i="1"/>
  <c r="K10" i="1"/>
  <c r="X10" i="1" s="1"/>
  <c r="N10" i="1"/>
  <c r="V10" i="1"/>
  <c r="E11" i="1"/>
  <c r="H11" i="1"/>
  <c r="V11" i="1" s="1"/>
  <c r="I11" i="1"/>
  <c r="J11" i="1"/>
  <c r="K11" i="1"/>
  <c r="X11" i="1" s="1"/>
  <c r="N11" i="1"/>
  <c r="Q11" i="1"/>
  <c r="E12" i="1"/>
  <c r="H12" i="1"/>
  <c r="V12" i="1" s="1"/>
  <c r="I12" i="1"/>
  <c r="J12" i="1"/>
  <c r="N12" i="1"/>
  <c r="Q12" i="1"/>
  <c r="E13" i="1"/>
  <c r="H13" i="1"/>
  <c r="I13" i="1"/>
  <c r="N13" i="1"/>
  <c r="Q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4" i="1"/>
  <c r="H14" i="1"/>
  <c r="I14" i="1"/>
  <c r="N14" i="1"/>
  <c r="Q14" i="1"/>
  <c r="E15" i="1"/>
  <c r="H15" i="1"/>
  <c r="J15" i="1" s="1"/>
  <c r="I15" i="1"/>
  <c r="Q15" i="1"/>
  <c r="V15" i="1"/>
  <c r="E16" i="1"/>
  <c r="H16" i="1"/>
  <c r="I16" i="1"/>
  <c r="Q16" i="1"/>
  <c r="V16" i="1"/>
  <c r="E17" i="1"/>
  <c r="H17" i="1"/>
  <c r="I17" i="1"/>
  <c r="J17" i="1"/>
  <c r="K17" i="1"/>
  <c r="X17" i="1" s="1"/>
  <c r="Q17" i="1"/>
  <c r="V17" i="1"/>
  <c r="E18" i="1"/>
  <c r="H18" i="1"/>
  <c r="I18" i="1"/>
  <c r="J18" i="1"/>
  <c r="K18" i="1"/>
  <c r="V18" i="1"/>
  <c r="E19" i="1"/>
  <c r="H19" i="1"/>
  <c r="V19" i="1" s="1"/>
  <c r="I19" i="1"/>
  <c r="Q19" i="1"/>
  <c r="E20" i="1"/>
  <c r="K20" i="1" s="1"/>
  <c r="X20" i="1" s="1"/>
  <c r="H20" i="1"/>
  <c r="I20" i="1"/>
  <c r="Q20" i="1"/>
  <c r="E21" i="1"/>
  <c r="H21" i="1"/>
  <c r="I21" i="1"/>
  <c r="Q21" i="1"/>
  <c r="E22" i="1"/>
  <c r="H22" i="1"/>
  <c r="I22" i="1"/>
  <c r="Q22" i="1"/>
  <c r="E23" i="1"/>
  <c r="H23" i="1"/>
  <c r="J23" i="1" s="1"/>
  <c r="I23" i="1"/>
  <c r="Q23" i="1"/>
  <c r="V23" i="1"/>
  <c r="E24" i="1"/>
  <c r="H24" i="1"/>
  <c r="J24" i="1" s="1"/>
  <c r="I24" i="1"/>
  <c r="Q24" i="1"/>
  <c r="V24" i="1"/>
  <c r="E25" i="1"/>
  <c r="H25" i="1"/>
  <c r="I25" i="1"/>
  <c r="J25" i="1"/>
  <c r="K25" i="1"/>
  <c r="X25" i="1" s="1"/>
  <c r="Q25" i="1"/>
  <c r="V25" i="1"/>
  <c r="E26" i="1"/>
  <c r="H26" i="1"/>
  <c r="I26" i="1"/>
  <c r="J26" i="1"/>
  <c r="K26" i="1"/>
  <c r="Q26" i="1"/>
  <c r="V26" i="1"/>
  <c r="X26" i="1"/>
  <c r="E27" i="1"/>
  <c r="H27" i="1"/>
  <c r="V27" i="1" s="1"/>
  <c r="I27" i="1"/>
  <c r="J27" i="1"/>
  <c r="K27" i="1"/>
  <c r="X27" i="1" s="1"/>
  <c r="Q27" i="1"/>
  <c r="E28" i="1"/>
  <c r="H28" i="1"/>
  <c r="I28" i="1"/>
  <c r="Q28" i="1"/>
  <c r="E29" i="1"/>
  <c r="K29" i="1" s="1"/>
  <c r="X29" i="1" s="1"/>
  <c r="H29" i="1"/>
  <c r="I29" i="1"/>
  <c r="Q29" i="1"/>
  <c r="E30" i="1"/>
  <c r="H30" i="1"/>
  <c r="V30" i="1" s="1"/>
  <c r="I30" i="1"/>
  <c r="J30" i="1"/>
  <c r="Q30" i="1"/>
  <c r="E31" i="1"/>
  <c r="H31" i="1"/>
  <c r="I31" i="1"/>
  <c r="Q31" i="1"/>
  <c r="V31" i="1"/>
  <c r="E32" i="1"/>
  <c r="H32" i="1"/>
  <c r="I32" i="1"/>
  <c r="Q32" i="1"/>
  <c r="E33" i="1"/>
  <c r="H33" i="1"/>
  <c r="I33" i="1"/>
  <c r="J33" i="1"/>
  <c r="K33" i="1"/>
  <c r="X33" i="1" s="1"/>
  <c r="Q33" i="1"/>
  <c r="V33" i="1"/>
  <c r="E34" i="1"/>
  <c r="H34" i="1"/>
  <c r="I34" i="1"/>
  <c r="J34" i="1"/>
  <c r="K34" i="1"/>
  <c r="Q34" i="1"/>
  <c r="V34" i="1"/>
  <c r="X34" i="1"/>
  <c r="E35" i="1"/>
  <c r="H35" i="1"/>
  <c r="V35" i="1" s="1"/>
  <c r="I35" i="1"/>
  <c r="J35" i="1" s="1"/>
  <c r="Q35" i="1"/>
  <c r="E36" i="1"/>
  <c r="K36" i="1" s="1"/>
  <c r="X36" i="1" s="1"/>
  <c r="H36" i="1"/>
  <c r="I36" i="1"/>
  <c r="J36" i="1"/>
  <c r="Q36" i="1"/>
  <c r="V36" i="1"/>
  <c r="E37" i="1"/>
  <c r="H37" i="1"/>
  <c r="I37" i="1"/>
  <c r="Q37" i="1"/>
  <c r="E38" i="1"/>
  <c r="H38" i="1"/>
  <c r="I38" i="1"/>
  <c r="Q38" i="1"/>
  <c r="C40" i="1"/>
  <c r="D40" i="1"/>
  <c r="F40" i="1"/>
  <c r="G40" i="1"/>
  <c r="AA40" i="1"/>
  <c r="AA41" i="1"/>
  <c r="AA42" i="1" s="1"/>
  <c r="C43" i="1"/>
  <c r="D43" i="1"/>
  <c r="F43" i="1"/>
  <c r="G43" i="1"/>
  <c r="P43" i="1"/>
  <c r="T43" i="1"/>
  <c r="J21" i="1" l="1"/>
  <c r="V21" i="1"/>
  <c r="I40" i="1"/>
  <c r="I42" i="1" s="1"/>
  <c r="K47" i="1"/>
  <c r="J28" i="1"/>
  <c r="V28" i="1"/>
  <c r="J32" i="1"/>
  <c r="K32" i="1"/>
  <c r="X32" i="1" s="1"/>
  <c r="E43" i="1"/>
  <c r="V32" i="1"/>
  <c r="V20" i="1"/>
  <c r="V43" i="1" s="1"/>
  <c r="V44" i="1" s="1"/>
  <c r="J20" i="1"/>
  <c r="J19" i="1"/>
  <c r="K19" i="1"/>
  <c r="X19" i="1" s="1"/>
  <c r="M10" i="1"/>
  <c r="M9" i="1"/>
  <c r="L9" i="1"/>
  <c r="J37" i="1"/>
  <c r="V37" i="1"/>
  <c r="V38" i="1"/>
  <c r="J38" i="1"/>
  <c r="K28" i="1"/>
  <c r="X28" i="1" s="1"/>
  <c r="J31" i="1"/>
  <c r="K35" i="1"/>
  <c r="X35" i="1" s="1"/>
  <c r="K31" i="1"/>
  <c r="X31" i="1" s="1"/>
  <c r="X18" i="1"/>
  <c r="H43" i="1"/>
  <c r="N15" i="1"/>
  <c r="I43" i="1"/>
  <c r="O6" i="1"/>
  <c r="K38" i="1"/>
  <c r="X38" i="1" s="1"/>
  <c r="K37" i="1"/>
  <c r="X37" i="1" s="1"/>
  <c r="J22" i="1"/>
  <c r="V22" i="1"/>
  <c r="K21" i="1"/>
  <c r="X21" i="1" s="1"/>
  <c r="J14" i="1"/>
  <c r="V14" i="1"/>
  <c r="V40" i="1" s="1"/>
  <c r="J13" i="1"/>
  <c r="J40" i="1" s="1"/>
  <c r="V13" i="1"/>
  <c r="K30" i="1"/>
  <c r="X30" i="1" s="1"/>
  <c r="J29" i="1"/>
  <c r="V29" i="1"/>
  <c r="K23" i="1"/>
  <c r="X23" i="1" s="1"/>
  <c r="K22" i="1"/>
  <c r="X22" i="1" s="1"/>
  <c r="K15" i="1"/>
  <c r="K14" i="1"/>
  <c r="X14" i="1" s="1"/>
  <c r="K13" i="1"/>
  <c r="X13" i="1" s="1"/>
  <c r="K12" i="1"/>
  <c r="E40" i="1"/>
  <c r="E42" i="1" s="1"/>
  <c r="K24" i="1"/>
  <c r="X24" i="1" s="1"/>
  <c r="K16" i="1"/>
  <c r="X16" i="1" s="1"/>
  <c r="H40" i="1"/>
  <c r="H42" i="1" s="1"/>
  <c r="Q18" i="1"/>
  <c r="J16" i="1"/>
  <c r="J43" i="1" s="1"/>
  <c r="Q10" i="1"/>
  <c r="R8" i="1"/>
  <c r="X15" i="1" l="1"/>
  <c r="K43" i="1"/>
  <c r="O9" i="1"/>
  <c r="R9" i="1"/>
  <c r="S8" i="1"/>
  <c r="X12" i="1"/>
  <c r="X40" i="1" s="1"/>
  <c r="Y40" i="1" s="1"/>
  <c r="K40" i="1"/>
  <c r="K42" i="1" s="1"/>
  <c r="Q43" i="1"/>
  <c r="Q44" i="1" s="1"/>
  <c r="K46" i="1"/>
  <c r="Q40" i="1"/>
  <c r="K45" i="1"/>
  <c r="N16" i="1"/>
  <c r="M11" i="1"/>
  <c r="L10" i="1"/>
  <c r="S9" i="1" l="1"/>
  <c r="L11" i="1"/>
  <c r="N17" i="1"/>
  <c r="M12" i="1"/>
  <c r="O10" i="1"/>
  <c r="R10" i="1"/>
  <c r="U8" i="1"/>
  <c r="M13" i="1"/>
  <c r="W8" i="1" l="1"/>
  <c r="U9" i="1"/>
  <c r="W9" i="1" s="1"/>
  <c r="S10" i="1"/>
  <c r="M14" i="1"/>
  <c r="N18" i="1"/>
  <c r="O11" i="1"/>
  <c r="R11" i="1"/>
  <c r="L12" i="1"/>
  <c r="M15" i="1" l="1"/>
  <c r="N19" i="1"/>
  <c r="S11" i="1"/>
  <c r="U11" i="1"/>
  <c r="W11" i="1" s="1"/>
  <c r="U10" i="1"/>
  <c r="W10" i="1" s="1"/>
  <c r="O12" i="1"/>
  <c r="R12" i="1"/>
  <c r="N20" i="1"/>
  <c r="L13" i="1"/>
  <c r="M16" i="1" l="1"/>
  <c r="S12" i="1"/>
  <c r="U12" i="1" s="1"/>
  <c r="N21" i="1"/>
  <c r="N22" i="1"/>
  <c r="O13" i="1"/>
  <c r="R13" i="1"/>
  <c r="L16" i="1"/>
  <c r="L15" i="1"/>
  <c r="L14" i="1"/>
  <c r="W12" i="1" l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23" i="1"/>
  <c r="M17" i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O16" i="1"/>
  <c r="L17" i="1"/>
  <c r="S13" i="1"/>
  <c r="U13" i="1" s="1"/>
  <c r="R14" i="1"/>
  <c r="O14" i="1"/>
  <c r="L18" i="1"/>
  <c r="O15" i="1"/>
  <c r="W13" i="1" l="1"/>
  <c r="N40" i="1"/>
  <c r="N42" i="1" s="1"/>
  <c r="N43" i="1"/>
  <c r="O18" i="1"/>
  <c r="L19" i="1"/>
  <c r="O17" i="1"/>
  <c r="S14" i="1"/>
  <c r="U14" i="1" s="1"/>
  <c r="W14" i="1" s="1"/>
  <c r="R15" i="1"/>
  <c r="M43" i="1"/>
  <c r="S15" i="1" l="1"/>
  <c r="R16" i="1"/>
  <c r="O19" i="1"/>
  <c r="L20" i="1"/>
  <c r="O20" i="1" l="1"/>
  <c r="L21" i="1"/>
  <c r="S16" i="1"/>
  <c r="U16" i="1" s="1"/>
  <c r="W16" i="1" s="1"/>
  <c r="R17" i="1"/>
  <c r="U15" i="1"/>
  <c r="W15" i="1" l="1"/>
  <c r="S17" i="1"/>
  <c r="R18" i="1"/>
  <c r="O21" i="1"/>
  <c r="L22" i="1"/>
  <c r="O22" i="1" l="1"/>
  <c r="L23" i="1"/>
  <c r="U18" i="1"/>
  <c r="W18" i="1" s="1"/>
  <c r="S18" i="1"/>
  <c r="R19" i="1"/>
  <c r="U17" i="1"/>
  <c r="W17" i="1" l="1"/>
  <c r="S19" i="1"/>
  <c r="U19" i="1" s="1"/>
  <c r="R20" i="1"/>
  <c r="O23" i="1"/>
  <c r="L24" i="1"/>
  <c r="W19" i="1" l="1"/>
  <c r="O24" i="1"/>
  <c r="L25" i="1"/>
  <c r="S20" i="1"/>
  <c r="U20" i="1" s="1"/>
  <c r="R21" i="1"/>
  <c r="W20" i="1" l="1"/>
  <c r="S21" i="1"/>
  <c r="U21" i="1"/>
  <c r="W21" i="1" s="1"/>
  <c r="R22" i="1"/>
  <c r="O25" i="1"/>
  <c r="L26" i="1"/>
  <c r="O26" i="1" l="1"/>
  <c r="L27" i="1"/>
  <c r="U22" i="1"/>
  <c r="W22" i="1" s="1"/>
  <c r="S22" i="1"/>
  <c r="R23" i="1"/>
  <c r="O27" i="1" l="1"/>
  <c r="L28" i="1"/>
  <c r="U23" i="1"/>
  <c r="W23" i="1" s="1"/>
  <c r="S23" i="1"/>
  <c r="R24" i="1"/>
  <c r="S24" i="1" l="1"/>
  <c r="U24" i="1" s="1"/>
  <c r="W24" i="1" s="1"/>
  <c r="R25" i="1"/>
  <c r="O28" i="1"/>
  <c r="L29" i="1"/>
  <c r="O29" i="1" l="1"/>
  <c r="L30" i="1"/>
  <c r="U25" i="1"/>
  <c r="W25" i="1" s="1"/>
  <c r="S25" i="1"/>
  <c r="R26" i="1"/>
  <c r="S26" i="1" l="1"/>
  <c r="U26" i="1" s="1"/>
  <c r="W26" i="1" s="1"/>
  <c r="R27" i="1"/>
  <c r="O30" i="1"/>
  <c r="L31" i="1"/>
  <c r="S27" i="1" l="1"/>
  <c r="U27" i="1" s="1"/>
  <c r="W27" i="1" s="1"/>
  <c r="R28" i="1"/>
  <c r="O31" i="1"/>
  <c r="L32" i="1"/>
  <c r="S28" i="1" l="1"/>
  <c r="U28" i="1" s="1"/>
  <c r="W28" i="1" s="1"/>
  <c r="R29" i="1"/>
  <c r="O32" i="1"/>
  <c r="L33" i="1"/>
  <c r="O33" i="1" l="1"/>
  <c r="L34" i="1"/>
  <c r="S29" i="1"/>
  <c r="U29" i="1" s="1"/>
  <c r="W29" i="1" s="1"/>
  <c r="R30" i="1"/>
  <c r="O34" i="1" l="1"/>
  <c r="L35" i="1"/>
  <c r="S30" i="1"/>
  <c r="U30" i="1"/>
  <c r="W30" i="1" s="1"/>
  <c r="R31" i="1"/>
  <c r="S31" i="1" l="1"/>
  <c r="U31" i="1" s="1"/>
  <c r="W31" i="1" s="1"/>
  <c r="R32" i="1"/>
  <c r="O35" i="1"/>
  <c r="L36" i="1"/>
  <c r="O36" i="1" l="1"/>
  <c r="L37" i="1"/>
  <c r="S32" i="1"/>
  <c r="U32" i="1" s="1"/>
  <c r="W32" i="1" s="1"/>
  <c r="R33" i="1"/>
  <c r="S33" i="1" l="1"/>
  <c r="U33" i="1"/>
  <c r="W33" i="1" s="1"/>
  <c r="R34" i="1"/>
  <c r="O37" i="1"/>
  <c r="L38" i="1"/>
  <c r="O38" i="1" l="1"/>
  <c r="L40" i="1"/>
  <c r="L42" i="1" s="1"/>
  <c r="L43" i="1"/>
  <c r="S34" i="1"/>
  <c r="U34" i="1"/>
  <c r="W34" i="1" s="1"/>
  <c r="R35" i="1"/>
  <c r="S35" i="1" l="1"/>
  <c r="U35" i="1"/>
  <c r="W35" i="1" s="1"/>
  <c r="R36" i="1"/>
  <c r="O40" i="1"/>
  <c r="O43" i="1"/>
  <c r="S36" i="1" l="1"/>
  <c r="U36" i="1"/>
  <c r="W36" i="1" s="1"/>
  <c r="R37" i="1"/>
  <c r="S37" i="1" l="1"/>
  <c r="U37" i="1" s="1"/>
  <c r="W37" i="1" s="1"/>
  <c r="R38" i="1"/>
  <c r="S38" i="1" l="1"/>
  <c r="U38" i="1"/>
  <c r="R40" i="1"/>
  <c r="R43" i="1"/>
  <c r="R44" i="1" s="1"/>
  <c r="W38" i="1" l="1"/>
  <c r="U40" i="1"/>
  <c r="U43" i="1"/>
  <c r="U44" i="1" s="1"/>
  <c r="S40" i="1"/>
  <c r="S43" i="1"/>
  <c r="S44" i="1" s="1"/>
  <c r="W40" i="1" l="1"/>
  <c r="W43" i="1"/>
  <c r="W44" i="1" l="1"/>
  <c r="W46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<sst xmlns="http://schemas.openxmlformats.org/spreadsheetml/2006/main" count="75" uniqueCount="44">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</sst>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476826.28835201263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804949.37931034504</c:v>
                </c:pt>
                <c:pt idx="5">
                  <c:v>804949.37931034504</c:v>
                </c:pt>
                <c:pt idx="6">
                  <c:v>1281775.6676623572</c:v>
                </c:pt>
                <c:pt idx="7">
                  <c:v>0</c:v>
                </c:pt>
                <c:pt idx="8">
                  <c:v>0</c:v>
                </c:pt>
                <c:pt idx="9">
                  <c:v>817500</c:v>
                </c:pt>
                <c:pt idx="10">
                  <c:v>817500</c:v>
                </c:pt>
                <c:pt idx="11">
                  <c:v>0</c:v>
                </c:pt>
                <c:pt idx="12">
                  <c:v>1161290.3225806453</c:v>
                </c:pt>
                <c:pt idx="13">
                  <c:v>-97500</c:v>
                </c:pt>
                <c:pt idx="14">
                  <c:v>-586964.03422863269</c:v>
                </c:pt>
                <c:pt idx="15">
                  <c:v>0</c:v>
                </c:pt>
                <c:pt idx="16">
                  <c:v>476826.28835201263</c:v>
                </c:pt>
                <c:pt idx="17">
                  <c:v>0</c:v>
                </c:pt>
                <c:pt idx="18">
                  <c:v>476826.28835201263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77248"/>
        <c:axId val="237777808"/>
      </c:barChart>
      <c:catAx>
        <c:axId val="23777724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7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77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7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112141.71164798737</v>
          </cell>
        </row>
        <row r="16">
          <cell r="BC16">
            <v>208000</v>
          </cell>
        </row>
        <row r="17">
          <cell r="BC17">
            <v>208000</v>
          </cell>
        </row>
        <row r="18">
          <cell r="BC18">
            <v>203000</v>
          </cell>
        </row>
        <row r="19">
          <cell r="BC19">
            <v>19867.762014667194</v>
          </cell>
        </row>
        <row r="20">
          <cell r="BC20">
            <v>19867.762014667191</v>
          </cell>
        </row>
        <row r="21">
          <cell r="BC21">
            <v>19867.762014667194</v>
          </cell>
        </row>
        <row r="22">
          <cell r="BC22">
            <v>19867.762014667194</v>
          </cell>
        </row>
        <row r="23">
          <cell r="BC23">
            <v>19867.762014667191</v>
          </cell>
        </row>
        <row r="24">
          <cell r="BC24">
            <v>19867.762014667191</v>
          </cell>
        </row>
        <row r="25">
          <cell r="BC25">
            <v>19867.762014667194</v>
          </cell>
        </row>
        <row r="26">
          <cell r="BC26">
            <v>19867.762014667194</v>
          </cell>
        </row>
        <row r="27">
          <cell r="BC27">
            <v>19867.762014667194</v>
          </cell>
        </row>
        <row r="28">
          <cell r="BC28">
            <v>19867.762014667194</v>
          </cell>
        </row>
        <row r="29">
          <cell r="BC29">
            <v>19867.762014667194</v>
          </cell>
        </row>
        <row r="30">
          <cell r="BC30">
            <v>19867.762014667198</v>
          </cell>
        </row>
        <row r="31">
          <cell r="BC31">
            <v>19867.762014667198</v>
          </cell>
        </row>
        <row r="32">
          <cell r="BC32">
            <v>19867.762014667198</v>
          </cell>
        </row>
        <row r="33">
          <cell r="BC33">
            <v>19867.762014667194</v>
          </cell>
        </row>
        <row r="34">
          <cell r="BC34">
            <v>19867.762014667194</v>
          </cell>
        </row>
        <row r="35">
          <cell r="BC35">
            <v>19867.762014667191</v>
          </cell>
        </row>
        <row r="36">
          <cell r="BC36">
            <v>19867.762014667187</v>
          </cell>
        </row>
        <row r="37">
          <cell r="BC37">
            <v>19867.762014667183</v>
          </cell>
        </row>
        <row r="38">
          <cell r="BC38">
            <v>19867.762014667176</v>
          </cell>
        </row>
        <row r="39">
          <cell r="BC39">
            <v>19867.762014667183</v>
          </cell>
        </row>
        <row r="40">
          <cell r="BC40">
            <v>19867.762014667194</v>
          </cell>
        </row>
        <row r="41">
          <cell r="BC41">
            <v>19867.762014667183</v>
          </cell>
        </row>
        <row r="42">
          <cell r="BC42">
            <v>19867.762014667154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F23" sqref="F2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4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37</v>
      </c>
      <c r="C11" s="49"/>
      <c r="D11" s="49"/>
      <c r="E11" s="55">
        <f>+'[3]BAM-EGS'!$BC15</f>
        <v>112141.71164798737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145681.71164798737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4"/>
        <v>0</v>
      </c>
      <c r="P11" s="5"/>
      <c r="Q11" s="5">
        <f t="shared" si="5"/>
        <v>48387.096774193546</v>
      </c>
      <c r="R11" s="64">
        <f t="shared" si="0"/>
        <v>30000</v>
      </c>
      <c r="S11" s="5">
        <f t="shared" si="6"/>
        <v>33754.61487379382</v>
      </c>
      <c r="T11" s="5"/>
      <c r="U11" s="5">
        <f t="shared" si="7"/>
        <v>112141.71164798737</v>
      </c>
      <c r="V11" s="19">
        <f t="shared" si="8"/>
        <v>0</v>
      </c>
      <c r="W11" s="19">
        <f t="shared" si="9"/>
        <v>112141.71164798737</v>
      </c>
      <c r="X11" s="4">
        <f t="shared" si="10"/>
        <v>145681.71164798737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37</v>
      </c>
      <c r="C12" s="49"/>
      <c r="D12" s="49"/>
      <c r="E12" s="55">
        <f>+'[3]BAM-EGS'!$BC16</f>
        <v>208000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241540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0</v>
      </c>
      <c r="O12" s="4">
        <f t="shared" si="4"/>
        <v>0</v>
      </c>
      <c r="P12" s="5"/>
      <c r="Q12" s="5">
        <f t="shared" si="5"/>
        <v>48387.096774193546</v>
      </c>
      <c r="R12" s="64">
        <f t="shared" si="0"/>
        <v>30000</v>
      </c>
      <c r="S12" s="5">
        <f t="shared" si="6"/>
        <v>129612.90322580645</v>
      </c>
      <c r="T12" s="5"/>
      <c r="U12" s="5">
        <f t="shared" si="7"/>
        <v>208000</v>
      </c>
      <c r="V12" s="19">
        <f t="shared" si="8"/>
        <v>0</v>
      </c>
      <c r="W12" s="19">
        <f t="shared" si="9"/>
        <v>208000</v>
      </c>
      <c r="X12" s="4">
        <f t="shared" si="10"/>
        <v>241540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37</v>
      </c>
      <c r="C13" s="49"/>
      <c r="D13" s="49"/>
      <c r="E13" s="55">
        <f>+'[3]BAM-EGS'!$BC17</f>
        <v>208000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241540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0</v>
      </c>
      <c r="O13" s="4">
        <f t="shared" si="4"/>
        <v>0</v>
      </c>
      <c r="P13" s="5"/>
      <c r="Q13" s="5">
        <f t="shared" si="5"/>
        <v>48387.096774193546</v>
      </c>
      <c r="R13" s="64">
        <f t="shared" si="0"/>
        <v>30000</v>
      </c>
      <c r="S13" s="5">
        <f t="shared" si="6"/>
        <v>129612.90322580645</v>
      </c>
      <c r="T13" s="5"/>
      <c r="U13" s="5">
        <f t="shared" si="7"/>
        <v>208000</v>
      </c>
      <c r="V13" s="19">
        <f t="shared" si="8"/>
        <v>0</v>
      </c>
      <c r="W13" s="19">
        <f t="shared" si="9"/>
        <v>208000</v>
      </c>
      <c r="X13" s="4">
        <f t="shared" si="10"/>
        <v>241540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37</v>
      </c>
      <c r="C14" s="49"/>
      <c r="D14" s="49"/>
      <c r="E14" s="55">
        <f>+'[3]BAM-EGS'!$BC18</f>
        <v>203000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236540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124612.90322580645</v>
      </c>
      <c r="T14" s="5"/>
      <c r="U14" s="5">
        <f t="shared" si="7"/>
        <v>203000</v>
      </c>
      <c r="V14" s="19">
        <f t="shared" si="8"/>
        <v>0</v>
      </c>
      <c r="W14" s="19">
        <f t="shared" si="9"/>
        <v>203000</v>
      </c>
      <c r="X14" s="4">
        <f t="shared" si="10"/>
        <v>236540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+'[3]BAM-EGS'!$BC19</f>
        <v>19867.762014667194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53407.319485931555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34062.5</v>
      </c>
      <c r="O15" s="4">
        <f t="shared" si="4"/>
        <v>34062.5</v>
      </c>
      <c r="P15" s="5"/>
      <c r="Q15" s="5">
        <f t="shared" si="5"/>
        <v>48387.096774193546</v>
      </c>
      <c r="R15" s="65">
        <f>((R$6)-SUM(R$8:R14))/($A$38-$A14)</f>
        <v>-4062.5</v>
      </c>
      <c r="S15" s="5">
        <f t="shared" si="6"/>
        <v>-24456.834759526351</v>
      </c>
      <c r="T15" s="5"/>
      <c r="U15" s="5">
        <f t="shared" si="7"/>
        <v>19867.762014667194</v>
      </c>
      <c r="V15" s="19">
        <f t="shared" si="8"/>
        <v>0</v>
      </c>
      <c r="W15" s="19">
        <f t="shared" si="9"/>
        <v>19867.762014667194</v>
      </c>
      <c r="X15" s="4">
        <f t="shared" si="10"/>
        <v>53407.319485931555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19867.762014667191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53407.319485931555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34062.5</v>
      </c>
      <c r="O16" s="4">
        <f t="shared" si="4"/>
        <v>34062.5</v>
      </c>
      <c r="P16" s="5"/>
      <c r="Q16" s="5">
        <f t="shared" si="5"/>
        <v>48387.096774193546</v>
      </c>
      <c r="R16" s="65">
        <f>((R$6)-SUM(R$8:R15))/($A$38-$A15)</f>
        <v>-4062.5</v>
      </c>
      <c r="S16" s="5">
        <f t="shared" si="6"/>
        <v>-24456.834759526355</v>
      </c>
      <c r="T16" s="5"/>
      <c r="U16" s="5">
        <f t="shared" si="7"/>
        <v>19867.762014667191</v>
      </c>
      <c r="V16" s="19">
        <f t="shared" si="8"/>
        <v>0</v>
      </c>
      <c r="W16" s="19">
        <f t="shared" si="9"/>
        <v>19867.762014667191</v>
      </c>
      <c r="X16" s="4">
        <f t="shared" si="10"/>
        <v>53407.319485931555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19867.762014667194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53407.319485931555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34062.5</v>
      </c>
      <c r="O17" s="4">
        <f t="shared" si="4"/>
        <v>34062.5</v>
      </c>
      <c r="P17" s="5"/>
      <c r="Q17" s="5">
        <f t="shared" si="5"/>
        <v>48387.096774193546</v>
      </c>
      <c r="R17" s="65">
        <f>((R$6)-SUM(R$8:R16))/($A$38-$A16)</f>
        <v>-4062.5</v>
      </c>
      <c r="S17" s="5">
        <f t="shared" si="6"/>
        <v>-24456.834759526351</v>
      </c>
      <c r="T17" s="5"/>
      <c r="U17" s="5">
        <f t="shared" si="7"/>
        <v>19867.762014667194</v>
      </c>
      <c r="V17" s="19">
        <f t="shared" si="8"/>
        <v>0</v>
      </c>
      <c r="W17" s="19">
        <f t="shared" si="9"/>
        <v>19867.762014667194</v>
      </c>
      <c r="X17" s="4">
        <f t="shared" si="10"/>
        <v>53407.319485931555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19867.762014667194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53407.319485931555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34062.5</v>
      </c>
      <c r="O18" s="4">
        <f t="shared" si="4"/>
        <v>34062.5</v>
      </c>
      <c r="P18" s="5"/>
      <c r="Q18" s="5">
        <f t="shared" si="5"/>
        <v>48387.096774193546</v>
      </c>
      <c r="R18" s="65">
        <f>((R$6)-SUM(R$8:R17))/($A$38-$A17)</f>
        <v>-4062.5</v>
      </c>
      <c r="S18" s="5">
        <f t="shared" si="6"/>
        <v>-24456.834759526351</v>
      </c>
      <c r="T18" s="5"/>
      <c r="U18" s="5">
        <f t="shared" si="7"/>
        <v>19867.762014667194</v>
      </c>
      <c r="V18" s="19">
        <f t="shared" si="8"/>
        <v>0</v>
      </c>
      <c r="W18" s="19">
        <f t="shared" si="9"/>
        <v>19867.762014667194</v>
      </c>
      <c r="X18" s="4">
        <f t="shared" si="10"/>
        <v>53407.319485931555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19867.762014667191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53407.319485931555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34062.5</v>
      </c>
      <c r="O19" s="4">
        <f t="shared" si="4"/>
        <v>34062.5</v>
      </c>
      <c r="P19" s="5"/>
      <c r="Q19" s="5">
        <f t="shared" si="5"/>
        <v>48387.096774193546</v>
      </c>
      <c r="R19" s="65">
        <f>((R$6)-SUM(R$8:R18))/($A$38-$A18)</f>
        <v>-4062.5</v>
      </c>
      <c r="S19" s="5">
        <f t="shared" si="6"/>
        <v>-24456.834759526355</v>
      </c>
      <c r="T19" s="5"/>
      <c r="U19" s="5">
        <f t="shared" si="7"/>
        <v>19867.762014667191</v>
      </c>
      <c r="V19" s="19">
        <f t="shared" si="8"/>
        <v>0</v>
      </c>
      <c r="W19" s="19">
        <f t="shared" si="9"/>
        <v>19867.762014667191</v>
      </c>
      <c r="X19" s="4">
        <f t="shared" si="10"/>
        <v>53407.319485931555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19867.762014667191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53407.319485931563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34062.5</v>
      </c>
      <c r="O20" s="4">
        <f t="shared" si="4"/>
        <v>34062.5</v>
      </c>
      <c r="P20" s="5"/>
      <c r="Q20" s="5">
        <f t="shared" si="5"/>
        <v>48387.096774193546</v>
      </c>
      <c r="R20" s="65">
        <f>((R$6)-SUM(R$8:R19))/($A$38-$A19)</f>
        <v>-4062.5</v>
      </c>
      <c r="S20" s="5">
        <f t="shared" si="6"/>
        <v>-24456.834759526355</v>
      </c>
      <c r="T20" s="5"/>
      <c r="U20" s="5">
        <f t="shared" si="7"/>
        <v>19867.762014667191</v>
      </c>
      <c r="V20" s="19">
        <f t="shared" si="8"/>
        <v>0</v>
      </c>
      <c r="W20" s="19">
        <f t="shared" si="9"/>
        <v>19867.762014667191</v>
      </c>
      <c r="X20" s="4">
        <f t="shared" si="10"/>
        <v>53407.319485931563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19867.762014667194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53407.319485931555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34062.5</v>
      </c>
      <c r="O21" s="4">
        <f t="shared" si="4"/>
        <v>34062.5</v>
      </c>
      <c r="P21" s="5"/>
      <c r="Q21" s="5">
        <f t="shared" si="5"/>
        <v>48387.096774193546</v>
      </c>
      <c r="R21" s="65">
        <f>((R$6)-SUM(R$8:R20))/($A$38-$A20)</f>
        <v>-4062.5</v>
      </c>
      <c r="S21" s="5">
        <f t="shared" si="6"/>
        <v>-24456.834759526351</v>
      </c>
      <c r="T21" s="5"/>
      <c r="U21" s="5">
        <f t="shared" si="7"/>
        <v>19867.762014667194</v>
      </c>
      <c r="V21" s="19">
        <f t="shared" si="8"/>
        <v>0</v>
      </c>
      <c r="W21" s="19">
        <f t="shared" si="9"/>
        <v>19867.762014667194</v>
      </c>
      <c r="X21" s="4">
        <f t="shared" si="10"/>
        <v>53407.319485931555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19867.762014667194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53407.31948593157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34062.5</v>
      </c>
      <c r="O22" s="4">
        <f t="shared" si="4"/>
        <v>34062.5</v>
      </c>
      <c r="P22" s="5"/>
      <c r="Q22" s="5">
        <f t="shared" si="5"/>
        <v>48387.096774193546</v>
      </c>
      <c r="R22" s="65">
        <f>((R$6)-SUM(R$8:R21))/($A$38-$A21)</f>
        <v>-4062.5</v>
      </c>
      <c r="S22" s="5">
        <f t="shared" si="6"/>
        <v>-24456.834759526351</v>
      </c>
      <c r="T22" s="5"/>
      <c r="U22" s="5">
        <f t="shared" si="7"/>
        <v>19867.762014667194</v>
      </c>
      <c r="V22" s="19">
        <f t="shared" si="8"/>
        <v>0</v>
      </c>
      <c r="W22" s="19">
        <f t="shared" si="9"/>
        <v>19867.762014667194</v>
      </c>
      <c r="X22" s="4">
        <f t="shared" si="10"/>
        <v>53407.31948593157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19867.762014667194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53407.31948593157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34062.5</v>
      </c>
      <c r="O23" s="4">
        <f t="shared" si="4"/>
        <v>34062.5</v>
      </c>
      <c r="P23" s="5"/>
      <c r="Q23" s="5">
        <f t="shared" si="5"/>
        <v>48387.096774193546</v>
      </c>
      <c r="R23" s="65">
        <f>((R$6)-SUM(R$8:R22))/($A$38-$A22)</f>
        <v>-4062.5</v>
      </c>
      <c r="S23" s="5">
        <f t="shared" si="6"/>
        <v>-24456.834759526351</v>
      </c>
      <c r="T23" s="5"/>
      <c r="U23" s="5">
        <f t="shared" si="7"/>
        <v>19867.762014667194</v>
      </c>
      <c r="V23" s="19">
        <f t="shared" si="8"/>
        <v>0</v>
      </c>
      <c r="W23" s="19">
        <f t="shared" si="9"/>
        <v>19867.762014667194</v>
      </c>
      <c r="X23" s="4">
        <f t="shared" si="10"/>
        <v>53407.31948593157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19867.762014667194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53407.319485931555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34062.5</v>
      </c>
      <c r="O24" s="4">
        <f t="shared" si="4"/>
        <v>34062.5</v>
      </c>
      <c r="P24" s="5"/>
      <c r="Q24" s="5">
        <f t="shared" si="5"/>
        <v>48387.096774193546</v>
      </c>
      <c r="R24" s="65">
        <f>((R$6)-SUM(R$8:R23))/($A$38-$A23)</f>
        <v>-4062.5</v>
      </c>
      <c r="S24" s="5">
        <f t="shared" si="6"/>
        <v>-24456.834759526351</v>
      </c>
      <c r="T24" s="5"/>
      <c r="U24" s="5">
        <f t="shared" si="7"/>
        <v>19867.762014667194</v>
      </c>
      <c r="V24" s="19">
        <f t="shared" si="8"/>
        <v>0</v>
      </c>
      <c r="W24" s="19">
        <f t="shared" si="9"/>
        <v>19867.762014667194</v>
      </c>
      <c r="X24" s="4">
        <f t="shared" si="10"/>
        <v>53407.319485931555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19867.762014667194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53407.31948593157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34062.5</v>
      </c>
      <c r="O25" s="4">
        <f t="shared" si="4"/>
        <v>34062.5</v>
      </c>
      <c r="P25" s="5"/>
      <c r="Q25" s="5">
        <f t="shared" si="5"/>
        <v>48387.096774193546</v>
      </c>
      <c r="R25" s="65">
        <f>((R$6)-SUM(R$8:R24))/($A$38-$A24)</f>
        <v>-4062.5</v>
      </c>
      <c r="S25" s="5">
        <f t="shared" si="6"/>
        <v>-24456.834759526351</v>
      </c>
      <c r="T25" s="5"/>
      <c r="U25" s="5">
        <f t="shared" si="7"/>
        <v>19867.762014667194</v>
      </c>
      <c r="V25" s="19">
        <f t="shared" si="8"/>
        <v>0</v>
      </c>
      <c r="W25" s="19">
        <f t="shared" si="9"/>
        <v>19867.762014667194</v>
      </c>
      <c r="X25" s="4">
        <f t="shared" si="10"/>
        <v>53407.31948593157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19867.762014667198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53407.31948593157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34062.5</v>
      </c>
      <c r="O26" s="4">
        <f t="shared" si="4"/>
        <v>34062.5</v>
      </c>
      <c r="P26" s="5"/>
      <c r="Q26" s="5">
        <f t="shared" si="5"/>
        <v>48387.096774193546</v>
      </c>
      <c r="R26" s="65">
        <f>((R$6)-SUM(R$8:R25))/($A$38-$A25)</f>
        <v>-4062.5</v>
      </c>
      <c r="S26" s="5">
        <f t="shared" si="6"/>
        <v>-24456.834759526348</v>
      </c>
      <c r="T26" s="5"/>
      <c r="U26" s="5">
        <f t="shared" si="7"/>
        <v>19867.762014667198</v>
      </c>
      <c r="V26" s="19">
        <f t="shared" si="8"/>
        <v>0</v>
      </c>
      <c r="W26" s="19">
        <f t="shared" si="9"/>
        <v>19867.762014667198</v>
      </c>
      <c r="X26" s="4">
        <f t="shared" si="10"/>
        <v>53407.31948593157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19867.762014667198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53407.31948593157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34062.5</v>
      </c>
      <c r="O27" s="4">
        <f t="shared" si="4"/>
        <v>34062.5</v>
      </c>
      <c r="P27" s="5"/>
      <c r="Q27" s="5">
        <f t="shared" si="5"/>
        <v>48387.096774193546</v>
      </c>
      <c r="R27" s="65">
        <f>((R$6)-SUM(R$8:R26))/($A$38-$A26)</f>
        <v>-4062.5</v>
      </c>
      <c r="S27" s="5">
        <f t="shared" si="6"/>
        <v>-24456.834759526348</v>
      </c>
      <c r="T27" s="5"/>
      <c r="U27" s="5">
        <f t="shared" si="7"/>
        <v>19867.762014667198</v>
      </c>
      <c r="V27" s="19">
        <f t="shared" si="8"/>
        <v>0</v>
      </c>
      <c r="W27" s="19">
        <f t="shared" si="9"/>
        <v>19867.762014667198</v>
      </c>
      <c r="X27" s="4">
        <f t="shared" si="10"/>
        <v>53407.31948593157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19867.762014667198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53407.319485931563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34062.5</v>
      </c>
      <c r="O28" s="4">
        <f t="shared" si="4"/>
        <v>34062.5</v>
      </c>
      <c r="P28" s="5"/>
      <c r="Q28" s="5">
        <f t="shared" si="5"/>
        <v>48387.096774193546</v>
      </c>
      <c r="R28" s="65">
        <f>((R$6)-SUM(R$8:R27))/($A$38-$A27)</f>
        <v>-4062.5</v>
      </c>
      <c r="S28" s="5">
        <f t="shared" si="6"/>
        <v>-24456.834759526348</v>
      </c>
      <c r="T28" s="5"/>
      <c r="U28" s="5">
        <f t="shared" si="7"/>
        <v>19867.762014667198</v>
      </c>
      <c r="V28" s="19">
        <f t="shared" si="8"/>
        <v>0</v>
      </c>
      <c r="W28" s="19">
        <f t="shared" si="9"/>
        <v>19867.762014667198</v>
      </c>
      <c r="X28" s="4">
        <f t="shared" si="10"/>
        <v>53407.319485931563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19867.762014667194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53407.319485931555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34062.5</v>
      </c>
      <c r="O29" s="4">
        <f t="shared" si="4"/>
        <v>34062.5</v>
      </c>
      <c r="P29" s="5"/>
      <c r="Q29" s="5">
        <f t="shared" si="5"/>
        <v>48387.096774193546</v>
      </c>
      <c r="R29" s="65">
        <f>((R$6)-SUM(R$8:R28))/($A$38-$A28)</f>
        <v>-4062.5</v>
      </c>
      <c r="S29" s="5">
        <f t="shared" si="6"/>
        <v>-24456.834759526351</v>
      </c>
      <c r="T29" s="5"/>
      <c r="U29" s="5">
        <f t="shared" si="7"/>
        <v>19867.762014667194</v>
      </c>
      <c r="V29" s="19">
        <f t="shared" si="8"/>
        <v>0</v>
      </c>
      <c r="W29" s="19">
        <f t="shared" si="9"/>
        <v>19867.762014667194</v>
      </c>
      <c r="X29" s="4">
        <f t="shared" si="10"/>
        <v>53407.319485931555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19867.762014667194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53407.319485931555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34062.5</v>
      </c>
      <c r="O30" s="4">
        <f t="shared" si="4"/>
        <v>34062.5</v>
      </c>
      <c r="P30" s="5"/>
      <c r="Q30" s="5">
        <f t="shared" si="5"/>
        <v>48387.096774193546</v>
      </c>
      <c r="R30" s="65">
        <f>((R$6)-SUM(R$8:R29))/($A$38-$A29)</f>
        <v>-4062.5</v>
      </c>
      <c r="S30" s="5">
        <f t="shared" si="6"/>
        <v>-24456.834759526351</v>
      </c>
      <c r="T30" s="5"/>
      <c r="U30" s="5">
        <f t="shared" si="7"/>
        <v>19867.762014667194</v>
      </c>
      <c r="V30" s="19">
        <f t="shared" si="8"/>
        <v>0</v>
      </c>
      <c r="W30" s="19">
        <f t="shared" si="9"/>
        <v>19867.762014667194</v>
      </c>
      <c r="X30" s="4">
        <f t="shared" si="10"/>
        <v>53407.319485931555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19867.762014667191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53407.319485931555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34062.5</v>
      </c>
      <c r="O31" s="4">
        <f t="shared" si="4"/>
        <v>34062.5</v>
      </c>
      <c r="P31" s="5"/>
      <c r="Q31" s="5">
        <f t="shared" si="5"/>
        <v>48387.096774193546</v>
      </c>
      <c r="R31" s="65">
        <f>((R$6)-SUM(R$8:R30))/($A$38-$A30)</f>
        <v>-4062.5</v>
      </c>
      <c r="S31" s="5">
        <f t="shared" si="6"/>
        <v>-24456.834759526355</v>
      </c>
      <c r="T31" s="5"/>
      <c r="U31" s="5">
        <f t="shared" si="7"/>
        <v>19867.762014667191</v>
      </c>
      <c r="V31" s="19">
        <f t="shared" si="8"/>
        <v>0</v>
      </c>
      <c r="W31" s="19">
        <f t="shared" si="9"/>
        <v>19867.762014667191</v>
      </c>
      <c r="X31" s="4">
        <f t="shared" si="10"/>
        <v>53407.319485931555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19867.762014667187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53407.319485931555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34062.5</v>
      </c>
      <c r="O32" s="4">
        <f t="shared" si="4"/>
        <v>34062.5</v>
      </c>
      <c r="P32" s="5"/>
      <c r="Q32" s="5">
        <f t="shared" si="5"/>
        <v>48387.096774193546</v>
      </c>
      <c r="R32" s="65">
        <f>((R$6)-SUM(R$8:R31))/($A$38-$A31)</f>
        <v>-4062.5</v>
      </c>
      <c r="S32" s="5">
        <f t="shared" si="6"/>
        <v>-24456.834759526359</v>
      </c>
      <c r="T32" s="5"/>
      <c r="U32" s="5">
        <f t="shared" si="7"/>
        <v>19867.762014667187</v>
      </c>
      <c r="V32" s="19">
        <f t="shared" si="8"/>
        <v>0</v>
      </c>
      <c r="W32" s="19">
        <f t="shared" si="9"/>
        <v>19867.762014667187</v>
      </c>
      <c r="X32" s="4">
        <f t="shared" si="10"/>
        <v>53407.319485931555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19867.762014667183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53407.319485931548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34062.5</v>
      </c>
      <c r="O33" s="4">
        <f t="shared" si="4"/>
        <v>34062.5</v>
      </c>
      <c r="P33" s="5"/>
      <c r="Q33" s="5">
        <f t="shared" si="5"/>
        <v>48387.096774193546</v>
      </c>
      <c r="R33" s="65">
        <f>((R$6)-SUM(R$8:R32))/($A$38-$A32)</f>
        <v>-4062.5</v>
      </c>
      <c r="S33" s="5">
        <f t="shared" si="6"/>
        <v>-24456.834759526362</v>
      </c>
      <c r="T33" s="5"/>
      <c r="U33" s="5">
        <f t="shared" si="7"/>
        <v>19867.762014667183</v>
      </c>
      <c r="V33" s="19">
        <f t="shared" si="8"/>
        <v>0</v>
      </c>
      <c r="W33" s="19">
        <f t="shared" si="9"/>
        <v>19867.762014667183</v>
      </c>
      <c r="X33" s="4">
        <f t="shared" si="10"/>
        <v>53407.319485931548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19867.762014667176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53407.319485931541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34062.5</v>
      </c>
      <c r="O34" s="4">
        <f t="shared" si="4"/>
        <v>34062.5</v>
      </c>
      <c r="P34" s="5"/>
      <c r="Q34" s="5">
        <f t="shared" si="5"/>
        <v>48387.096774193546</v>
      </c>
      <c r="R34" s="65">
        <f>((R$6)-SUM(R$8:R33))/($A$38-$A33)</f>
        <v>-4062.5</v>
      </c>
      <c r="S34" s="5">
        <f t="shared" si="6"/>
        <v>-24456.834759526369</v>
      </c>
      <c r="T34" s="5"/>
      <c r="U34" s="5">
        <f t="shared" si="7"/>
        <v>19867.762014667176</v>
      </c>
      <c r="V34" s="19">
        <f t="shared" si="8"/>
        <v>0</v>
      </c>
      <c r="W34" s="19">
        <f t="shared" si="9"/>
        <v>19867.762014667176</v>
      </c>
      <c r="X34" s="4">
        <f t="shared" si="10"/>
        <v>53407.319485931541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19867.762014667183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53407.319485931548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34062.5</v>
      </c>
      <c r="O35" s="4">
        <f t="shared" si="4"/>
        <v>34062.5</v>
      </c>
      <c r="P35" s="5"/>
      <c r="Q35" s="5">
        <f t="shared" si="5"/>
        <v>48387.096774193546</v>
      </c>
      <c r="R35" s="65">
        <f>((R$6)-SUM(R$8:R34))/($A$38-$A34)</f>
        <v>-4062.5</v>
      </c>
      <c r="S35" s="5">
        <f t="shared" si="6"/>
        <v>-24456.834759526362</v>
      </c>
      <c r="T35" s="5"/>
      <c r="U35" s="5">
        <f t="shared" si="7"/>
        <v>19867.762014667183</v>
      </c>
      <c r="V35" s="19">
        <f t="shared" si="8"/>
        <v>0</v>
      </c>
      <c r="W35" s="19">
        <f t="shared" si="9"/>
        <v>19867.762014667183</v>
      </c>
      <c r="X35" s="4">
        <f t="shared" si="10"/>
        <v>53407.319485931548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19867.762014667194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53407.319485931555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34062.5</v>
      </c>
      <c r="O36" s="4">
        <f t="shared" si="4"/>
        <v>34062.5</v>
      </c>
      <c r="P36" s="5"/>
      <c r="Q36" s="5">
        <f t="shared" si="5"/>
        <v>48387.096774193546</v>
      </c>
      <c r="R36" s="65">
        <f>((R$6)-SUM(R$8:R35))/($A$38-$A35)</f>
        <v>-4062.5</v>
      </c>
      <c r="S36" s="5">
        <f t="shared" si="6"/>
        <v>-24456.834759526351</v>
      </c>
      <c r="T36" s="5"/>
      <c r="U36" s="5">
        <f t="shared" si="7"/>
        <v>19867.762014667194</v>
      </c>
      <c r="V36" s="19">
        <f t="shared" si="8"/>
        <v>0</v>
      </c>
      <c r="W36" s="19">
        <f t="shared" si="9"/>
        <v>19867.762014667194</v>
      </c>
      <c r="X36" s="4">
        <f t="shared" si="10"/>
        <v>53407.319485931555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19867.762014667183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53407.319485931548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34062.5</v>
      </c>
      <c r="O37" s="4">
        <f>SUM(L37:N37)</f>
        <v>34062.5</v>
      </c>
      <c r="P37" s="5"/>
      <c r="Q37" s="5">
        <f t="shared" si="5"/>
        <v>48387.096774193546</v>
      </c>
      <c r="R37" s="65">
        <f>((R$6)-SUM(R$8:R36))/($A$38-$A36)</f>
        <v>-4062.5</v>
      </c>
      <c r="S37" s="5">
        <f>E37-Q37-R37</f>
        <v>-24456.834759526362</v>
      </c>
      <c r="T37" s="5"/>
      <c r="U37" s="5">
        <f>SUM(Q37:S37)</f>
        <v>19867.762014667183</v>
      </c>
      <c r="V37" s="19">
        <f>SUM(H37)</f>
        <v>0</v>
      </c>
      <c r="W37" s="19">
        <f>SUM(U37:V37)</f>
        <v>19867.762014667183</v>
      </c>
      <c r="X37" s="4">
        <f>IF(K37&gt;0,K37,0)</f>
        <v>53407.319485931548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19867.762014667154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53407.319485931512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34062.5</v>
      </c>
      <c r="O38" s="4">
        <f>SUM(L38:N38)</f>
        <v>34062.5</v>
      </c>
      <c r="P38" s="5"/>
      <c r="Q38" s="5">
        <f>$Q$6/31</f>
        <v>48387.096774193546</v>
      </c>
      <c r="R38" s="65">
        <f>((R$6)-SUM(R$8:R37))/($A$38-$A37)</f>
        <v>-4062.5</v>
      </c>
      <c r="S38" s="5">
        <f>E38-Q38-R38</f>
        <v>-24456.834759526391</v>
      </c>
      <c r="T38" s="5"/>
      <c r="U38" s="5">
        <f>SUM(Q38:S38)</f>
        <v>19867.762014667154</v>
      </c>
      <c r="V38" s="19">
        <f>SUM(H38)</f>
        <v>0</v>
      </c>
      <c r="W38" s="19">
        <f>SUM(U38:V38)</f>
        <v>19867.762014667154</v>
      </c>
      <c r="X38" s="4">
        <f>IF(K38&gt;0,K38,0)</f>
        <v>53407.319485931512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2539081.0000000023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-999999.99999999953</v>
      </c>
      <c r="T40" s="42"/>
      <c r="U40" s="42">
        <f>SUM(U8:U38)</f>
        <v>500000</v>
      </c>
      <c r="V40" s="42">
        <f>SUM(V8:V38)</f>
        <v>1000000</v>
      </c>
      <c r="W40" s="42">
        <f>SUM(W8:W38)</f>
        <v>1500000.0000000014</v>
      </c>
      <c r="X40" s="43">
        <f>SUM(X8:X39)</f>
        <v>2539081.0000000023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SUM(C15:C38)</f>
        <v>0</v>
      </c>
      <c r="D43" s="63">
        <f t="shared" ref="D43:W43" si="11">SUM(D15:D38)</f>
        <v>0</v>
      </c>
      <c r="E43" s="63">
        <f t="shared" si="11"/>
        <v>476826.28835201263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804949.37931034504</v>
      </c>
      <c r="J43" s="63">
        <f t="shared" si="11"/>
        <v>804949.37931034504</v>
      </c>
      <c r="K43" s="63">
        <f t="shared" si="11"/>
        <v>1281775.6676623572</v>
      </c>
      <c r="L43" s="63">
        <f t="shared" si="11"/>
        <v>0</v>
      </c>
      <c r="M43" s="63">
        <f t="shared" si="11"/>
        <v>0</v>
      </c>
      <c r="N43" s="63">
        <f t="shared" si="11"/>
        <v>817500</v>
      </c>
      <c r="O43" s="63">
        <f t="shared" si="11"/>
        <v>817500</v>
      </c>
      <c r="P43" s="63">
        <f t="shared" si="11"/>
        <v>0</v>
      </c>
      <c r="Q43" s="63">
        <f t="shared" si="11"/>
        <v>1161290.3225806453</v>
      </c>
      <c r="R43" s="63">
        <f t="shared" si="11"/>
        <v>-97500</v>
      </c>
      <c r="S43" s="63">
        <f t="shared" si="11"/>
        <v>-586964.03422863269</v>
      </c>
      <c r="T43" s="63">
        <f t="shared" si="11"/>
        <v>0</v>
      </c>
      <c r="U43" s="63">
        <f t="shared" si="11"/>
        <v>476826.28835201263</v>
      </c>
      <c r="V43" s="63">
        <f t="shared" si="11"/>
        <v>0</v>
      </c>
      <c r="W43" s="63">
        <f t="shared" si="11"/>
        <v>476826.28835201263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1025523.670105782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1151182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373851.2364015209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674355.71164798737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373851.2364015209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2014-09-03T13:45:05Z</dcterms:modified>
</cp:coreProperties>
</file>