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L6" i="1"/>
  <c r="M6" i="1"/>
  <c r="N6" i="1"/>
  <c r="Q6" i="1"/>
  <c r="E8" i="1"/>
  <c r="H8" i="1"/>
  <c r="I8" i="1"/>
  <c r="N8" i="1"/>
  <c r="Q8" i="1"/>
  <c r="A9" i="1"/>
  <c r="E9" i="1"/>
  <c r="H9" i="1"/>
  <c r="I9" i="1"/>
  <c r="N9" i="1"/>
  <c r="Q9" i="1"/>
  <c r="A10" i="1"/>
  <c r="E10" i="1"/>
  <c r="H10" i="1"/>
  <c r="J10" i="1" s="1"/>
  <c r="I10" i="1"/>
  <c r="N10" i="1"/>
  <c r="Q10" i="1"/>
  <c r="V10" i="1"/>
  <c r="A11" i="1"/>
  <c r="E11" i="1"/>
  <c r="H11" i="1"/>
  <c r="V11" i="1" s="1"/>
  <c r="I11" i="1"/>
  <c r="J11" i="1"/>
  <c r="K11" i="1"/>
  <c r="X11" i="1" s="1"/>
  <c r="N11" i="1"/>
  <c r="Q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2" i="1"/>
  <c r="K12" i="1" s="1"/>
  <c r="X12" i="1" s="1"/>
  <c r="H12" i="1"/>
  <c r="V12" i="1" s="1"/>
  <c r="I12" i="1"/>
  <c r="J12" i="1"/>
  <c r="N12" i="1"/>
  <c r="Q12" i="1"/>
  <c r="E13" i="1"/>
  <c r="H13" i="1"/>
  <c r="J13" i="1" s="1"/>
  <c r="I13" i="1"/>
  <c r="N13" i="1"/>
  <c r="Q13" i="1"/>
  <c r="V13" i="1"/>
  <c r="E14" i="1"/>
  <c r="H14" i="1"/>
  <c r="I14" i="1"/>
  <c r="N14" i="1"/>
  <c r="Q14" i="1"/>
  <c r="V14" i="1"/>
  <c r="E15" i="1"/>
  <c r="H15" i="1"/>
  <c r="I15" i="1"/>
  <c r="J15" i="1"/>
  <c r="K15" i="1"/>
  <c r="X15" i="1" s="1"/>
  <c r="N15" i="1"/>
  <c r="Q15" i="1"/>
  <c r="V15" i="1"/>
  <c r="E16" i="1"/>
  <c r="H16" i="1"/>
  <c r="I16" i="1"/>
  <c r="K16" i="1" s="1"/>
  <c r="J16" i="1"/>
  <c r="N16" i="1"/>
  <c r="Q16" i="1"/>
  <c r="V16" i="1"/>
  <c r="X16" i="1"/>
  <c r="E17" i="1"/>
  <c r="H17" i="1"/>
  <c r="J17" i="1" s="1"/>
  <c r="I17" i="1"/>
  <c r="N17" i="1"/>
  <c r="Q17" i="1"/>
  <c r="E18" i="1"/>
  <c r="H18" i="1"/>
  <c r="J18" i="1" s="1"/>
  <c r="I18" i="1"/>
  <c r="N18" i="1"/>
  <c r="Q18" i="1"/>
  <c r="E19" i="1"/>
  <c r="H19" i="1"/>
  <c r="V19" i="1" s="1"/>
  <c r="I19" i="1"/>
  <c r="J19" i="1"/>
  <c r="N19" i="1"/>
  <c r="Q19" i="1"/>
  <c r="E20" i="1"/>
  <c r="K20" i="1" s="1"/>
  <c r="H20" i="1"/>
  <c r="V20" i="1" s="1"/>
  <c r="I20" i="1"/>
  <c r="J20" i="1"/>
  <c r="N20" i="1"/>
  <c r="Q20" i="1"/>
  <c r="X20" i="1"/>
  <c r="E21" i="1"/>
  <c r="H21" i="1"/>
  <c r="I21" i="1"/>
  <c r="N21" i="1"/>
  <c r="Q21" i="1"/>
  <c r="V21" i="1"/>
  <c r="E22" i="1"/>
  <c r="H22" i="1"/>
  <c r="J22" i="1" s="1"/>
  <c r="I22" i="1"/>
  <c r="N22" i="1"/>
  <c r="Q22" i="1"/>
  <c r="V22" i="1"/>
  <c r="E23" i="1"/>
  <c r="H23" i="1"/>
  <c r="I23" i="1"/>
  <c r="J23" i="1"/>
  <c r="K23" i="1"/>
  <c r="X23" i="1" s="1"/>
  <c r="N23" i="1"/>
  <c r="Q23" i="1"/>
  <c r="V23" i="1"/>
  <c r="E24" i="1"/>
  <c r="H24" i="1"/>
  <c r="I24" i="1"/>
  <c r="K24" i="1" s="1"/>
  <c r="J24" i="1"/>
  <c r="N24" i="1"/>
  <c r="Q24" i="1"/>
  <c r="V24" i="1"/>
  <c r="X24" i="1"/>
  <c r="E25" i="1"/>
  <c r="H25" i="1"/>
  <c r="I25" i="1"/>
  <c r="N25" i="1"/>
  <c r="Q25" i="1"/>
  <c r="V25" i="1"/>
  <c r="E26" i="1"/>
  <c r="H26" i="1"/>
  <c r="J26" i="1" s="1"/>
  <c r="I26" i="1"/>
  <c r="N26" i="1"/>
  <c r="Q26" i="1"/>
  <c r="V26" i="1"/>
  <c r="E27" i="1"/>
  <c r="H27" i="1"/>
  <c r="V27" i="1" s="1"/>
  <c r="I27" i="1"/>
  <c r="J27" i="1"/>
  <c r="N27" i="1"/>
  <c r="Q27" i="1"/>
  <c r="E28" i="1"/>
  <c r="K28" i="1" s="1"/>
  <c r="X28" i="1" s="1"/>
  <c r="H28" i="1"/>
  <c r="V28" i="1" s="1"/>
  <c r="I28" i="1"/>
  <c r="J28" i="1"/>
  <c r="N28" i="1"/>
  <c r="Q28" i="1"/>
  <c r="E29" i="1"/>
  <c r="H29" i="1"/>
  <c r="J29" i="1" s="1"/>
  <c r="I29" i="1"/>
  <c r="N29" i="1"/>
  <c r="Q29" i="1"/>
  <c r="V29" i="1"/>
  <c r="E30" i="1"/>
  <c r="H30" i="1"/>
  <c r="I30" i="1"/>
  <c r="Q30" i="1"/>
  <c r="V30" i="1"/>
  <c r="E31" i="1"/>
  <c r="H31" i="1"/>
  <c r="I31" i="1"/>
  <c r="J31" i="1"/>
  <c r="Q31" i="1"/>
  <c r="V31" i="1"/>
  <c r="E32" i="1"/>
  <c r="H32" i="1"/>
  <c r="I32" i="1"/>
  <c r="K32" i="1" s="1"/>
  <c r="J32" i="1"/>
  <c r="Q32" i="1"/>
  <c r="V32" i="1"/>
  <c r="X32" i="1"/>
  <c r="E33" i="1"/>
  <c r="H33" i="1"/>
  <c r="I33" i="1"/>
  <c r="I43" i="1" s="1"/>
  <c r="Q33" i="1"/>
  <c r="E34" i="1"/>
  <c r="K34" i="1" s="1"/>
  <c r="X34" i="1" s="1"/>
  <c r="H34" i="1"/>
  <c r="J34" i="1" s="1"/>
  <c r="I34" i="1"/>
  <c r="Q34" i="1"/>
  <c r="V34" i="1"/>
  <c r="E35" i="1"/>
  <c r="H35" i="1"/>
  <c r="V35" i="1" s="1"/>
  <c r="I35" i="1"/>
  <c r="J35" i="1"/>
  <c r="Q35" i="1"/>
  <c r="E36" i="1"/>
  <c r="K36" i="1" s="1"/>
  <c r="X36" i="1" s="1"/>
  <c r="H36" i="1"/>
  <c r="V36" i="1" s="1"/>
  <c r="I36" i="1"/>
  <c r="J36" i="1"/>
  <c r="Q36" i="1"/>
  <c r="E37" i="1"/>
  <c r="H37" i="1"/>
  <c r="J37" i="1" s="1"/>
  <c r="I37" i="1"/>
  <c r="Q37" i="1"/>
  <c r="V37" i="1"/>
  <c r="E38" i="1"/>
  <c r="H38" i="1"/>
  <c r="I38" i="1"/>
  <c r="Q38" i="1"/>
  <c r="C40" i="1"/>
  <c r="D40" i="1"/>
  <c r="F40" i="1"/>
  <c r="G40" i="1"/>
  <c r="AA40" i="1"/>
  <c r="AA42" i="1" s="1"/>
  <c r="AA41" i="1"/>
  <c r="C43" i="1"/>
  <c r="D43" i="1"/>
  <c r="E43" i="1"/>
  <c r="F43" i="1"/>
  <c r="G43" i="1"/>
  <c r="H43" i="1"/>
  <c r="Q43" i="1"/>
  <c r="Q44" i="1" s="1"/>
  <c r="L9" i="1" l="1"/>
  <c r="L10" i="1"/>
  <c r="M9" i="1"/>
  <c r="V43" i="1"/>
  <c r="V44" i="1" s="1"/>
  <c r="K38" i="1"/>
  <c r="X38" i="1" s="1"/>
  <c r="J38" i="1"/>
  <c r="N30" i="1"/>
  <c r="K26" i="1"/>
  <c r="X26" i="1" s="1"/>
  <c r="J25" i="1"/>
  <c r="V18" i="1"/>
  <c r="J14" i="1"/>
  <c r="K14" i="1"/>
  <c r="X14" i="1" s="1"/>
  <c r="O6" i="1"/>
  <c r="V38" i="1"/>
  <c r="O8" i="1"/>
  <c r="R8" i="1"/>
  <c r="K19" i="1"/>
  <c r="X19" i="1" s="1"/>
  <c r="I40" i="1"/>
  <c r="I42" i="1" s="1"/>
  <c r="K6" i="1"/>
  <c r="K35" i="1"/>
  <c r="X35" i="1" s="1"/>
  <c r="J33" i="1"/>
  <c r="K31" i="1"/>
  <c r="X31" i="1" s="1"/>
  <c r="J21" i="1"/>
  <c r="J9" i="1"/>
  <c r="J8" i="1"/>
  <c r="J40" i="1" s="1"/>
  <c r="V8" i="1"/>
  <c r="Q40" i="1"/>
  <c r="H40" i="1"/>
  <c r="H42" i="1" s="1"/>
  <c r="K30" i="1"/>
  <c r="J30" i="1"/>
  <c r="K27" i="1"/>
  <c r="X27" i="1" s="1"/>
  <c r="E40" i="1"/>
  <c r="E42" i="1" s="1"/>
  <c r="V33" i="1"/>
  <c r="K18" i="1"/>
  <c r="V17" i="1"/>
  <c r="K10" i="1"/>
  <c r="X10" i="1" s="1"/>
  <c r="V9" i="1"/>
  <c r="K8" i="1"/>
  <c r="K33" i="1"/>
  <c r="X33" i="1" s="1"/>
  <c r="K25" i="1"/>
  <c r="K17" i="1"/>
  <c r="X17" i="1" s="1"/>
  <c r="K9" i="1"/>
  <c r="X9" i="1" s="1"/>
  <c r="K22" i="1"/>
  <c r="X22" i="1" s="1"/>
  <c r="K37" i="1"/>
  <c r="X37" i="1" s="1"/>
  <c r="K29" i="1"/>
  <c r="X29" i="1" s="1"/>
  <c r="K21" i="1"/>
  <c r="X21" i="1" s="1"/>
  <c r="K13" i="1"/>
  <c r="X13" i="1" s="1"/>
  <c r="N33" i="1" l="1"/>
  <c r="M10" i="1"/>
  <c r="K46" i="1"/>
  <c r="X18" i="1"/>
  <c r="J43" i="1"/>
  <c r="X30" i="1"/>
  <c r="K43" i="1"/>
  <c r="N32" i="1"/>
  <c r="V40" i="1"/>
  <c r="N31" i="1"/>
  <c r="M11" i="1"/>
  <c r="K44" i="1"/>
  <c r="K40" i="1"/>
  <c r="K42" i="1" s="1"/>
  <c r="X8" i="1"/>
  <c r="K45" i="1"/>
  <c r="O10" i="1"/>
  <c r="R10" i="1"/>
  <c r="O9" i="1"/>
  <c r="R9" i="1"/>
  <c r="X25" i="1"/>
  <c r="K47" i="1"/>
  <c r="U8" i="1"/>
  <c r="S8" i="1"/>
  <c r="L11" i="1"/>
  <c r="N34" i="1" l="1"/>
  <c r="R11" i="1"/>
  <c r="O11" i="1"/>
  <c r="L12" i="1"/>
  <c r="M12" i="1"/>
  <c r="S9" i="1"/>
  <c r="U9" i="1"/>
  <c r="W9" i="1" s="1"/>
  <c r="X40" i="1"/>
  <c r="Y40" i="1" s="1"/>
  <c r="W8" i="1"/>
  <c r="S10" i="1"/>
  <c r="U10" i="1" s="1"/>
  <c r="W10" i="1" l="1"/>
  <c r="M13" i="1"/>
  <c r="L14" i="1"/>
  <c r="L15" i="1" s="1"/>
  <c r="N35" i="1"/>
  <c r="U11" i="1"/>
  <c r="W11" i="1" s="1"/>
  <c r="S11" i="1"/>
  <c r="O12" i="1"/>
  <c r="R12" i="1"/>
  <c r="L13" i="1"/>
  <c r="M14" i="1" l="1"/>
  <c r="S12" i="1"/>
  <c r="U12" i="1"/>
  <c r="W12" i="1" s="1"/>
  <c r="N36" i="1"/>
  <c r="N37" i="1" s="1"/>
  <c r="N38" i="1" s="1"/>
  <c r="R14" i="1"/>
  <c r="O14" i="1"/>
  <c r="M15" i="1"/>
  <c r="R15" i="1" s="1"/>
  <c r="L16" i="1"/>
  <c r="L17" i="1" s="1"/>
  <c r="O13" i="1"/>
  <c r="R13" i="1"/>
  <c r="L18" i="1" l="1"/>
  <c r="U15" i="1"/>
  <c r="W15" i="1" s="1"/>
  <c r="S15" i="1"/>
  <c r="N43" i="1"/>
  <c r="S13" i="1"/>
  <c r="U13" i="1" s="1"/>
  <c r="O16" i="1"/>
  <c r="N40" i="1"/>
  <c r="N42" i="1" s="1"/>
  <c r="S14" i="1"/>
  <c r="U14" i="1" s="1"/>
  <c r="W14" i="1" s="1"/>
  <c r="O15" i="1"/>
  <c r="M16" i="1"/>
  <c r="R16" i="1" s="1"/>
  <c r="U16" i="1" l="1"/>
  <c r="W16" i="1" s="1"/>
  <c r="S16" i="1"/>
  <c r="W13" i="1"/>
  <c r="M17" i="1"/>
  <c r="L19" i="1"/>
  <c r="L20" i="1" l="1"/>
  <c r="O17" i="1"/>
  <c r="R17" i="1"/>
  <c r="M18" i="1"/>
  <c r="M19" i="1" l="1"/>
  <c r="O18" i="1"/>
  <c r="R18" i="1"/>
  <c r="S17" i="1"/>
  <c r="U17" i="1" s="1"/>
  <c r="W17" i="1" s="1"/>
  <c r="L21" i="1"/>
  <c r="M20" i="1" l="1"/>
  <c r="R19" i="1"/>
  <c r="O19" i="1"/>
  <c r="L22" i="1"/>
  <c r="S18" i="1"/>
  <c r="U18" i="1" s="1"/>
  <c r="W18" i="1" s="1"/>
  <c r="U19" i="1" l="1"/>
  <c r="W19" i="1" s="1"/>
  <c r="S19" i="1"/>
  <c r="M21" i="1"/>
  <c r="O20" i="1"/>
  <c r="R20" i="1"/>
  <c r="L23" i="1"/>
  <c r="S20" i="1" l="1"/>
  <c r="U20" i="1" s="1"/>
  <c r="W20" i="1" s="1"/>
  <c r="L24" i="1"/>
  <c r="M22" i="1"/>
  <c r="O21" i="1"/>
  <c r="R21" i="1"/>
  <c r="S21" i="1" l="1"/>
  <c r="U21" i="1"/>
  <c r="W21" i="1" s="1"/>
  <c r="M23" i="1"/>
  <c r="R22" i="1"/>
  <c r="O22" i="1"/>
  <c r="L25" i="1"/>
  <c r="L26" i="1" l="1"/>
  <c r="U22" i="1"/>
  <c r="W22" i="1" s="1"/>
  <c r="S22" i="1"/>
  <c r="M24" i="1"/>
  <c r="R23" i="1"/>
  <c r="O23" i="1"/>
  <c r="L27" i="1" l="1"/>
  <c r="U23" i="1"/>
  <c r="W23" i="1" s="1"/>
  <c r="S23" i="1"/>
  <c r="M25" i="1"/>
  <c r="O24" i="1"/>
  <c r="R24" i="1"/>
  <c r="S24" i="1" l="1"/>
  <c r="U24" i="1" s="1"/>
  <c r="W24" i="1" s="1"/>
  <c r="M26" i="1"/>
  <c r="O25" i="1"/>
  <c r="R25" i="1"/>
  <c r="L28" i="1"/>
  <c r="M27" i="1" l="1"/>
  <c r="O26" i="1"/>
  <c r="R26" i="1"/>
  <c r="L29" i="1"/>
  <c r="S25" i="1"/>
  <c r="U25" i="1" s="1"/>
  <c r="W25" i="1" s="1"/>
  <c r="L30" i="1" l="1"/>
  <c r="S26" i="1"/>
  <c r="U26" i="1" s="1"/>
  <c r="W26" i="1" s="1"/>
  <c r="M28" i="1"/>
  <c r="R27" i="1"/>
  <c r="O27" i="1"/>
  <c r="S27" i="1" l="1"/>
  <c r="U27" i="1" s="1"/>
  <c r="W27" i="1" s="1"/>
  <c r="M29" i="1"/>
  <c r="O28" i="1"/>
  <c r="R28" i="1"/>
  <c r="L31" i="1"/>
  <c r="S28" i="1" l="1"/>
  <c r="U28" i="1" s="1"/>
  <c r="W28" i="1" s="1"/>
  <c r="M30" i="1"/>
  <c r="O29" i="1"/>
  <c r="R29" i="1"/>
  <c r="L32" i="1"/>
  <c r="L33" i="1" l="1"/>
  <c r="M31" i="1"/>
  <c r="O30" i="1"/>
  <c r="S29" i="1"/>
  <c r="U29" i="1" s="1"/>
  <c r="W29" i="1" s="1"/>
  <c r="R30" i="1"/>
  <c r="S30" i="1" l="1"/>
  <c r="U30" i="1" s="1"/>
  <c r="R31" i="1"/>
  <c r="M32" i="1"/>
  <c r="O31" i="1"/>
  <c r="L34" i="1"/>
  <c r="W30" i="1" l="1"/>
  <c r="M33" i="1"/>
  <c r="O32" i="1"/>
  <c r="S31" i="1"/>
  <c r="U31" i="1" s="1"/>
  <c r="R32" i="1"/>
  <c r="L35" i="1"/>
  <c r="W31" i="1" l="1"/>
  <c r="U32" i="1"/>
  <c r="W32" i="1" s="1"/>
  <c r="S32" i="1"/>
  <c r="R33" i="1"/>
  <c r="M34" i="1"/>
  <c r="O33" i="1"/>
  <c r="L36" i="1"/>
  <c r="U33" i="1" l="1"/>
  <c r="W33" i="1" s="1"/>
  <c r="S33" i="1"/>
  <c r="R34" i="1"/>
  <c r="L37" i="1"/>
  <c r="M35" i="1"/>
  <c r="O34" i="1"/>
  <c r="M36" i="1" l="1"/>
  <c r="O35" i="1"/>
  <c r="U34" i="1"/>
  <c r="W34" i="1" s="1"/>
  <c r="S34" i="1"/>
  <c r="R35" i="1"/>
  <c r="L38" i="1"/>
  <c r="L40" i="1" l="1"/>
  <c r="L42" i="1" s="1"/>
  <c r="L43" i="1"/>
  <c r="U35" i="1"/>
  <c r="W35" i="1" s="1"/>
  <c r="S35" i="1"/>
  <c r="R36" i="1"/>
  <c r="M37" i="1"/>
  <c r="O36" i="1"/>
  <c r="S36" i="1" l="1"/>
  <c r="U36" i="1" s="1"/>
  <c r="W36" i="1" s="1"/>
  <c r="R37" i="1"/>
  <c r="M38" i="1"/>
  <c r="O37" i="1"/>
  <c r="S37" i="1" l="1"/>
  <c r="U37" i="1" s="1"/>
  <c r="W37" i="1" s="1"/>
  <c r="R38" i="1"/>
  <c r="M40" i="1"/>
  <c r="M42" i="1" s="1"/>
  <c r="M43" i="1"/>
  <c r="O38" i="1"/>
  <c r="O40" i="1" l="1"/>
  <c r="O43" i="1"/>
  <c r="S38" i="1"/>
  <c r="U38" i="1"/>
  <c r="R40" i="1"/>
  <c r="R43" i="1"/>
  <c r="R44" i="1" s="1"/>
  <c r="W38" i="1" l="1"/>
  <c r="U40" i="1"/>
  <c r="U43" i="1"/>
  <c r="U44" i="1" s="1"/>
  <c r="S40" i="1"/>
  <c r="S43" i="1"/>
  <c r="S44" i="1" s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<sst xmlns="http://schemas.openxmlformats.org/spreadsheetml/2006/main" count="75" uniqueCount="44">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</sst>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68976215098237E-2"/>
          <c:y val="3.5593220338983052E-2"/>
          <c:w val="0.8469493278179938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989089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314471</c:v>
                </c:pt>
                <c:pt idx="5">
                  <c:v>314471</c:v>
                </c:pt>
                <c:pt idx="6">
                  <c:v>1303560</c:v>
                </c:pt>
                <c:pt idx="7">
                  <c:v>0</c:v>
                </c:pt>
                <c:pt idx="8">
                  <c:v>0</c:v>
                </c:pt>
                <c:pt idx="9">
                  <c:v>250297.00000000015</c:v>
                </c:pt>
                <c:pt idx="10">
                  <c:v>250297.00000000015</c:v>
                </c:pt>
                <c:pt idx="12">
                  <c:v>1596774.1935483867</c:v>
                </c:pt>
                <c:pt idx="13">
                  <c:v>19703</c:v>
                </c:pt>
                <c:pt idx="14">
                  <c:v>-627388.19354838692</c:v>
                </c:pt>
                <c:pt idx="16">
                  <c:v>989089</c:v>
                </c:pt>
                <c:pt idx="17">
                  <c:v>0</c:v>
                </c:pt>
                <c:pt idx="18">
                  <c:v>989089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60560"/>
        <c:axId val="142036448"/>
      </c:barChart>
      <c:catAx>
        <c:axId val="142160560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3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036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60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34941.222222222219</v>
          </cell>
        </row>
        <row r="2502">
          <cell r="BK2502">
            <v>34941.222222222219</v>
          </cell>
        </row>
        <row r="2503">
          <cell r="BK2503">
            <v>34941.222222222219</v>
          </cell>
        </row>
        <row r="2504">
          <cell r="BK2504">
            <v>34941.222222222219</v>
          </cell>
        </row>
        <row r="2505">
          <cell r="BK2505">
            <v>34941.222222222219</v>
          </cell>
        </row>
        <row r="2506">
          <cell r="BK2506">
            <v>34941.222222222219</v>
          </cell>
        </row>
        <row r="2507">
          <cell r="BK2507">
            <v>34941.222222222226</v>
          </cell>
        </row>
        <row r="2508">
          <cell r="BK2508">
            <v>34941.222222222226</v>
          </cell>
        </row>
        <row r="2509">
          <cell r="BK2509">
            <v>34941.222222222219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205087</v>
          </cell>
        </row>
        <row r="33">
          <cell r="BC33">
            <v>200667</v>
          </cell>
        </row>
        <row r="34">
          <cell r="BC34">
            <v>109898.77777777778</v>
          </cell>
        </row>
        <row r="35">
          <cell r="BC35">
            <v>109898.77777777778</v>
          </cell>
        </row>
        <row r="36">
          <cell r="BC36">
            <v>109898.77777777778</v>
          </cell>
        </row>
        <row r="37">
          <cell r="BC37">
            <v>109898.7777777778</v>
          </cell>
        </row>
        <row r="38">
          <cell r="BC38">
            <v>109898.77777777778</v>
          </cell>
        </row>
        <row r="39">
          <cell r="BC39">
            <v>109898.77777777778</v>
          </cell>
        </row>
        <row r="40">
          <cell r="BC40">
            <v>109898.7777777778</v>
          </cell>
        </row>
        <row r="41">
          <cell r="BC41">
            <v>109898.77777777778</v>
          </cell>
        </row>
        <row r="42">
          <cell r="BC42">
            <v>109898.77777777775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U51" sqref="U5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1064027.0000000005</v>
      </c>
      <c r="J6" s="6"/>
      <c r="K6" s="6">
        <f>SUM(E6,H6,I6)</f>
        <v>6564027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29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177419.35483870967</v>
      </c>
      <c r="R25" s="64">
        <f t="shared" si="0"/>
        <v>12500</v>
      </c>
      <c r="S25" s="5">
        <f t="shared" si="6"/>
        <v>25034.645161290333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177419.35483870967</v>
      </c>
      <c r="R26" s="64">
        <f t="shared" si="0"/>
        <v>0</v>
      </c>
      <c r="S26" s="5">
        <f t="shared" si="6"/>
        <v>32564.645161290333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177419.35483870967</v>
      </c>
      <c r="R27" s="64">
        <f t="shared" si="0"/>
        <v>0</v>
      </c>
      <c r="S27" s="5">
        <f t="shared" si="6"/>
        <v>38317.645161290333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37</v>
      </c>
      <c r="C28" s="49"/>
      <c r="D28" s="49"/>
      <c r="E28" s="55">
        <f>+'[3]BAM-EGS'!$BC32</f>
        <v>205087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240963.05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177419.35483870967</v>
      </c>
      <c r="R28" s="64">
        <f t="shared" si="0"/>
        <v>30000</v>
      </c>
      <c r="S28" s="5">
        <f t="shared" si="6"/>
        <v>-2332.3548387096671</v>
      </c>
      <c r="T28" s="5"/>
      <c r="U28" s="5">
        <f t="shared" si="7"/>
        <v>205087</v>
      </c>
      <c r="V28" s="19">
        <f t="shared" si="8"/>
        <v>0</v>
      </c>
      <c r="W28" s="19">
        <f t="shared" si="9"/>
        <v>205087</v>
      </c>
      <c r="X28" s="4">
        <f t="shared" si="10"/>
        <v>240963.05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37</v>
      </c>
      <c r="C29" s="49"/>
      <c r="D29" s="49"/>
      <c r="E29" s="55">
        <f>+'[3]BAM-EGS'!$BC33</f>
        <v>200667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235608.05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0</v>
      </c>
      <c r="O29" s="4">
        <f t="shared" si="4"/>
        <v>0</v>
      </c>
      <c r="P29" s="5"/>
      <c r="Q29" s="5">
        <f t="shared" si="5"/>
        <v>177419.35483870967</v>
      </c>
      <c r="R29" s="64">
        <f t="shared" si="0"/>
        <v>30000</v>
      </c>
      <c r="S29" s="5">
        <f t="shared" si="6"/>
        <v>-6752.3548387096671</v>
      </c>
      <c r="T29" s="5"/>
      <c r="U29" s="5">
        <f t="shared" si="7"/>
        <v>200667</v>
      </c>
      <c r="V29" s="19">
        <f t="shared" si="8"/>
        <v>0</v>
      </c>
      <c r="W29" s="19">
        <f t="shared" si="9"/>
        <v>200667</v>
      </c>
      <c r="X29" s="4">
        <f t="shared" si="10"/>
        <v>235608.05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109898.77777777778</v>
      </c>
      <c r="F30" s="49"/>
      <c r="G30" s="28"/>
      <c r="H30" s="54">
        <f>+'[2]BAM-EGS'!$BC34</f>
        <v>0</v>
      </c>
      <c r="I30" s="29">
        <f>'[1]BAM-3RD'!$BK2501</f>
        <v>34941.222222222219</v>
      </c>
      <c r="J30" s="54">
        <f t="shared" si="2"/>
        <v>34941.222222222219</v>
      </c>
      <c r="K30" s="30">
        <f t="shared" si="3"/>
        <v>144840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27810.777777777777</v>
      </c>
      <c r="O30" s="4">
        <f t="shared" si="4"/>
        <v>27810.777777777777</v>
      </c>
      <c r="P30" s="5"/>
      <c r="Q30" s="5">
        <f t="shared" si="5"/>
        <v>177419.35483870967</v>
      </c>
      <c r="R30" s="65">
        <f>((R$6)-SUM(R$8:R29))/($A$38-$A29)</f>
        <v>2189.2222222222222</v>
      </c>
      <c r="S30" s="5">
        <f t="shared" si="6"/>
        <v>-69709.799283154105</v>
      </c>
      <c r="T30" s="5"/>
      <c r="U30" s="5">
        <f t="shared" si="7"/>
        <v>109898.77777777778</v>
      </c>
      <c r="V30" s="19">
        <f t="shared" si="8"/>
        <v>0</v>
      </c>
      <c r="W30" s="19">
        <f t="shared" si="9"/>
        <v>109898.77777777778</v>
      </c>
      <c r="X30" s="4">
        <f t="shared" si="10"/>
        <v>144840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109898.77777777778</v>
      </c>
      <c r="F31" s="49"/>
      <c r="G31" s="28"/>
      <c r="H31" s="54">
        <f>+'[2]BAM-EGS'!$BC35</f>
        <v>0</v>
      </c>
      <c r="I31" s="29">
        <f>'[1]BAM-3RD'!$BK2502</f>
        <v>34941.222222222219</v>
      </c>
      <c r="J31" s="54">
        <f t="shared" si="2"/>
        <v>34941.222222222219</v>
      </c>
      <c r="K31" s="30">
        <f t="shared" si="3"/>
        <v>144840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27810.777777777781</v>
      </c>
      <c r="O31" s="4">
        <f t="shared" si="4"/>
        <v>27810.777777777781</v>
      </c>
      <c r="P31" s="5"/>
      <c r="Q31" s="5">
        <f t="shared" si="5"/>
        <v>177419.35483870967</v>
      </c>
      <c r="R31" s="65">
        <f>((R$6)-SUM(R$8:R30))/($A$38-$A30)</f>
        <v>2189.2222222222222</v>
      </c>
      <c r="S31" s="5">
        <f t="shared" si="6"/>
        <v>-69709.799283154105</v>
      </c>
      <c r="T31" s="5"/>
      <c r="U31" s="5">
        <f t="shared" si="7"/>
        <v>109898.77777777778</v>
      </c>
      <c r="V31" s="19">
        <f t="shared" si="8"/>
        <v>0</v>
      </c>
      <c r="W31" s="19">
        <f t="shared" si="9"/>
        <v>109898.77777777778</v>
      </c>
      <c r="X31" s="4">
        <f t="shared" si="10"/>
        <v>144840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109898.77777777778</v>
      </c>
      <c r="F32" s="49"/>
      <c r="G32" s="28"/>
      <c r="H32" s="54">
        <f>+'[2]BAM-EGS'!$BC36</f>
        <v>0</v>
      </c>
      <c r="I32" s="29">
        <f>'[1]BAM-3RD'!$BK2503</f>
        <v>34941.222222222219</v>
      </c>
      <c r="J32" s="54">
        <f t="shared" si="2"/>
        <v>34941.222222222219</v>
      </c>
      <c r="K32" s="30">
        <f t="shared" si="3"/>
        <v>144840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27810.777777777785</v>
      </c>
      <c r="O32" s="4">
        <f t="shared" si="4"/>
        <v>27810.777777777785</v>
      </c>
      <c r="P32" s="5"/>
      <c r="Q32" s="5">
        <f t="shared" si="5"/>
        <v>177419.35483870967</v>
      </c>
      <c r="R32" s="65">
        <f>((R$6)-SUM(R$8:R31))/($A$38-$A31)</f>
        <v>2189.2222222222222</v>
      </c>
      <c r="S32" s="5">
        <f t="shared" si="6"/>
        <v>-69709.799283154105</v>
      </c>
      <c r="T32" s="5"/>
      <c r="U32" s="5">
        <f t="shared" si="7"/>
        <v>109898.77777777778</v>
      </c>
      <c r="V32" s="19">
        <f t="shared" si="8"/>
        <v>0</v>
      </c>
      <c r="W32" s="19">
        <f t="shared" si="9"/>
        <v>109898.77777777778</v>
      </c>
      <c r="X32" s="4">
        <f t="shared" si="10"/>
        <v>144840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109898.7777777778</v>
      </c>
      <c r="F33" s="49"/>
      <c r="G33" s="28"/>
      <c r="H33" s="54">
        <f>+'[2]BAM-EGS'!$BC37</f>
        <v>0</v>
      </c>
      <c r="I33" s="29">
        <f>'[1]BAM-3RD'!$BK2504</f>
        <v>34941.222222222219</v>
      </c>
      <c r="J33" s="54">
        <f t="shared" si="2"/>
        <v>34941.222222222219</v>
      </c>
      <c r="K33" s="30">
        <f t="shared" si="3"/>
        <v>144840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27810.777777777792</v>
      </c>
      <c r="O33" s="4">
        <f t="shared" si="4"/>
        <v>27810.777777777792</v>
      </c>
      <c r="P33" s="5"/>
      <c r="Q33" s="5">
        <f t="shared" si="5"/>
        <v>177419.35483870967</v>
      </c>
      <c r="R33" s="65">
        <f>((R$6)-SUM(R$8:R32))/($A$38-$A32)</f>
        <v>2189.2222222222222</v>
      </c>
      <c r="S33" s="5">
        <f t="shared" si="6"/>
        <v>-69709.799283154091</v>
      </c>
      <c r="T33" s="5"/>
      <c r="U33" s="5">
        <f t="shared" si="7"/>
        <v>109898.7777777778</v>
      </c>
      <c r="V33" s="19">
        <f t="shared" si="8"/>
        <v>0</v>
      </c>
      <c r="W33" s="19">
        <f t="shared" si="9"/>
        <v>109898.7777777778</v>
      </c>
      <c r="X33" s="4">
        <f t="shared" si="10"/>
        <v>144840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109898.77777777778</v>
      </c>
      <c r="F34" s="49"/>
      <c r="G34" s="28"/>
      <c r="H34" s="54">
        <f>+'[2]BAM-EGS'!$BC38</f>
        <v>0</v>
      </c>
      <c r="I34" s="29">
        <f>'[1]BAM-3RD'!$BK2505</f>
        <v>34941.222222222219</v>
      </c>
      <c r="J34" s="54">
        <f t="shared" si="2"/>
        <v>34941.222222222219</v>
      </c>
      <c r="K34" s="30">
        <f t="shared" si="3"/>
        <v>144840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27810.777777777799</v>
      </c>
      <c r="O34" s="4">
        <f t="shared" si="4"/>
        <v>27810.777777777799</v>
      </c>
      <c r="P34" s="5"/>
      <c r="Q34" s="5">
        <f t="shared" si="5"/>
        <v>177419.35483870967</v>
      </c>
      <c r="R34" s="65">
        <f>((R$6)-SUM(R$8:R33))/($A$38-$A33)</f>
        <v>2189.2222222222217</v>
      </c>
      <c r="S34" s="5">
        <f t="shared" si="6"/>
        <v>-69709.799283154105</v>
      </c>
      <c r="T34" s="5"/>
      <c r="U34" s="5">
        <f t="shared" si="7"/>
        <v>109898.77777777778</v>
      </c>
      <c r="V34" s="19">
        <f t="shared" si="8"/>
        <v>0</v>
      </c>
      <c r="W34" s="19">
        <f t="shared" si="9"/>
        <v>109898.77777777778</v>
      </c>
      <c r="X34" s="4">
        <f t="shared" si="10"/>
        <v>144840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109898.77777777778</v>
      </c>
      <c r="F35" s="49"/>
      <c r="G35" s="28"/>
      <c r="H35" s="54">
        <f>+'[2]BAM-EGS'!$BC39</f>
        <v>0</v>
      </c>
      <c r="I35" s="29">
        <f>'[1]BAM-3RD'!$BK2506</f>
        <v>34941.222222222219</v>
      </c>
      <c r="J35" s="54">
        <f t="shared" si="2"/>
        <v>34941.222222222219</v>
      </c>
      <c r="K35" s="30">
        <f t="shared" si="3"/>
        <v>144840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27810.77777777781</v>
      </c>
      <c r="O35" s="4">
        <f t="shared" si="4"/>
        <v>27810.77777777781</v>
      </c>
      <c r="P35" s="5"/>
      <c r="Q35" s="5">
        <f t="shared" si="5"/>
        <v>177419.35483870967</v>
      </c>
      <c r="R35" s="65">
        <f>((R$6)-SUM(R$8:R34))/($A$38-$A34)</f>
        <v>2189.2222222222217</v>
      </c>
      <c r="S35" s="5">
        <f t="shared" si="6"/>
        <v>-69709.799283154105</v>
      </c>
      <c r="T35" s="5"/>
      <c r="U35" s="5">
        <f t="shared" si="7"/>
        <v>109898.77777777778</v>
      </c>
      <c r="V35" s="19">
        <f t="shared" si="8"/>
        <v>0</v>
      </c>
      <c r="W35" s="19">
        <f t="shared" si="9"/>
        <v>109898.77777777778</v>
      </c>
      <c r="X35" s="4">
        <f t="shared" si="10"/>
        <v>144840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109898.7777777778</v>
      </c>
      <c r="F36" s="49"/>
      <c r="G36" s="28"/>
      <c r="H36" s="54">
        <f>+'[2]BAM-EGS'!$BC40</f>
        <v>0</v>
      </c>
      <c r="I36" s="29">
        <f>'[1]BAM-3RD'!$BK2507</f>
        <v>34941.222222222226</v>
      </c>
      <c r="J36" s="54">
        <f t="shared" si="2"/>
        <v>34941.222222222226</v>
      </c>
      <c r="K36" s="30">
        <f t="shared" si="3"/>
        <v>144840.00000000003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27810.777777777828</v>
      </c>
      <c r="O36" s="4">
        <f t="shared" si="4"/>
        <v>27810.777777777828</v>
      </c>
      <c r="P36" s="5"/>
      <c r="Q36" s="5">
        <f t="shared" si="5"/>
        <v>177419.35483870967</v>
      </c>
      <c r="R36" s="65">
        <f>((R$6)-SUM(R$8:R35))/($A$38-$A35)</f>
        <v>2189.2222222222217</v>
      </c>
      <c r="S36" s="5">
        <f t="shared" si="6"/>
        <v>-69709.799283154091</v>
      </c>
      <c r="T36" s="5"/>
      <c r="U36" s="5">
        <f t="shared" si="7"/>
        <v>109898.7777777778</v>
      </c>
      <c r="V36" s="19">
        <f t="shared" si="8"/>
        <v>0</v>
      </c>
      <c r="W36" s="19">
        <f t="shared" si="9"/>
        <v>109898.7777777778</v>
      </c>
      <c r="X36" s="4">
        <f t="shared" si="10"/>
        <v>144840.00000000003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109898.77777777778</v>
      </c>
      <c r="F37" s="49"/>
      <c r="G37" s="28"/>
      <c r="H37" s="54">
        <f>+'[2]BAM-EGS'!$BC41</f>
        <v>0</v>
      </c>
      <c r="I37" s="29">
        <f>'[1]BAM-3RD'!$BK2508</f>
        <v>34941.222222222226</v>
      </c>
      <c r="J37" s="54">
        <f>SUM(H37:I37)</f>
        <v>34941.222222222226</v>
      </c>
      <c r="K37" s="30">
        <f>SUM(E37,H37,I37)</f>
        <v>144840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27810.77777777781</v>
      </c>
      <c r="O37" s="4">
        <f>SUM(L37:N37)</f>
        <v>27810.77777777781</v>
      </c>
      <c r="P37" s="5"/>
      <c r="Q37" s="5">
        <f t="shared" si="5"/>
        <v>177419.35483870967</v>
      </c>
      <c r="R37" s="65">
        <f>((R$6)-SUM(R$8:R36))/($A$38-$A36)</f>
        <v>2189.2222222222217</v>
      </c>
      <c r="S37" s="5">
        <f>E37-Q37-R37</f>
        <v>-69709.799283154105</v>
      </c>
      <c r="T37" s="5"/>
      <c r="U37" s="5">
        <f>SUM(Q37:S37)</f>
        <v>109898.77777777778</v>
      </c>
      <c r="V37" s="19">
        <f>SUM(H37)</f>
        <v>0</v>
      </c>
      <c r="W37" s="19">
        <f>SUM(U37:V37)</f>
        <v>109898.77777777778</v>
      </c>
      <c r="X37" s="4">
        <f>IF(K37&gt;0,K37,0)</f>
        <v>144840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109898.77777777775</v>
      </c>
      <c r="F38" s="49"/>
      <c r="G38" s="28"/>
      <c r="H38" s="54">
        <f>+'[2]BAM-EGS'!$BC42</f>
        <v>0</v>
      </c>
      <c r="I38" s="29">
        <f>'[1]BAM-3RD'!$BK2509</f>
        <v>34941.222222222219</v>
      </c>
      <c r="J38" s="54">
        <f>SUM(H38:I38)</f>
        <v>34941.222222222219</v>
      </c>
      <c r="K38" s="30">
        <f>SUM(E38,H38,I38)</f>
        <v>144839.99999999997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27810.777777777752</v>
      </c>
      <c r="O38" s="4">
        <f>SUM(L38:N38)</f>
        <v>27810.777777777752</v>
      </c>
      <c r="P38" s="5"/>
      <c r="Q38" s="5">
        <f>$Q$6/31</f>
        <v>177419.35483870967</v>
      </c>
      <c r="R38" s="65">
        <f>((R$6)-SUM(R$8:R37))/($A$38-$A37)</f>
        <v>2189.2222222222217</v>
      </c>
      <c r="S38" s="5">
        <f>E38-Q38-R38</f>
        <v>-69709.799283154134</v>
      </c>
      <c r="T38" s="5"/>
      <c r="U38" s="5">
        <f>SUM(Q38:S38)</f>
        <v>109898.77777777775</v>
      </c>
      <c r="V38" s="19">
        <f>SUM(H38)</f>
        <v>0</v>
      </c>
      <c r="W38" s="19">
        <f>SUM(U38:V38)</f>
        <v>109898.77777777775</v>
      </c>
      <c r="X38" s="4">
        <f>IF(K38&gt;0,K38,0)</f>
        <v>144839.99999999997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1064027.0000000005</v>
      </c>
      <c r="J40" s="41">
        <f>SUM(J8:J39)</f>
        <v>6064026.9999999972</v>
      </c>
      <c r="K40" s="42">
        <f>SUM(K8:K38)</f>
        <v>6564026.9999999991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-5000000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5500000.0000000019</v>
      </c>
      <c r="X40" s="43">
        <f>SUM(X8:X39)</f>
        <v>6564026.9999999991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SUM(C30:C38)</f>
        <v>0</v>
      </c>
      <c r="D43" s="63">
        <f t="shared" ref="D43:W43" si="11">SUM(D30:D38)</f>
        <v>0</v>
      </c>
      <c r="E43" s="63">
        <f t="shared" si="11"/>
        <v>989089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314471</v>
      </c>
      <c r="J43" s="63">
        <f t="shared" si="11"/>
        <v>314471</v>
      </c>
      <c r="K43" s="63">
        <f t="shared" si="11"/>
        <v>1303560</v>
      </c>
      <c r="L43" s="63">
        <f t="shared" si="11"/>
        <v>0</v>
      </c>
      <c r="M43" s="63">
        <f t="shared" si="11"/>
        <v>0</v>
      </c>
      <c r="N43" s="63">
        <f t="shared" si="11"/>
        <v>250297.00000000015</v>
      </c>
      <c r="O43" s="63">
        <f t="shared" si="11"/>
        <v>250297.00000000015</v>
      </c>
      <c r="P43" s="63"/>
      <c r="Q43" s="63">
        <f t="shared" si="11"/>
        <v>1596774.1935483867</v>
      </c>
      <c r="R43" s="63">
        <f t="shared" si="11"/>
        <v>19703</v>
      </c>
      <c r="S43" s="63">
        <f t="shared" si="11"/>
        <v>-627388.19354838692</v>
      </c>
      <c r="T43" s="63"/>
      <c r="U43" s="63">
        <f t="shared" si="11"/>
        <v>989089</v>
      </c>
      <c r="V43" s="63">
        <f t="shared" si="11"/>
        <v>0</v>
      </c>
      <c r="W43" s="63">
        <f t="shared" si="11"/>
        <v>989089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924765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-64324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1514554.25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05/22/2001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2014-09-03T13:45:59Z</dcterms:modified>
</cp:coreProperties>
</file>