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Offshore, S. Tx, Arklatex, G.C." sheetId="10" r:id="rId1"/>
    <sheet name="Midcontinent Area" sheetId="26073" r:id="rId2"/>
    <sheet name="Sid Richardson Plant" sheetId="26074" r:id="rId3"/>
  </sheets>
  <definedNames>
    <definedName name="_xlnm.Print_Area" localSheetId="1">'Midcontinent Area'!$A$1:$O$168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L12" i="26073" l="1"/>
  <c r="L13" i="26073"/>
  <c r="L14" i="26073"/>
  <c r="L15" i="26073"/>
  <c r="L16" i="26073"/>
  <c r="L17" i="26073"/>
  <c r="L18" i="26073"/>
  <c r="L19" i="26073"/>
  <c r="L20" i="26073"/>
  <c r="L21" i="26073"/>
  <c r="L22" i="26073"/>
  <c r="L23" i="26073"/>
  <c r="J25" i="26073"/>
  <c r="L28" i="26073"/>
  <c r="L38" i="26073" s="1"/>
  <c r="L29" i="26073"/>
  <c r="L30" i="26073"/>
  <c r="L31" i="26073"/>
  <c r="L32" i="26073"/>
  <c r="L33" i="26073"/>
  <c r="L34" i="26073"/>
  <c r="L35" i="26073"/>
  <c r="L36" i="26073"/>
  <c r="J38" i="26073"/>
  <c r="L41" i="26073"/>
  <c r="L42" i="26073"/>
  <c r="L116" i="26073" s="1"/>
  <c r="L43" i="26073"/>
  <c r="L44" i="26073"/>
  <c r="L45" i="26073"/>
  <c r="L46" i="26073"/>
  <c r="L47" i="26073"/>
  <c r="L48" i="26073"/>
  <c r="L49" i="26073"/>
  <c r="L50" i="26073"/>
  <c r="L51" i="26073"/>
  <c r="L52" i="26073"/>
  <c r="L53" i="26073"/>
  <c r="L54" i="26073"/>
  <c r="L55" i="26073"/>
  <c r="L56" i="26073"/>
  <c r="L57" i="26073"/>
  <c r="L58" i="26073"/>
  <c r="L59" i="26073"/>
  <c r="L60" i="26073"/>
  <c r="L61" i="26073"/>
  <c r="L62" i="26073"/>
  <c r="L63" i="26073"/>
  <c r="L64" i="26073"/>
  <c r="L65" i="26073"/>
  <c r="L66" i="26073"/>
  <c r="L67" i="26073"/>
  <c r="L68" i="26073"/>
  <c r="L69" i="26073"/>
  <c r="L70" i="26073"/>
  <c r="L71" i="26073"/>
  <c r="L72" i="26073"/>
  <c r="L73" i="26073"/>
  <c r="L74" i="26073"/>
  <c r="L75" i="26073"/>
  <c r="L76" i="26073"/>
  <c r="L77" i="26073"/>
  <c r="L78" i="26073"/>
  <c r="L79" i="26073"/>
  <c r="L80" i="26073"/>
  <c r="L81" i="26073"/>
  <c r="L82" i="26073"/>
  <c r="L83" i="26073"/>
  <c r="L84" i="26073"/>
  <c r="L85" i="26073"/>
  <c r="L86" i="26073"/>
  <c r="L87" i="26073"/>
  <c r="L88" i="26073"/>
  <c r="L89" i="26073"/>
  <c r="L90" i="26073"/>
  <c r="L91" i="26073"/>
  <c r="L92" i="26073"/>
  <c r="L93" i="26073"/>
  <c r="L94" i="26073"/>
  <c r="L95" i="26073"/>
  <c r="L96" i="26073"/>
  <c r="L97" i="26073"/>
  <c r="L98" i="26073"/>
  <c r="L99" i="26073"/>
  <c r="L100" i="26073"/>
  <c r="L101" i="26073"/>
  <c r="L102" i="26073"/>
  <c r="L103" i="26073"/>
  <c r="L104" i="26073"/>
  <c r="L105" i="26073"/>
  <c r="L106" i="26073"/>
  <c r="L107" i="26073"/>
  <c r="L108" i="26073"/>
  <c r="L109" i="26073"/>
  <c r="L110" i="26073"/>
  <c r="L111" i="26073"/>
  <c r="L112" i="26073"/>
  <c r="L113" i="26073"/>
  <c r="L114" i="26073"/>
  <c r="J116" i="26073"/>
  <c r="L118" i="26073"/>
  <c r="L119" i="26073"/>
  <c r="L120" i="26073"/>
  <c r="L121" i="26073"/>
  <c r="L122" i="26073"/>
  <c r="L123" i="26073"/>
  <c r="L124" i="26073"/>
  <c r="L125" i="26073"/>
  <c r="L126" i="26073"/>
  <c r="L127" i="26073"/>
  <c r="L128" i="26073"/>
  <c r="L129" i="26073"/>
  <c r="L130" i="26073"/>
  <c r="L131" i="26073"/>
  <c r="L132" i="26073"/>
  <c r="L133" i="26073"/>
  <c r="L134" i="26073"/>
  <c r="L135" i="26073"/>
  <c r="L136" i="26073"/>
  <c r="L137" i="26073"/>
  <c r="L138" i="26073"/>
  <c r="L139" i="26073"/>
  <c r="L140" i="26073"/>
  <c r="J142" i="26073"/>
  <c r="L146" i="26073"/>
  <c r="L147" i="26073"/>
  <c r="L149" i="26073" s="1"/>
  <c r="J149" i="26073"/>
  <c r="L152" i="26073"/>
  <c r="L153" i="26073"/>
  <c r="L154" i="26073"/>
  <c r="L155" i="26073"/>
  <c r="L156" i="26073"/>
  <c r="L157" i="26073"/>
  <c r="L158" i="26073"/>
  <c r="L159" i="26073"/>
  <c r="L160" i="26073"/>
  <c r="L161" i="26073"/>
  <c r="L162" i="26073"/>
  <c r="L163" i="26073"/>
  <c r="L164" i="26073"/>
  <c r="L165" i="26073"/>
  <c r="J167" i="26073"/>
  <c r="E11" i="10"/>
  <c r="G11" i="10"/>
  <c r="E12" i="10"/>
  <c r="G12" i="10" s="1"/>
  <c r="E13" i="10"/>
  <c r="H13" i="10" s="1"/>
  <c r="G13" i="10"/>
  <c r="E14" i="10"/>
  <c r="G14" i="10"/>
  <c r="H14" i="10"/>
  <c r="E15" i="10"/>
  <c r="H15" i="10" s="1"/>
  <c r="G15" i="10"/>
  <c r="E16" i="10"/>
  <c r="E17" i="10"/>
  <c r="G17" i="10" s="1"/>
  <c r="H17" i="10" s="1"/>
  <c r="J17" i="10" s="1"/>
  <c r="E18" i="10"/>
  <c r="G18" i="10" s="1"/>
  <c r="E19" i="10"/>
  <c r="H19" i="10" s="1"/>
  <c r="G19" i="10"/>
  <c r="E20" i="10"/>
  <c r="G20" i="10" s="1"/>
  <c r="E21" i="10"/>
  <c r="H21" i="10" s="1"/>
  <c r="G21" i="10"/>
  <c r="E22" i="10"/>
  <c r="G22" i="10"/>
  <c r="H22" i="10"/>
  <c r="E23" i="10"/>
  <c r="G23" i="10"/>
  <c r="H23" i="10" s="1"/>
  <c r="E24" i="10"/>
  <c r="E25" i="10"/>
  <c r="G25" i="10" s="1"/>
  <c r="H25" i="10" s="1"/>
  <c r="J25" i="10"/>
  <c r="E26" i="10"/>
  <c r="G26" i="10" s="1"/>
  <c r="E27" i="10"/>
  <c r="G27" i="10"/>
  <c r="E28" i="10"/>
  <c r="G28" i="10" s="1"/>
  <c r="E29" i="10"/>
  <c r="H29" i="10" s="1"/>
  <c r="G29" i="10"/>
  <c r="E30" i="10"/>
  <c r="G30" i="10"/>
  <c r="H30" i="10"/>
  <c r="E31" i="10"/>
  <c r="G31" i="10"/>
  <c r="H31" i="10" s="1"/>
  <c r="E32" i="10"/>
  <c r="E33" i="10"/>
  <c r="G33" i="10" s="1"/>
  <c r="H33" i="10" s="1"/>
  <c r="E34" i="10"/>
  <c r="G34" i="10" s="1"/>
  <c r="E35" i="10"/>
  <c r="G35" i="10"/>
  <c r="E36" i="10"/>
  <c r="G36" i="10" s="1"/>
  <c r="E37" i="10"/>
  <c r="H37" i="10" s="1"/>
  <c r="G37" i="10"/>
  <c r="E38" i="10"/>
  <c r="G38" i="10"/>
  <c r="H38" i="10"/>
  <c r="J38" i="10" s="1"/>
  <c r="K38" i="10"/>
  <c r="E39" i="10"/>
  <c r="G39" i="10"/>
  <c r="H39" i="10" s="1"/>
  <c r="E40" i="10"/>
  <c r="G40" i="10" s="1"/>
  <c r="H40" i="10"/>
  <c r="E41" i="10"/>
  <c r="G41" i="10" s="1"/>
  <c r="H41" i="10" s="1"/>
  <c r="J41" i="10"/>
  <c r="E42" i="10"/>
  <c r="E43" i="10"/>
  <c r="G43" i="10"/>
  <c r="E44" i="10"/>
  <c r="G44" i="10" s="1"/>
  <c r="E45" i="10"/>
  <c r="G45" i="10"/>
  <c r="E46" i="10"/>
  <c r="G46" i="10"/>
  <c r="H46" i="10"/>
  <c r="J46" i="10" s="1"/>
  <c r="E47" i="10"/>
  <c r="G47" i="10"/>
  <c r="H47" i="10" s="1"/>
  <c r="E48" i="10"/>
  <c r="G48" i="10" s="1"/>
  <c r="H48" i="10"/>
  <c r="E49" i="10"/>
  <c r="G49" i="10" s="1"/>
  <c r="H49" i="10" s="1"/>
  <c r="J49" i="10"/>
  <c r="E50" i="10"/>
  <c r="E51" i="10"/>
  <c r="G51" i="10"/>
  <c r="E52" i="10"/>
  <c r="G52" i="10" s="1"/>
  <c r="E53" i="10"/>
  <c r="G53" i="10"/>
  <c r="E54" i="10"/>
  <c r="G54" i="10"/>
  <c r="H54" i="10"/>
  <c r="J54" i="10" s="1"/>
  <c r="K54" i="10"/>
  <c r="E55" i="10"/>
  <c r="G55" i="10"/>
  <c r="H55" i="10" s="1"/>
  <c r="E56" i="10"/>
  <c r="G56" i="10" s="1"/>
  <c r="H56" i="10"/>
  <c r="E57" i="10"/>
  <c r="G57" i="10" s="1"/>
  <c r="H57" i="10" s="1"/>
  <c r="J57" i="10" s="1"/>
  <c r="E58" i="10"/>
  <c r="E59" i="10"/>
  <c r="H59" i="10" s="1"/>
  <c r="G59" i="10"/>
  <c r="E60" i="10"/>
  <c r="G60" i="10" s="1"/>
  <c r="E61" i="10"/>
  <c r="H61" i="10" s="1"/>
  <c r="G61" i="10"/>
  <c r="E62" i="10"/>
  <c r="G62" i="10"/>
  <c r="H62" i="10"/>
  <c r="J62" i="10" s="1"/>
  <c r="K62" i="10"/>
  <c r="E63" i="10"/>
  <c r="G63" i="10"/>
  <c r="H63" i="10" s="1"/>
  <c r="E64" i="10"/>
  <c r="G64" i="10" s="1"/>
  <c r="E65" i="10"/>
  <c r="G65" i="10" s="1"/>
  <c r="H65" i="10" s="1"/>
  <c r="J65" i="10"/>
  <c r="E66" i="10"/>
  <c r="E67" i="10"/>
  <c r="H67" i="10" s="1"/>
  <c r="J67" i="10" s="1"/>
  <c r="G67" i="10"/>
  <c r="E68" i="10"/>
  <c r="G68" i="10" s="1"/>
  <c r="E69" i="10"/>
  <c r="H69" i="10" s="1"/>
  <c r="G69" i="10"/>
  <c r="E70" i="10"/>
  <c r="G70" i="10"/>
  <c r="H70" i="10"/>
  <c r="J70" i="10" s="1"/>
  <c r="K70" i="10"/>
  <c r="E71" i="10"/>
  <c r="G71" i="10"/>
  <c r="H71" i="10" s="1"/>
  <c r="J71" i="10" s="1"/>
  <c r="K71" i="10"/>
  <c r="E72" i="10"/>
  <c r="G72" i="10" s="1"/>
  <c r="H72" i="10"/>
  <c r="E73" i="10"/>
  <c r="G73" i="10"/>
  <c r="H73" i="10"/>
  <c r="J73" i="10" s="1"/>
  <c r="E74" i="10"/>
  <c r="E75" i="10"/>
  <c r="E76" i="10"/>
  <c r="G76" i="10" s="1"/>
  <c r="E77" i="10"/>
  <c r="G77" i="10"/>
  <c r="E78" i="10"/>
  <c r="G78" i="10"/>
  <c r="H78" i="10"/>
  <c r="J78" i="10" s="1"/>
  <c r="E79" i="10"/>
  <c r="G79" i="10"/>
  <c r="H79" i="10" s="1"/>
  <c r="J79" i="10" s="1"/>
  <c r="E80" i="10"/>
  <c r="G80" i="10" s="1"/>
  <c r="H80" i="10"/>
  <c r="E81" i="10"/>
  <c r="G81" i="10"/>
  <c r="H81" i="10"/>
  <c r="J81" i="10"/>
  <c r="E82" i="10"/>
  <c r="E83" i="10"/>
  <c r="G83" i="10"/>
  <c r="E84" i="10"/>
  <c r="G84" i="10" s="1"/>
  <c r="E85" i="10"/>
  <c r="G85" i="10"/>
  <c r="E86" i="10"/>
  <c r="G86" i="10"/>
  <c r="H86" i="10"/>
  <c r="J86" i="10" s="1"/>
  <c r="E87" i="10"/>
  <c r="G87" i="10"/>
  <c r="H87" i="10" s="1"/>
  <c r="J87" i="10" s="1"/>
  <c r="K87" i="10"/>
  <c r="E88" i="10"/>
  <c r="G88" i="10" s="1"/>
  <c r="E89" i="10"/>
  <c r="G89" i="10"/>
  <c r="H89" i="10"/>
  <c r="J89" i="10"/>
  <c r="E90" i="10"/>
  <c r="E91" i="10"/>
  <c r="G91" i="10"/>
  <c r="E92" i="10"/>
  <c r="E93" i="10"/>
  <c r="H93" i="10" s="1"/>
  <c r="J93" i="10" s="1"/>
  <c r="G93" i="10"/>
  <c r="E94" i="10"/>
  <c r="G94" i="10"/>
  <c r="H94" i="10"/>
  <c r="J94" i="10" s="1"/>
  <c r="K94" i="10"/>
  <c r="E95" i="10"/>
  <c r="G95" i="10"/>
  <c r="H95" i="10" s="1"/>
  <c r="J95" i="10" s="1"/>
  <c r="E96" i="10"/>
  <c r="G96" i="10" s="1"/>
  <c r="H96" i="10"/>
  <c r="J96" i="10" s="1"/>
  <c r="C97" i="10"/>
  <c r="H16" i="26074"/>
  <c r="J16" i="26074" s="1"/>
  <c r="H17" i="26074"/>
  <c r="J17" i="26074" s="1"/>
  <c r="H18" i="26074"/>
  <c r="J18" i="26074"/>
  <c r="H19" i="26074"/>
  <c r="J19" i="26074" s="1"/>
  <c r="H20" i="26074"/>
  <c r="J20" i="26074" s="1"/>
  <c r="H21" i="26074"/>
  <c r="J21" i="26074" s="1"/>
  <c r="J35" i="26074" s="1"/>
  <c r="H22" i="26074"/>
  <c r="J22" i="26074"/>
  <c r="H23" i="26074"/>
  <c r="J23" i="26074" s="1"/>
  <c r="H24" i="26074"/>
  <c r="J24" i="26074" s="1"/>
  <c r="H25" i="26074"/>
  <c r="J25" i="26074" s="1"/>
  <c r="H26" i="26074"/>
  <c r="J26" i="26074"/>
  <c r="H27" i="26074"/>
  <c r="J27" i="26074" s="1"/>
  <c r="H28" i="26074"/>
  <c r="J28" i="26074" s="1"/>
  <c r="H29" i="26074"/>
  <c r="J29" i="26074" s="1"/>
  <c r="H30" i="26074"/>
  <c r="J30" i="26074"/>
  <c r="H31" i="26074"/>
  <c r="J31" i="26074" s="1"/>
  <c r="H32" i="26074"/>
  <c r="J32" i="26074" s="1"/>
  <c r="H33" i="26074"/>
  <c r="J33" i="26074" s="1"/>
  <c r="D35" i="26074"/>
  <c r="J69" i="10" l="1"/>
  <c r="K69" i="10" s="1"/>
  <c r="G92" i="10"/>
  <c r="H92" i="10" s="1"/>
  <c r="G74" i="10"/>
  <c r="H74" i="10"/>
  <c r="K65" i="10"/>
  <c r="G58" i="10"/>
  <c r="H58" i="10" s="1"/>
  <c r="J37" i="10"/>
  <c r="K37" i="10"/>
  <c r="G32" i="10"/>
  <c r="H32" i="10" s="1"/>
  <c r="J23" i="10"/>
  <c r="K23" i="10"/>
  <c r="J15" i="10"/>
  <c r="K15" i="10" s="1"/>
  <c r="L142" i="26073"/>
  <c r="N38" i="26073"/>
  <c r="O38" i="26073" s="1"/>
  <c r="K96" i="10"/>
  <c r="H88" i="10"/>
  <c r="H83" i="10"/>
  <c r="K79" i="10"/>
  <c r="H77" i="10"/>
  <c r="H64" i="10"/>
  <c r="H51" i="10"/>
  <c r="K46" i="10"/>
  <c r="J39" i="10"/>
  <c r="K39" i="10"/>
  <c r="K31" i="10"/>
  <c r="J31" i="10"/>
  <c r="J14" i="10"/>
  <c r="K14" i="10"/>
  <c r="H11" i="10"/>
  <c r="J80" i="10"/>
  <c r="K80" i="10"/>
  <c r="H75" i="10"/>
  <c r="J40" i="10"/>
  <c r="K40" i="10"/>
  <c r="J29" i="10"/>
  <c r="K29" i="10" s="1"/>
  <c r="G82" i="10"/>
  <c r="H82" i="10"/>
  <c r="K73" i="10"/>
  <c r="J61" i="10"/>
  <c r="K61" i="10" s="1"/>
  <c r="K57" i="10"/>
  <c r="G50" i="10"/>
  <c r="H50" i="10" s="1"/>
  <c r="J22" i="10"/>
  <c r="K22" i="10"/>
  <c r="J19" i="10"/>
  <c r="K19" i="10" s="1"/>
  <c r="N149" i="26073"/>
  <c r="O149" i="26073"/>
  <c r="H91" i="10"/>
  <c r="H85" i="10"/>
  <c r="J63" i="10"/>
  <c r="K63" i="10"/>
  <c r="J56" i="10"/>
  <c r="K56" i="10" s="1"/>
  <c r="H43" i="10"/>
  <c r="J30" i="10"/>
  <c r="K30" i="10"/>
  <c r="H27" i="10"/>
  <c r="K95" i="10"/>
  <c r="G90" i="10"/>
  <c r="H90" i="10"/>
  <c r="K81" i="10"/>
  <c r="K78" i="10"/>
  <c r="H53" i="10"/>
  <c r="K49" i="10"/>
  <c r="G42" i="10"/>
  <c r="H42" i="10" s="1"/>
  <c r="H35" i="10"/>
  <c r="K47" i="10"/>
  <c r="J47" i="10"/>
  <c r="G24" i="10"/>
  <c r="H24" i="10"/>
  <c r="K93" i="10"/>
  <c r="J72" i="10"/>
  <c r="K72" i="10" s="1"/>
  <c r="K67" i="10"/>
  <c r="J59" i="10"/>
  <c r="K59" i="10" s="1"/>
  <c r="K55" i="10"/>
  <c r="J55" i="10"/>
  <c r="J48" i="10"/>
  <c r="K48" i="10"/>
  <c r="K17" i="10"/>
  <c r="J13" i="10"/>
  <c r="K13" i="10"/>
  <c r="N116" i="26073"/>
  <c r="O116" i="26073" s="1"/>
  <c r="L25" i="26073"/>
  <c r="H35" i="26074"/>
  <c r="K89" i="10"/>
  <c r="K86" i="10"/>
  <c r="G75" i="10"/>
  <c r="G66" i="10"/>
  <c r="H66" i="10"/>
  <c r="H45" i="10"/>
  <c r="K41" i="10"/>
  <c r="J33" i="10"/>
  <c r="K33" i="10" s="1"/>
  <c r="K25" i="10"/>
  <c r="J21" i="10"/>
  <c r="K21" i="10" s="1"/>
  <c r="G16" i="10"/>
  <c r="G97" i="10" s="1"/>
  <c r="H16" i="10"/>
  <c r="L167" i="26073"/>
  <c r="H84" i="10"/>
  <c r="H76" i="10"/>
  <c r="H68" i="10"/>
  <c r="H60" i="10"/>
  <c r="H52" i="10"/>
  <c r="H44" i="10"/>
  <c r="H36" i="10"/>
  <c r="H28" i="10"/>
  <c r="H20" i="10"/>
  <c r="H12" i="10"/>
  <c r="H34" i="10"/>
  <c r="H26" i="10"/>
  <c r="H18" i="10"/>
  <c r="J42" i="10" l="1"/>
  <c r="K42" i="10" s="1"/>
  <c r="J58" i="10"/>
  <c r="K58" i="10"/>
  <c r="K92" i="10"/>
  <c r="J92" i="10"/>
  <c r="J50" i="10"/>
  <c r="K50" i="10"/>
  <c r="J32" i="10"/>
  <c r="K32" i="10" s="1"/>
  <c r="J36" i="10"/>
  <c r="K36" i="10"/>
  <c r="J90" i="10"/>
  <c r="K90" i="10" s="1"/>
  <c r="J88" i="10"/>
  <c r="K88" i="10"/>
  <c r="J35" i="10"/>
  <c r="K35" i="10" s="1"/>
  <c r="J74" i="10"/>
  <c r="K74" i="10"/>
  <c r="J18" i="10"/>
  <c r="K18" i="10" s="1"/>
  <c r="J52" i="10"/>
  <c r="K52" i="10"/>
  <c r="J34" i="10"/>
  <c r="K34" i="10" s="1"/>
  <c r="J16" i="10"/>
  <c r="K16" i="10"/>
  <c r="J66" i="10"/>
  <c r="K66" i="10" s="1"/>
  <c r="J75" i="10"/>
  <c r="K75" i="10" s="1"/>
  <c r="J44" i="10"/>
  <c r="K44" i="10" s="1"/>
  <c r="J82" i="10"/>
  <c r="K82" i="10"/>
  <c r="J26" i="10"/>
  <c r="K26" i="10" s="1"/>
  <c r="J60" i="10"/>
  <c r="K60" i="10"/>
  <c r="J27" i="10"/>
  <c r="K27" i="10" s="1"/>
  <c r="J85" i="10"/>
  <c r="K85" i="10"/>
  <c r="J11" i="10"/>
  <c r="K11" i="10" s="1"/>
  <c r="H97" i="10"/>
  <c r="K51" i="10"/>
  <c r="J51" i="10"/>
  <c r="J68" i="10"/>
  <c r="K68" i="10"/>
  <c r="J64" i="10"/>
  <c r="K64" i="10"/>
  <c r="J53" i="10"/>
  <c r="K53" i="10"/>
  <c r="J20" i="10"/>
  <c r="K20" i="10" s="1"/>
  <c r="J84" i="10"/>
  <c r="K84" i="10"/>
  <c r="N25" i="26073"/>
  <c r="O25" i="26073"/>
  <c r="J43" i="10"/>
  <c r="K43" i="10" s="1"/>
  <c r="K91" i="10"/>
  <c r="J91" i="10"/>
  <c r="N142" i="26073"/>
  <c r="O142" i="26073"/>
  <c r="J12" i="10"/>
  <c r="K12" i="10"/>
  <c r="J76" i="10"/>
  <c r="K76" i="10"/>
  <c r="J24" i="10"/>
  <c r="K24" i="10" s="1"/>
  <c r="J77" i="10"/>
  <c r="K77" i="10"/>
  <c r="J28" i="10"/>
  <c r="K28" i="10"/>
  <c r="N167" i="26073"/>
  <c r="O167" i="26073"/>
  <c r="J45" i="10"/>
  <c r="K45" i="10" s="1"/>
  <c r="J83" i="10"/>
  <c r="K83" i="10" s="1"/>
  <c r="K97" i="10" l="1"/>
  <c r="J97" i="10"/>
</calcChain>
</file>

<file path=xl/sharedStrings.xml><?xml version="1.0" encoding="utf-8"?>
<sst xmlns="http://schemas.openxmlformats.org/spreadsheetml/2006/main" count="1165" uniqueCount="331">
  <si>
    <t>CTP NAME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</si>
  <si>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</si>
  <si>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</si>
  <si>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</si>
  <si>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</si>
  <si>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</si>
  <si>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</si>
  <si>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</si>
  <si>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</si>
  <si>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</si>
  <si>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</si>
  <si>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</si>
  <si>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</si>
  <si>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</si>
  <si>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</si>
  <si>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</si>
  <si>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</si>
  <si>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</si>
  <si>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</si>
  <si>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</si>
  <si>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</si>
  <si>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</si>
  <si>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</si>
  <si>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</si>
  <si>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</si>
  <si>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</si>
  <si>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</si>
  <si>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</si>
  <si>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</si>
  <si>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</si>
  <si>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</si>
  <si>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</si>
  <si>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</si>
  <si>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</si>
  <si>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</si>
  <si>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</si>
  <si>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</si>
  <si>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</si>
  <si>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</si>
  <si>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</si>
  <si>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</si>
  <si>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</si>
  <si>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</si>
  <si>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</si>
  <si>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</si>
  <si>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</si>
  <si>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</si>
  <si>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</si>
  <si>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</si>
  <si>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</si>
  <si>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</si>
  <si>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</si>
  <si>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</si>
  <si>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</si>
  <si>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</si>
  <si>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</si>
  <si>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</si>
  <si>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</si>
  <si>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</si>
  <si>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</si>
  <si>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</si>
  <si>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</si>
  <si>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</si>
  <si>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</si>
  <si>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</si>
  <si>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</si>
  <si>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</si>
  <si>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</si>
  <si>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</si>
  <si>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</si>
  <si>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</si>
  <si>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</si>
  <si>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</si>
  <si>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</si>
  <si>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</si>
  <si>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</si>
  <si>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</si>
  <si>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</si>
  <si>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</si>
  <si>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</si>
  <si>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</si>
  <si>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</si>
  <si>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</si>
  <si>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</si>
  <si>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</si>
  <si>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</si>
  <si>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</si>
  <si>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</si>
  <si>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</si>
  <si>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</si>
  <si>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</si>
  <si>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</si>
  <si>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</si>
  <si>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</si>
  <si>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</si>
  <si>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</si>
  <si>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</si>
  <si>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</si>
  <si>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</si>
  <si>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</si>
  <si>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</si>
  <si>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</si>
  <si>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</si>
  <si>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</si>
  <si>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</si>
  <si>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</si>
  <si>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</si>
  <si>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</si>
  <si>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</si>
  <si>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</si>
  <si>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</si>
  <si>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</si>
  <si>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</si>
  <si>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</si>
  <si>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</si>
  <si>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</si>
  <si>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</si>
  <si>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</si>
  <si>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</si>
  <si>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</si>
  <si>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ROBERTS</t>
  </si>
  <si>
    <t>TX</t>
  </si>
  <si>
    <t>PENNZ</t>
  </si>
  <si>
    <t>CLARK, CH K4 GR WA</t>
  </si>
  <si>
    <t>HAGGARD, J. TR2    LAD &amp; LEC</t>
  </si>
  <si>
    <t>HAGGARD, J. TR3</t>
  </si>
  <si>
    <t>HAGGARD, J. TR4    LAD &amp; LEC</t>
  </si>
  <si>
    <t>HAGGARD, J. TR5    No. 24</t>
  </si>
  <si>
    <t>HAGGARD, J. TR7</t>
  </si>
  <si>
    <t>HAGGARD, J. TR8</t>
  </si>
  <si>
    <t>HAGGARD, J. TR9</t>
  </si>
  <si>
    <t>HAGGARD NO. 51</t>
  </si>
  <si>
    <t>McCUISTION TR A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</si>
  <si>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</si>
  <si>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</si>
  <si>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</si>
  <si>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</si>
  <si>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</si>
  <si>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</si>
  <si>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</si>
  <si>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</si>
  <si>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</si>
  <si>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</si>
  <si>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</si>
  <si>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</si>
  <si>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</si>
  <si>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</si>
  <si>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</si>
  <si>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</si>
  <si>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</si>
  <si>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</si>
  <si>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</si>
  <si>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</si>
  <si>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</si>
  <si>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</si>
  <si>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</si>
  <si>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</si>
  <si>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</si>
  <si>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</si>
  <si>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</si>
  <si>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</si>
  <si>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</si>
  <si>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</si>
  <si>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</si>
  <si>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</si>
  <si>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</si>
  <si>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</si>
  <si>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</si>
  <si>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</si>
  <si>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</si>
  <si>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</si>
  <si>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</si>
  <si>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</si>
  <si>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</si>
  <si>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</si>
  <si>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</si>
  <si>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</si>
  <si>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</si>
  <si>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</si>
  <si>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</si>
  <si>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</si>
  <si>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</si>
  <si>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</si>
  <si>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</si>
  <si>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</si>
  <si>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</si>
  <si>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</si>
  <si>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</si>
  <si>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</si>
  <si>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</si>
  <si>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</si>
  <si>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</si>
  <si>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</si>
  <si>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</si>
  <si>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</si>
  <si>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</si>
  <si>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</si>
  <si>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</si>
  <si>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</si>
  <si>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</si>
  <si>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</si>
  <si>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</si>
  <si>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</si>
  <si>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</si>
  <si>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</si>
  <si>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</si>
  <si>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</si>
  <si>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</si>
  <si>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</si>
  <si>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</si>
  <si>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</si>
  <si>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</si>
  <si>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</si>
  <si>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</si>
  <si>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</si>
  <si>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</si>
  <si>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</si>
  <si>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</si>
  <si>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</si>
  <si>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</si>
  <si>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</si>
  <si>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</si>
  <si>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</si>
  <si>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</si>
  <si>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</si>
  <si>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</si>
  <si>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</si>
  <si>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</si>
  <si>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</si>
  <si>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</si>
  <si>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</si>
  <si>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</si>
  <si>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</si>
  <si>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</si>
  <si>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</si>
  <si>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</si>
  <si>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</si>
  <si>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</si>
  <si>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</si>
  <si>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</si>
  <si>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</si>
  <si>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</si>
  <si>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</si>
  <si>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</si>
  <si>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</si>
  <si>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</si>
  <si>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</si>
  <si>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</si>
  <si>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</si>
  <si>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</si>
  <si>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</si>
  <si>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</si>
  <si>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</si>
  <si>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</si>
  <si>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</si>
  <si>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</si>
  <si>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</si>
  <si>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</si>
  <si>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</si>
  <si>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</si>
  <si>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</si>
  <si>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</si>
  <si>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</si>
  <si>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</si>
  <si>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</si>
  <si>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</si>
  <si>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</si>
  <si>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</si>
  <si>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</si>
  <si>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</si>
  <si>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</si>
  <si>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</si>
  <si>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</si>
  <si>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</si>
  <si>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</si>
  <si>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</si>
  <si>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</si>
  <si>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</si>
  <si>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</si>
  <si>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</si>
  <si>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</si>
  <si>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</si>
  <si>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</si>
  <si>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</si>
  <si>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</si>
  <si>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</si>
  <si>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</si>
  <si>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</si>
  <si>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</si>
  <si>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</si>
  <si>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</si>
  <si>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</si>
  <si>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</si>
  <si>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</si>
  <si>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</si>
  <si>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</si>
  <si>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</si>
  <si>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</si>
  <si>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</si>
  <si>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</si>
  <si>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</si>
  <si>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</si>
  <si>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</si>
  <si>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</si>
  <si>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</si>
  <si>
    <t>SKEU Bass Operated Holt Unit</t>
  </si>
  <si>
    <t>COMMENTS</t>
  </si>
  <si>
    <t>PVR Factor</t>
  </si>
  <si>
    <t>Fuel %</t>
  </si>
  <si>
    <t>Fuel Volume</t>
  </si>
  <si>
    <t>Columbia</t>
  </si>
  <si>
    <t>Srbn.</t>
  </si>
  <si>
    <t>Tenn.</t>
  </si>
  <si>
    <t>Transco</t>
  </si>
  <si>
    <t>HIOS</t>
  </si>
  <si>
    <t>Stingray</t>
  </si>
  <si>
    <t>GBGS</t>
  </si>
  <si>
    <t>Tejas</t>
  </si>
  <si>
    <t>ANR</t>
  </si>
  <si>
    <t>TETCO</t>
  </si>
  <si>
    <t>JUNE 2000 NOMINATIONS</t>
  </si>
  <si>
    <t>Estimated PVR Factor</t>
  </si>
  <si>
    <t>Reliant</t>
  </si>
  <si>
    <t>EI 215/208 TENN MTR. 011085</t>
  </si>
  <si>
    <t>Estimated volume</t>
  </si>
  <si>
    <t>Estimated PVR Factor and volume</t>
  </si>
  <si>
    <t>KN</t>
  </si>
  <si>
    <t>Estimated Volume</t>
  </si>
  <si>
    <t>Estimated PVR Factor and Volume</t>
  </si>
  <si>
    <t>JENNINGS PLANT</t>
  </si>
  <si>
    <t>GARZA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</si>
</sst>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4" fillId="0" borderId="0" xfId="0" applyFont="1"/>
    <xf numFmtId="0" fontId="5" fillId="0" borderId="0" xfId="0" applyFont="1"/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/>
    <xf numFmtId="9" fontId="5" fillId="0" borderId="0" xfId="0" applyNumberFormat="1" applyFont="1"/>
    <xf numFmtId="0" fontId="5" fillId="0" borderId="2" xfId="0" applyFont="1" applyBorder="1"/>
    <xf numFmtId="3" fontId="5" fillId="0" borderId="2" xfId="0" applyNumberFormat="1" applyFont="1" applyBorder="1"/>
    <xf numFmtId="3" fontId="4" fillId="0" borderId="0" xfId="0" applyNumberFormat="1" applyFont="1"/>
    <xf numFmtId="3" fontId="5" fillId="0" borderId="0" xfId="0" applyNumberFormat="1" applyFont="1" applyBorder="1"/>
    <xf numFmtId="9" fontId="5" fillId="0" borderId="0" xfId="0" applyNumberFormat="1" applyFont="1" applyBorder="1"/>
    <xf numFmtId="9" fontId="5" fillId="0" borderId="2" xfId="0" applyNumberFormat="1" applyFont="1" applyBorder="1"/>
    <xf numFmtId="0" fontId="5" fillId="0" borderId="0" xfId="0" applyFont="1" applyBorder="1"/>
    <xf numFmtId="0" fontId="0" fillId="2" borderId="0" xfId="0" applyFill="1"/>
    <xf numFmtId="0" fontId="1" fillId="0" borderId="1" xfId="0" applyFont="1" applyBorder="1"/>
    <xf numFmtId="0" fontId="2" fillId="0" borderId="0" xfId="0" applyFont="1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0" borderId="1" xfId="0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workbookViewId="0">
      <pane xSplit="2" topLeftCell="H1" activePane="topRight" state="frozen"/>
      <selection pane="topRight" activeCell="K97" sqref="K97"/>
    </sheetView>
  </sheetViews>
  <sheetFormatPr defaultRowHeight="12.75" x14ac:dyDescent="0.2"/>
  <cols>
    <col min="2" max="2" width="40.7109375" customWidth="1"/>
    <col min="3" max="11" width="15.7109375" customWidth="1"/>
    <col min="12" max="12" width="38.85546875" customWidth="1"/>
    <col min="13" max="27" width="15.7109375" customWidth="1"/>
  </cols>
  <sheetData>
    <row r="3" spans="1:12" x14ac:dyDescent="0.2"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x14ac:dyDescent="0.2">
      <c r="B4" s="6" t="s">
        <v>31</v>
      </c>
      <c r="C4" s="5"/>
      <c r="D4" s="5"/>
      <c r="E4" s="5"/>
      <c r="F4" s="5"/>
      <c r="G4" s="5"/>
      <c r="H4" s="5"/>
      <c r="I4" s="5"/>
      <c r="J4" s="5"/>
      <c r="K4" s="5"/>
    </row>
    <row r="5" spans="1:12" x14ac:dyDescent="0.2">
      <c r="B5" s="6" t="s">
        <v>320</v>
      </c>
      <c r="C5" s="5"/>
      <c r="D5" s="5"/>
      <c r="E5" s="5"/>
      <c r="F5" s="5"/>
      <c r="G5" s="5"/>
      <c r="H5" s="5"/>
      <c r="I5" s="5"/>
      <c r="J5" s="5"/>
      <c r="K5" s="5"/>
    </row>
    <row r="7" spans="1:12" x14ac:dyDescent="0.2">
      <c r="B7" s="1"/>
      <c r="C7" s="1"/>
      <c r="D7" s="1"/>
      <c r="E7" s="1"/>
      <c r="F7" s="1"/>
      <c r="G7" s="1"/>
      <c r="H7" s="2"/>
      <c r="I7" s="1"/>
      <c r="J7" s="1"/>
      <c r="K7" s="2"/>
    </row>
    <row r="8" spans="1:12" ht="39" thickBot="1" x14ac:dyDescent="0.25">
      <c r="A8" s="58" t="s">
        <v>107</v>
      </c>
      <c r="B8" s="3" t="s">
        <v>0</v>
      </c>
      <c r="C8" s="14" t="s">
        <v>88</v>
      </c>
      <c r="D8" s="14" t="s">
        <v>308</v>
      </c>
      <c r="E8" s="14" t="s">
        <v>309</v>
      </c>
      <c r="F8" s="3" t="s">
        <v>307</v>
      </c>
      <c r="G8" s="3" t="s">
        <v>1</v>
      </c>
      <c r="H8" s="14" t="s">
        <v>89</v>
      </c>
      <c r="I8" s="3" t="s">
        <v>2</v>
      </c>
      <c r="J8" s="3" t="s">
        <v>3</v>
      </c>
      <c r="K8" s="14" t="s">
        <v>90</v>
      </c>
      <c r="L8" s="2" t="s">
        <v>306</v>
      </c>
    </row>
    <row r="9" spans="1:12" x14ac:dyDescent="0.2">
      <c r="C9" s="13">
        <v>36678</v>
      </c>
      <c r="D9" s="13"/>
      <c r="E9" s="13"/>
      <c r="I9" s="7"/>
    </row>
    <row r="10" spans="1:12" x14ac:dyDescent="0.2">
      <c r="C10" s="4"/>
      <c r="D10" s="4"/>
      <c r="E10" s="4"/>
      <c r="G10" s="8"/>
      <c r="I10" s="7"/>
    </row>
    <row r="11" spans="1:12" s="10" customFormat="1" x14ac:dyDescent="0.2">
      <c r="A11" s="64" t="s">
        <v>310</v>
      </c>
      <c r="B11" s="10" t="s">
        <v>6</v>
      </c>
      <c r="C11" s="10">
        <v>148</v>
      </c>
      <c r="E11" s="10">
        <f xml:space="preserve"> SUM(C11*D11)</f>
        <v>0</v>
      </c>
      <c r="G11" s="11">
        <f xml:space="preserve"> SUM(C11-E11)*F11</f>
        <v>0</v>
      </c>
      <c r="H11" s="11">
        <f xml:space="preserve"> SUM(C11-E11-G11)</f>
        <v>148</v>
      </c>
      <c r="I11" s="12">
        <v>0</v>
      </c>
      <c r="J11" s="11">
        <f t="shared" ref="J11:J75" si="0" xml:space="preserve"> SUM(H11*I11)</f>
        <v>0</v>
      </c>
      <c r="K11" s="11">
        <f t="shared" ref="K11:K75" si="1" xml:space="preserve"> SUM(H11-J11)</f>
        <v>148</v>
      </c>
    </row>
    <row r="12" spans="1:12" s="10" customFormat="1" x14ac:dyDescent="0.2">
      <c r="A12" s="64" t="s">
        <v>310</v>
      </c>
      <c r="B12" s="10" t="s">
        <v>27</v>
      </c>
      <c r="C12" s="10">
        <v>230</v>
      </c>
      <c r="E12" s="10">
        <f t="shared" ref="E12:E76" si="2" xml:space="preserve"> SUM(C12*D12)</f>
        <v>0</v>
      </c>
      <c r="G12" s="11">
        <f t="shared" ref="G12:G76" si="3" xml:space="preserve"> SUM(C12-E12)*F12</f>
        <v>0</v>
      </c>
      <c r="H12" s="11">
        <f t="shared" ref="H12:H76" si="4" xml:space="preserve"> SUM(C12-E12-G12)</f>
        <v>230</v>
      </c>
      <c r="I12" s="12">
        <v>0</v>
      </c>
      <c r="J12" s="11">
        <f t="shared" si="0"/>
        <v>0</v>
      </c>
      <c r="K12" s="11">
        <f t="shared" si="1"/>
        <v>230</v>
      </c>
      <c r="L12" s="10" t="s">
        <v>324</v>
      </c>
    </row>
    <row r="13" spans="1:12" s="10" customFormat="1" x14ac:dyDescent="0.2">
      <c r="A13" s="57" t="s">
        <v>316</v>
      </c>
      <c r="B13" s="10" t="s">
        <v>82</v>
      </c>
      <c r="C13" s="10">
        <v>8323</v>
      </c>
      <c r="D13" s="10">
        <v>0.02</v>
      </c>
      <c r="E13" s="10">
        <f t="shared" si="2"/>
        <v>166.46</v>
      </c>
      <c r="F13" s="10">
        <v>0.22650000000000001</v>
      </c>
      <c r="G13" s="11">
        <f t="shared" si="3"/>
        <v>1847.45631</v>
      </c>
      <c r="H13" s="11">
        <f t="shared" si="4"/>
        <v>6309.0836899999995</v>
      </c>
      <c r="I13" s="12">
        <v>0.7</v>
      </c>
      <c r="J13" s="11">
        <f t="shared" si="0"/>
        <v>4416.3585829999993</v>
      </c>
      <c r="K13" s="11">
        <f t="shared" si="1"/>
        <v>1892.7251070000002</v>
      </c>
      <c r="L13" s="59" t="s">
        <v>325</v>
      </c>
    </row>
    <row r="14" spans="1:12" s="10" customFormat="1" x14ac:dyDescent="0.2">
      <c r="A14" s="65" t="s">
        <v>314</v>
      </c>
      <c r="B14" s="10" t="s">
        <v>33</v>
      </c>
      <c r="C14" s="10">
        <v>1162</v>
      </c>
      <c r="E14" s="10">
        <f t="shared" si="2"/>
        <v>0</v>
      </c>
      <c r="G14" s="11">
        <f t="shared" si="3"/>
        <v>0</v>
      </c>
      <c r="H14" s="11">
        <f t="shared" si="4"/>
        <v>1162</v>
      </c>
      <c r="I14" s="12">
        <v>0.8</v>
      </c>
      <c r="J14" s="11">
        <f t="shared" si="0"/>
        <v>929.6</v>
      </c>
      <c r="K14" s="11">
        <f t="shared" si="1"/>
        <v>232.39999999999998</v>
      </c>
    </row>
    <row r="15" spans="1:12" s="10" customFormat="1" x14ac:dyDescent="0.2">
      <c r="A15" s="65" t="s">
        <v>314</v>
      </c>
      <c r="B15" s="10" t="s">
        <v>34</v>
      </c>
      <c r="C15" s="10">
        <v>5156</v>
      </c>
      <c r="E15" s="10">
        <f t="shared" si="2"/>
        <v>0</v>
      </c>
      <c r="G15" s="11">
        <f t="shared" si="3"/>
        <v>0</v>
      </c>
      <c r="H15" s="11">
        <f t="shared" si="4"/>
        <v>5156</v>
      </c>
      <c r="I15" s="12">
        <v>0.9</v>
      </c>
      <c r="J15" s="11">
        <f t="shared" si="0"/>
        <v>4640.4000000000005</v>
      </c>
      <c r="K15" s="11">
        <f t="shared" si="1"/>
        <v>515.59999999999945</v>
      </c>
    </row>
    <row r="16" spans="1:12" s="10" customFormat="1" x14ac:dyDescent="0.2">
      <c r="A16" s="65" t="s">
        <v>314</v>
      </c>
      <c r="B16" s="10" t="s">
        <v>35</v>
      </c>
      <c r="C16" s="10">
        <v>6612</v>
      </c>
      <c r="E16" s="10">
        <f t="shared" si="2"/>
        <v>0</v>
      </c>
      <c r="G16" s="11">
        <f t="shared" si="3"/>
        <v>0</v>
      </c>
      <c r="H16" s="11">
        <f t="shared" si="4"/>
        <v>6612</v>
      </c>
      <c r="I16" s="12">
        <v>0.6</v>
      </c>
      <c r="J16" s="11">
        <f t="shared" si="0"/>
        <v>3967.2</v>
      </c>
      <c r="K16" s="11">
        <f t="shared" si="1"/>
        <v>2644.8</v>
      </c>
    </row>
    <row r="17" spans="1:12" s="10" customFormat="1" x14ac:dyDescent="0.2">
      <c r="A17" s="65" t="s">
        <v>314</v>
      </c>
      <c r="B17" s="10" t="s">
        <v>36</v>
      </c>
      <c r="C17" s="10">
        <v>5455</v>
      </c>
      <c r="E17" s="10">
        <f t="shared" si="2"/>
        <v>0</v>
      </c>
      <c r="G17" s="11">
        <f t="shared" si="3"/>
        <v>0</v>
      </c>
      <c r="H17" s="11">
        <f t="shared" si="4"/>
        <v>5455</v>
      </c>
      <c r="I17" s="12">
        <v>0.5</v>
      </c>
      <c r="J17" s="11">
        <f t="shared" si="0"/>
        <v>2727.5</v>
      </c>
      <c r="K17" s="11">
        <f t="shared" si="1"/>
        <v>2727.5</v>
      </c>
    </row>
    <row r="18" spans="1:12" s="10" customFormat="1" x14ac:dyDescent="0.2">
      <c r="A18" s="65" t="s">
        <v>314</v>
      </c>
      <c r="B18" s="10" t="s">
        <v>37</v>
      </c>
      <c r="C18" s="10">
        <v>2603</v>
      </c>
      <c r="E18" s="10">
        <f t="shared" si="2"/>
        <v>0</v>
      </c>
      <c r="G18" s="11">
        <f t="shared" si="3"/>
        <v>0</v>
      </c>
      <c r="H18" s="11">
        <f t="shared" si="4"/>
        <v>2603</v>
      </c>
      <c r="I18" s="12">
        <v>0</v>
      </c>
      <c r="J18" s="11">
        <f t="shared" si="0"/>
        <v>0</v>
      </c>
      <c r="K18" s="11">
        <f t="shared" si="1"/>
        <v>2603</v>
      </c>
    </row>
    <row r="19" spans="1:12" s="10" customFormat="1" x14ac:dyDescent="0.2">
      <c r="A19" s="66" t="s">
        <v>311</v>
      </c>
      <c r="B19" s="10" t="s">
        <v>23</v>
      </c>
      <c r="C19" s="10">
        <v>2908</v>
      </c>
      <c r="E19" s="10">
        <f t="shared" si="2"/>
        <v>0</v>
      </c>
      <c r="F19" s="10">
        <v>1.06E-2</v>
      </c>
      <c r="G19" s="11">
        <f t="shared" si="3"/>
        <v>30.8248</v>
      </c>
      <c r="H19" s="11">
        <f t="shared" si="4"/>
        <v>2877.1752000000001</v>
      </c>
      <c r="I19" s="12">
        <v>0.9</v>
      </c>
      <c r="J19" s="11">
        <f t="shared" si="0"/>
        <v>2589.45768</v>
      </c>
      <c r="K19" s="11">
        <f t="shared" si="1"/>
        <v>287.71752000000015</v>
      </c>
      <c r="L19" s="59" t="s">
        <v>321</v>
      </c>
    </row>
    <row r="20" spans="1:12" s="10" customFormat="1" x14ac:dyDescent="0.2">
      <c r="A20" s="66" t="s">
        <v>311</v>
      </c>
      <c r="B20" s="10" t="s">
        <v>24</v>
      </c>
      <c r="C20" s="10">
        <v>2955</v>
      </c>
      <c r="E20" s="10">
        <f t="shared" si="2"/>
        <v>0</v>
      </c>
      <c r="F20" s="10">
        <v>1.6899999999999998E-2</v>
      </c>
      <c r="G20" s="11">
        <f t="shared" si="3"/>
        <v>49.939499999999995</v>
      </c>
      <c r="H20" s="11">
        <f t="shared" si="4"/>
        <v>2905.0605</v>
      </c>
      <c r="I20" s="12">
        <v>0.9</v>
      </c>
      <c r="J20" s="11">
        <f t="shared" si="0"/>
        <v>2614.5544500000001</v>
      </c>
      <c r="K20" s="11">
        <f t="shared" si="1"/>
        <v>290.50604999999996</v>
      </c>
      <c r="L20" s="59" t="s">
        <v>321</v>
      </c>
    </row>
    <row r="21" spans="1:12" s="10" customFormat="1" x14ac:dyDescent="0.2">
      <c r="A21" s="66" t="s">
        <v>311</v>
      </c>
      <c r="B21" s="10" t="s">
        <v>7</v>
      </c>
      <c r="C21" s="10">
        <v>4100</v>
      </c>
      <c r="E21" s="10">
        <f t="shared" si="2"/>
        <v>0</v>
      </c>
      <c r="F21" s="60">
        <v>0.15010000000000001</v>
      </c>
      <c r="G21" s="11">
        <f t="shared" si="3"/>
        <v>615.41000000000008</v>
      </c>
      <c r="H21" s="11">
        <f t="shared" si="4"/>
        <v>3484.59</v>
      </c>
      <c r="I21" s="12">
        <v>0.8</v>
      </c>
      <c r="J21" s="11">
        <f t="shared" si="0"/>
        <v>2787.6720000000005</v>
      </c>
      <c r="K21" s="11">
        <f t="shared" si="1"/>
        <v>696.91799999999967</v>
      </c>
      <c r="L21" s="59" t="s">
        <v>321</v>
      </c>
    </row>
    <row r="22" spans="1:12" s="10" customFormat="1" x14ac:dyDescent="0.2">
      <c r="A22" s="66" t="s">
        <v>311</v>
      </c>
      <c r="B22" s="10" t="s">
        <v>26</v>
      </c>
      <c r="C22" s="10">
        <v>2922</v>
      </c>
      <c r="E22" s="10">
        <f t="shared" si="2"/>
        <v>0</v>
      </c>
      <c r="F22" s="10">
        <v>0.1273</v>
      </c>
      <c r="G22" s="11">
        <f t="shared" si="3"/>
        <v>371.97059999999999</v>
      </c>
      <c r="H22" s="11">
        <f t="shared" si="4"/>
        <v>2550.0293999999999</v>
      </c>
      <c r="I22" s="12">
        <v>0</v>
      </c>
      <c r="J22" s="11">
        <f t="shared" si="0"/>
        <v>0</v>
      </c>
      <c r="K22" s="11">
        <f t="shared" si="1"/>
        <v>2550.0293999999999</v>
      </c>
      <c r="L22" s="59" t="s">
        <v>328</v>
      </c>
    </row>
    <row r="23" spans="1:12" s="10" customFormat="1" x14ac:dyDescent="0.2">
      <c r="A23" s="66" t="s">
        <v>311</v>
      </c>
      <c r="B23" s="10" t="s">
        <v>30</v>
      </c>
      <c r="C23" s="10">
        <v>2316</v>
      </c>
      <c r="E23" s="10">
        <f t="shared" si="2"/>
        <v>0</v>
      </c>
      <c r="F23" s="10">
        <v>0.1605</v>
      </c>
      <c r="G23" s="11">
        <f t="shared" si="3"/>
        <v>371.71800000000002</v>
      </c>
      <c r="H23" s="11">
        <f t="shared" si="4"/>
        <v>1944.2819999999999</v>
      </c>
      <c r="I23" s="12">
        <v>0.8</v>
      </c>
      <c r="J23" s="11">
        <f t="shared" si="0"/>
        <v>1555.4256</v>
      </c>
      <c r="K23" s="11">
        <f t="shared" si="1"/>
        <v>388.85639999999989</v>
      </c>
      <c r="L23" s="59" t="s">
        <v>321</v>
      </c>
    </row>
    <row r="24" spans="1:12" s="10" customFormat="1" x14ac:dyDescent="0.2">
      <c r="A24" s="66" t="s">
        <v>311</v>
      </c>
      <c r="B24" s="10" t="s">
        <v>10</v>
      </c>
      <c r="C24" s="10">
        <v>623</v>
      </c>
      <c r="E24" s="10">
        <f t="shared" si="2"/>
        <v>0</v>
      </c>
      <c r="F24" s="10">
        <v>0.30020000000000002</v>
      </c>
      <c r="G24" s="11">
        <f t="shared" si="3"/>
        <v>187.02460000000002</v>
      </c>
      <c r="H24" s="11">
        <f t="shared" si="4"/>
        <v>435.97539999999998</v>
      </c>
      <c r="I24" s="12">
        <v>0.8</v>
      </c>
      <c r="J24" s="11">
        <f t="shared" si="0"/>
        <v>348.78032000000002</v>
      </c>
      <c r="K24" s="11">
        <f t="shared" si="1"/>
        <v>87.195079999999962</v>
      </c>
      <c r="L24" s="59" t="s">
        <v>321</v>
      </c>
    </row>
    <row r="25" spans="1:12" s="10" customFormat="1" x14ac:dyDescent="0.2">
      <c r="A25" s="66" t="s">
        <v>311</v>
      </c>
      <c r="B25" s="10" t="s">
        <v>11</v>
      </c>
      <c r="C25" s="10">
        <v>2435</v>
      </c>
      <c r="E25" s="10">
        <f t="shared" si="2"/>
        <v>0</v>
      </c>
      <c r="F25" s="10">
        <v>0.26390000000000002</v>
      </c>
      <c r="G25" s="11">
        <f t="shared" si="3"/>
        <v>642.59650000000011</v>
      </c>
      <c r="H25" s="11">
        <f t="shared" si="4"/>
        <v>1792.4034999999999</v>
      </c>
      <c r="I25" s="12">
        <v>0.7</v>
      </c>
      <c r="J25" s="11">
        <f t="shared" si="0"/>
        <v>1254.6824499999998</v>
      </c>
      <c r="K25" s="11">
        <f t="shared" si="1"/>
        <v>537.7210500000001</v>
      </c>
      <c r="L25" s="59" t="s">
        <v>321</v>
      </c>
    </row>
    <row r="26" spans="1:12" s="10" customFormat="1" x14ac:dyDescent="0.2">
      <c r="A26" s="66" t="s">
        <v>311</v>
      </c>
      <c r="B26" s="10" t="s">
        <v>12</v>
      </c>
      <c r="C26" s="10">
        <v>4084</v>
      </c>
      <c r="E26" s="10">
        <f t="shared" si="2"/>
        <v>0</v>
      </c>
      <c r="F26" s="10">
        <v>0.1389</v>
      </c>
      <c r="G26" s="11">
        <f t="shared" si="3"/>
        <v>567.26760000000002</v>
      </c>
      <c r="H26" s="11">
        <f t="shared" si="4"/>
        <v>3516.7323999999999</v>
      </c>
      <c r="I26" s="12">
        <v>0.8</v>
      </c>
      <c r="J26" s="11">
        <f t="shared" si="0"/>
        <v>2813.3859200000002</v>
      </c>
      <c r="K26" s="11">
        <f t="shared" si="1"/>
        <v>703.3464799999997</v>
      </c>
      <c r="L26" s="59" t="s">
        <v>321</v>
      </c>
    </row>
    <row r="27" spans="1:12" s="10" customFormat="1" x14ac:dyDescent="0.2">
      <c r="A27" s="66" t="s">
        <v>311</v>
      </c>
      <c r="B27" s="10" t="s">
        <v>13</v>
      </c>
      <c r="C27" s="10">
        <v>67</v>
      </c>
      <c r="E27" s="10">
        <f t="shared" si="2"/>
        <v>0</v>
      </c>
      <c r="G27" s="11">
        <f t="shared" si="3"/>
        <v>0</v>
      </c>
      <c r="H27" s="11">
        <f t="shared" si="4"/>
        <v>67</v>
      </c>
      <c r="I27" s="12">
        <v>0</v>
      </c>
      <c r="J27" s="11">
        <f t="shared" si="0"/>
        <v>0</v>
      </c>
      <c r="K27" s="11">
        <f t="shared" si="1"/>
        <v>67</v>
      </c>
    </row>
    <row r="28" spans="1:12" s="10" customFormat="1" x14ac:dyDescent="0.2">
      <c r="A28" s="66" t="s">
        <v>311</v>
      </c>
      <c r="B28" s="10" t="s">
        <v>16</v>
      </c>
      <c r="C28" s="10">
        <v>57834</v>
      </c>
      <c r="E28" s="10">
        <f t="shared" si="2"/>
        <v>0</v>
      </c>
      <c r="F28" s="60">
        <v>0.1077</v>
      </c>
      <c r="G28" s="11">
        <f t="shared" si="3"/>
        <v>6228.7218000000003</v>
      </c>
      <c r="H28" s="11">
        <f t="shared" si="4"/>
        <v>51605.278200000001</v>
      </c>
      <c r="I28" s="12">
        <v>0.8</v>
      </c>
      <c r="J28" s="11">
        <f t="shared" si="0"/>
        <v>41284.222560000002</v>
      </c>
      <c r="K28" s="11">
        <f t="shared" si="1"/>
        <v>10321.055639999999</v>
      </c>
      <c r="L28" s="59" t="s">
        <v>321</v>
      </c>
    </row>
    <row r="29" spans="1:12" s="10" customFormat="1" x14ac:dyDescent="0.2">
      <c r="A29" s="66" t="s">
        <v>311</v>
      </c>
      <c r="B29" s="10" t="s">
        <v>17</v>
      </c>
      <c r="C29" s="10">
        <v>1</v>
      </c>
      <c r="E29" s="10">
        <f t="shared" si="2"/>
        <v>0</v>
      </c>
      <c r="F29" s="10">
        <v>0.1663</v>
      </c>
      <c r="G29" s="11">
        <f t="shared" si="3"/>
        <v>0.1663</v>
      </c>
      <c r="H29" s="11">
        <f t="shared" si="4"/>
        <v>0.8337</v>
      </c>
      <c r="I29" s="12">
        <v>0</v>
      </c>
      <c r="J29" s="11">
        <f t="shared" si="0"/>
        <v>0</v>
      </c>
      <c r="K29" s="11">
        <f t="shared" si="1"/>
        <v>0.8337</v>
      </c>
      <c r="L29" s="59" t="s">
        <v>321</v>
      </c>
    </row>
    <row r="30" spans="1:12" s="10" customFormat="1" x14ac:dyDescent="0.2">
      <c r="A30" s="66" t="s">
        <v>311</v>
      </c>
      <c r="B30" s="10" t="s">
        <v>15</v>
      </c>
      <c r="C30" s="10">
        <v>1745</v>
      </c>
      <c r="E30" s="10">
        <f t="shared" si="2"/>
        <v>0</v>
      </c>
      <c r="F30" s="10">
        <v>0.183</v>
      </c>
      <c r="G30" s="11">
        <f t="shared" si="3"/>
        <v>319.33499999999998</v>
      </c>
      <c r="H30" s="11">
        <f t="shared" si="4"/>
        <v>1425.665</v>
      </c>
      <c r="I30" s="12">
        <v>0.8</v>
      </c>
      <c r="J30" s="11">
        <f t="shared" si="0"/>
        <v>1140.5319999999999</v>
      </c>
      <c r="K30" s="11">
        <f t="shared" si="1"/>
        <v>285.13300000000004</v>
      </c>
      <c r="L30" s="59" t="s">
        <v>321</v>
      </c>
    </row>
    <row r="31" spans="1:12" s="10" customFormat="1" x14ac:dyDescent="0.2">
      <c r="A31" s="66" t="s">
        <v>311</v>
      </c>
      <c r="B31" s="10" t="s">
        <v>28</v>
      </c>
      <c r="C31" s="10">
        <v>756</v>
      </c>
      <c r="E31" s="10">
        <f t="shared" si="2"/>
        <v>0</v>
      </c>
      <c r="F31" s="10">
        <v>3.3099999999999997E-2</v>
      </c>
      <c r="G31" s="11">
        <f t="shared" si="3"/>
        <v>25.023599999999998</v>
      </c>
      <c r="H31" s="11">
        <f t="shared" si="4"/>
        <v>730.97640000000001</v>
      </c>
      <c r="I31" s="12">
        <v>0</v>
      </c>
      <c r="J31" s="11">
        <f t="shared" si="0"/>
        <v>0</v>
      </c>
      <c r="K31" s="11">
        <f t="shared" si="1"/>
        <v>730.97640000000001</v>
      </c>
      <c r="L31" s="59" t="s">
        <v>325</v>
      </c>
    </row>
    <row r="32" spans="1:12" s="10" customFormat="1" x14ac:dyDescent="0.2">
      <c r="A32" s="66" t="s">
        <v>311</v>
      </c>
      <c r="B32" s="10" t="s">
        <v>21</v>
      </c>
      <c r="C32" s="10">
        <v>28517</v>
      </c>
      <c r="E32" s="10">
        <f t="shared" si="2"/>
        <v>0</v>
      </c>
      <c r="F32" s="10">
        <v>0.21360000000000001</v>
      </c>
      <c r="G32" s="11">
        <f t="shared" si="3"/>
        <v>6091.2312000000002</v>
      </c>
      <c r="H32" s="11">
        <f t="shared" si="4"/>
        <v>22425.768799999998</v>
      </c>
      <c r="I32" s="12">
        <v>0.85</v>
      </c>
      <c r="J32" s="11">
        <f t="shared" si="0"/>
        <v>19061.903479999997</v>
      </c>
      <c r="K32" s="11">
        <f t="shared" si="1"/>
        <v>3363.8653200000008</v>
      </c>
      <c r="L32" s="59" t="s">
        <v>321</v>
      </c>
    </row>
    <row r="33" spans="1:12" s="10" customFormat="1" x14ac:dyDescent="0.2">
      <c r="A33" s="67" t="s">
        <v>315</v>
      </c>
      <c r="B33" s="10" t="s">
        <v>83</v>
      </c>
      <c r="C33" s="10">
        <v>3790</v>
      </c>
      <c r="E33" s="10">
        <f t="shared" si="2"/>
        <v>0</v>
      </c>
      <c r="G33" s="11">
        <f t="shared" si="3"/>
        <v>0</v>
      </c>
      <c r="H33" s="11">
        <f t="shared" si="4"/>
        <v>3790</v>
      </c>
      <c r="I33" s="12">
        <v>0.75</v>
      </c>
      <c r="J33" s="11">
        <f t="shared" si="0"/>
        <v>2842.5</v>
      </c>
      <c r="K33" s="11">
        <f t="shared" si="1"/>
        <v>947.5</v>
      </c>
      <c r="L33" s="11"/>
    </row>
    <row r="34" spans="1:12" s="10" customFormat="1" x14ac:dyDescent="0.2">
      <c r="A34" s="67" t="s">
        <v>315</v>
      </c>
      <c r="B34" s="57" t="s">
        <v>87</v>
      </c>
      <c r="C34" s="57">
        <v>7040</v>
      </c>
      <c r="D34" s="57"/>
      <c r="E34" s="57">
        <f t="shared" si="2"/>
        <v>0</v>
      </c>
      <c r="F34" s="57"/>
      <c r="G34" s="70">
        <f t="shared" si="3"/>
        <v>0</v>
      </c>
      <c r="H34" s="70">
        <f t="shared" si="4"/>
        <v>7040</v>
      </c>
      <c r="I34" s="71">
        <v>0</v>
      </c>
      <c r="J34" s="70">
        <f t="shared" si="0"/>
        <v>0</v>
      </c>
      <c r="K34" s="70">
        <f t="shared" si="1"/>
        <v>7040</v>
      </c>
      <c r="L34" s="70"/>
    </row>
    <row r="35" spans="1:12" s="10" customFormat="1" x14ac:dyDescent="0.2">
      <c r="A35" s="67" t="s">
        <v>315</v>
      </c>
      <c r="B35" s="10" t="s">
        <v>39</v>
      </c>
      <c r="C35" s="10">
        <v>23258</v>
      </c>
      <c r="E35" s="10">
        <f t="shared" si="2"/>
        <v>0</v>
      </c>
      <c r="G35" s="11">
        <f t="shared" si="3"/>
        <v>0</v>
      </c>
      <c r="H35" s="11">
        <f t="shared" si="4"/>
        <v>23258</v>
      </c>
      <c r="I35" s="12">
        <v>0.8</v>
      </c>
      <c r="J35" s="11">
        <f t="shared" si="0"/>
        <v>18606.400000000001</v>
      </c>
      <c r="K35" s="11">
        <f t="shared" si="1"/>
        <v>4651.5999999999985</v>
      </c>
    </row>
    <row r="36" spans="1:12" s="10" customFormat="1" x14ac:dyDescent="0.2">
      <c r="A36" s="67" t="s">
        <v>315</v>
      </c>
      <c r="B36" s="10" t="s">
        <v>40</v>
      </c>
      <c r="C36" s="10">
        <v>16000</v>
      </c>
      <c r="E36" s="10">
        <f t="shared" si="2"/>
        <v>0</v>
      </c>
      <c r="G36" s="11">
        <f t="shared" si="3"/>
        <v>0</v>
      </c>
      <c r="H36" s="11">
        <f t="shared" si="4"/>
        <v>16000</v>
      </c>
      <c r="I36" s="12">
        <v>0.8</v>
      </c>
      <c r="J36" s="11">
        <f t="shared" si="0"/>
        <v>12800</v>
      </c>
      <c r="K36" s="11">
        <f t="shared" si="1"/>
        <v>3200</v>
      </c>
      <c r="L36" s="10" t="s">
        <v>327</v>
      </c>
    </row>
    <row r="37" spans="1:12" s="10" customFormat="1" x14ac:dyDescent="0.2">
      <c r="A37" s="67" t="s">
        <v>315</v>
      </c>
      <c r="B37" s="10" t="s">
        <v>86</v>
      </c>
      <c r="C37" s="10">
        <v>10137</v>
      </c>
      <c r="E37" s="10">
        <f t="shared" si="2"/>
        <v>0</v>
      </c>
      <c r="G37" s="11">
        <f t="shared" si="3"/>
        <v>0</v>
      </c>
      <c r="H37" s="11">
        <f t="shared" si="4"/>
        <v>10137</v>
      </c>
      <c r="I37" s="12">
        <v>0.7</v>
      </c>
      <c r="J37" s="11">
        <f t="shared" si="0"/>
        <v>7095.9</v>
      </c>
      <c r="K37" s="11">
        <f t="shared" si="1"/>
        <v>3041.1000000000004</v>
      </c>
    </row>
    <row r="38" spans="1:12" s="10" customFormat="1" x14ac:dyDescent="0.2">
      <c r="A38" s="67" t="s">
        <v>315</v>
      </c>
      <c r="B38" s="10" t="s">
        <v>41</v>
      </c>
      <c r="C38" s="10">
        <v>2751</v>
      </c>
      <c r="E38" s="10">
        <f t="shared" si="2"/>
        <v>0</v>
      </c>
      <c r="G38" s="11">
        <f t="shared" si="3"/>
        <v>0</v>
      </c>
      <c r="H38" s="11">
        <f t="shared" si="4"/>
        <v>2751</v>
      </c>
      <c r="I38" s="12">
        <v>0.8</v>
      </c>
      <c r="J38" s="11">
        <f t="shared" si="0"/>
        <v>2200.8000000000002</v>
      </c>
      <c r="K38" s="11">
        <f t="shared" si="1"/>
        <v>550.19999999999982</v>
      </c>
    </row>
    <row r="39" spans="1:12" s="10" customFormat="1" x14ac:dyDescent="0.2">
      <c r="A39" s="67" t="s">
        <v>315</v>
      </c>
      <c r="B39" s="10" t="s">
        <v>42</v>
      </c>
      <c r="C39" s="10">
        <v>20281</v>
      </c>
      <c r="E39" s="10">
        <f t="shared" si="2"/>
        <v>0</v>
      </c>
      <c r="G39" s="11">
        <f t="shared" si="3"/>
        <v>0</v>
      </c>
      <c r="H39" s="11">
        <f t="shared" si="4"/>
        <v>20281</v>
      </c>
      <c r="I39" s="12">
        <v>0.9</v>
      </c>
      <c r="J39" s="11">
        <f t="shared" si="0"/>
        <v>18252.900000000001</v>
      </c>
      <c r="K39" s="11">
        <f t="shared" si="1"/>
        <v>2028.0999999999985</v>
      </c>
    </row>
    <row r="40" spans="1:12" s="10" customFormat="1" x14ac:dyDescent="0.2">
      <c r="A40" s="67" t="s">
        <v>315</v>
      </c>
      <c r="B40" s="10" t="s">
        <v>43</v>
      </c>
      <c r="C40" s="10">
        <v>943</v>
      </c>
      <c r="E40" s="10">
        <f t="shared" si="2"/>
        <v>0</v>
      </c>
      <c r="G40" s="11">
        <f t="shared" si="3"/>
        <v>0</v>
      </c>
      <c r="H40" s="11">
        <f t="shared" si="4"/>
        <v>943</v>
      </c>
      <c r="I40" s="12">
        <v>0.6</v>
      </c>
      <c r="J40" s="11">
        <f t="shared" si="0"/>
        <v>565.79999999999995</v>
      </c>
      <c r="K40" s="11">
        <f t="shared" si="1"/>
        <v>377.20000000000005</v>
      </c>
    </row>
    <row r="41" spans="1:12" s="10" customFormat="1" x14ac:dyDescent="0.2">
      <c r="A41" s="68" t="s">
        <v>312</v>
      </c>
      <c r="B41" s="10" t="s">
        <v>5</v>
      </c>
      <c r="C41" s="10">
        <v>2926</v>
      </c>
      <c r="E41" s="10">
        <f t="shared" si="2"/>
        <v>0</v>
      </c>
      <c r="F41" s="10">
        <v>3.9480000000000001E-2</v>
      </c>
      <c r="G41" s="11">
        <f t="shared" si="3"/>
        <v>115.51848</v>
      </c>
      <c r="H41" s="11">
        <f t="shared" si="4"/>
        <v>2810.4815199999998</v>
      </c>
      <c r="I41" s="12">
        <v>0.9</v>
      </c>
      <c r="J41" s="11">
        <f t="shared" si="0"/>
        <v>2529.433368</v>
      </c>
      <c r="K41" s="11">
        <f t="shared" si="1"/>
        <v>281.04815199999985</v>
      </c>
      <c r="L41" s="59" t="s">
        <v>321</v>
      </c>
    </row>
    <row r="42" spans="1:12" s="10" customFormat="1" x14ac:dyDescent="0.2">
      <c r="A42" s="68" t="s">
        <v>312</v>
      </c>
      <c r="B42" s="10" t="s">
        <v>323</v>
      </c>
      <c r="C42" s="10">
        <v>60</v>
      </c>
      <c r="E42" s="10">
        <f t="shared" si="2"/>
        <v>0</v>
      </c>
      <c r="F42" s="10">
        <v>0</v>
      </c>
      <c r="G42" s="11">
        <f t="shared" si="3"/>
        <v>0</v>
      </c>
      <c r="H42" s="11">
        <f t="shared" si="4"/>
        <v>60</v>
      </c>
      <c r="I42" s="12">
        <v>0.9</v>
      </c>
      <c r="J42" s="11">
        <f t="shared" si="0"/>
        <v>54</v>
      </c>
      <c r="K42" s="11">
        <f t="shared" si="1"/>
        <v>6</v>
      </c>
      <c r="L42" s="59"/>
    </row>
    <row r="43" spans="1:12" s="10" customFormat="1" x14ac:dyDescent="0.2">
      <c r="A43" s="68" t="s">
        <v>312</v>
      </c>
      <c r="B43" s="10" t="s">
        <v>85</v>
      </c>
      <c r="C43" s="10">
        <v>1</v>
      </c>
      <c r="E43" s="10">
        <f t="shared" si="2"/>
        <v>0</v>
      </c>
      <c r="G43" s="11">
        <f t="shared" si="3"/>
        <v>0</v>
      </c>
      <c r="H43" s="11">
        <f t="shared" si="4"/>
        <v>1</v>
      </c>
      <c r="I43" s="12">
        <v>0</v>
      </c>
      <c r="J43" s="11">
        <f t="shared" si="0"/>
        <v>0</v>
      </c>
      <c r="K43" s="11">
        <f t="shared" si="1"/>
        <v>1</v>
      </c>
      <c r="L43" s="10" t="s">
        <v>324</v>
      </c>
    </row>
    <row r="44" spans="1:12" s="10" customFormat="1" x14ac:dyDescent="0.2">
      <c r="A44" s="68" t="s">
        <v>312</v>
      </c>
      <c r="B44" s="10" t="s">
        <v>8</v>
      </c>
      <c r="C44" s="10">
        <v>8000</v>
      </c>
      <c r="E44" s="10">
        <f t="shared" si="2"/>
        <v>0</v>
      </c>
      <c r="G44" s="11">
        <f t="shared" si="3"/>
        <v>0</v>
      </c>
      <c r="H44" s="11">
        <f t="shared" si="4"/>
        <v>8000</v>
      </c>
      <c r="I44" s="12">
        <v>0</v>
      </c>
      <c r="J44" s="11">
        <f t="shared" si="0"/>
        <v>0</v>
      </c>
      <c r="K44" s="11">
        <f t="shared" si="1"/>
        <v>8000</v>
      </c>
    </row>
    <row r="45" spans="1:12" s="10" customFormat="1" x14ac:dyDescent="0.2">
      <c r="A45" s="68" t="s">
        <v>312</v>
      </c>
      <c r="B45" s="10" t="s">
        <v>9</v>
      </c>
      <c r="C45" s="10">
        <v>1</v>
      </c>
      <c r="E45" s="10">
        <f t="shared" si="2"/>
        <v>0</v>
      </c>
      <c r="G45" s="11">
        <f t="shared" si="3"/>
        <v>0</v>
      </c>
      <c r="H45" s="11">
        <f t="shared" si="4"/>
        <v>1</v>
      </c>
      <c r="I45" s="12">
        <v>0.8</v>
      </c>
      <c r="J45" s="11">
        <f t="shared" si="0"/>
        <v>0.8</v>
      </c>
      <c r="K45" s="11">
        <f t="shared" si="1"/>
        <v>0.19999999999999996</v>
      </c>
    </row>
    <row r="46" spans="1:12" s="10" customFormat="1" x14ac:dyDescent="0.2">
      <c r="A46" s="68" t="s">
        <v>312</v>
      </c>
      <c r="B46" s="10" t="s">
        <v>14</v>
      </c>
      <c r="C46" s="10">
        <v>3164</v>
      </c>
      <c r="E46" s="10">
        <f t="shared" si="2"/>
        <v>0</v>
      </c>
      <c r="F46" s="10">
        <v>2.1489999999999999E-2</v>
      </c>
      <c r="G46" s="11">
        <f t="shared" si="3"/>
        <v>67.99436</v>
      </c>
      <c r="H46" s="11">
        <f t="shared" si="4"/>
        <v>3096.0056399999999</v>
      </c>
      <c r="I46" s="12">
        <v>0.85</v>
      </c>
      <c r="J46" s="11">
        <f t="shared" si="0"/>
        <v>2631.6047939999999</v>
      </c>
      <c r="K46" s="11">
        <f t="shared" si="1"/>
        <v>464.400846</v>
      </c>
      <c r="L46" s="59" t="s">
        <v>321</v>
      </c>
    </row>
    <row r="47" spans="1:12" s="10" customFormat="1" x14ac:dyDescent="0.2">
      <c r="A47" s="68" t="s">
        <v>312</v>
      </c>
      <c r="B47" s="10" t="s">
        <v>4</v>
      </c>
      <c r="C47" s="10">
        <v>210</v>
      </c>
      <c r="E47" s="10">
        <f t="shared" si="2"/>
        <v>0</v>
      </c>
      <c r="G47" s="11">
        <f t="shared" si="3"/>
        <v>0</v>
      </c>
      <c r="H47" s="11">
        <f t="shared" si="4"/>
        <v>210</v>
      </c>
      <c r="I47" s="12">
        <v>0.9</v>
      </c>
      <c r="J47" s="11">
        <f t="shared" si="0"/>
        <v>189</v>
      </c>
      <c r="K47" s="11">
        <f t="shared" si="1"/>
        <v>21</v>
      </c>
    </row>
    <row r="48" spans="1:12" s="10" customFormat="1" x14ac:dyDescent="0.2">
      <c r="A48" s="68" t="s">
        <v>312</v>
      </c>
      <c r="B48" s="10" t="s">
        <v>25</v>
      </c>
      <c r="C48" s="10">
        <v>1691</v>
      </c>
      <c r="E48" s="10">
        <f t="shared" si="2"/>
        <v>0</v>
      </c>
      <c r="G48" s="11">
        <f t="shared" si="3"/>
        <v>0</v>
      </c>
      <c r="H48" s="11">
        <f t="shared" si="4"/>
        <v>1691</v>
      </c>
      <c r="I48" s="12">
        <v>0.75</v>
      </c>
      <c r="J48" s="11">
        <f t="shared" si="0"/>
        <v>1268.25</v>
      </c>
      <c r="K48" s="11">
        <f t="shared" si="1"/>
        <v>422.75</v>
      </c>
    </row>
    <row r="49" spans="1:12" s="10" customFormat="1" x14ac:dyDescent="0.2">
      <c r="A49" s="68" t="s">
        <v>312</v>
      </c>
      <c r="B49" s="10" t="s">
        <v>18</v>
      </c>
      <c r="C49" s="10">
        <v>1605</v>
      </c>
      <c r="E49" s="10">
        <f t="shared" si="2"/>
        <v>0</v>
      </c>
      <c r="F49" s="10">
        <v>8.4650000000000003E-2</v>
      </c>
      <c r="G49" s="11">
        <f t="shared" si="3"/>
        <v>135.86324999999999</v>
      </c>
      <c r="H49" s="11">
        <f t="shared" si="4"/>
        <v>1469.1367500000001</v>
      </c>
      <c r="I49" s="12">
        <v>0.7</v>
      </c>
      <c r="J49" s="11">
        <f t="shared" si="0"/>
        <v>1028.3957250000001</v>
      </c>
      <c r="K49" s="11">
        <f t="shared" si="1"/>
        <v>440.74102500000004</v>
      </c>
      <c r="L49" s="59" t="s">
        <v>321</v>
      </c>
    </row>
    <row r="50" spans="1:12" s="10" customFormat="1" x14ac:dyDescent="0.2">
      <c r="A50" s="68" t="s">
        <v>312</v>
      </c>
      <c r="B50" s="10" t="s">
        <v>19</v>
      </c>
      <c r="C50" s="10">
        <v>5315</v>
      </c>
      <c r="E50" s="10">
        <f t="shared" si="2"/>
        <v>0</v>
      </c>
      <c r="F50" s="10">
        <v>4.0099999999999997E-2</v>
      </c>
      <c r="G50" s="11">
        <f t="shared" si="3"/>
        <v>213.13149999999999</v>
      </c>
      <c r="H50" s="11">
        <f t="shared" si="4"/>
        <v>5101.8684999999996</v>
      </c>
      <c r="I50" s="12">
        <v>0.8</v>
      </c>
      <c r="J50" s="11">
        <f t="shared" si="0"/>
        <v>4081.4947999999999</v>
      </c>
      <c r="K50" s="11">
        <f t="shared" si="1"/>
        <v>1020.3736999999996</v>
      </c>
      <c r="L50" s="59" t="s">
        <v>321</v>
      </c>
    </row>
    <row r="51" spans="1:12" s="10" customFormat="1" x14ac:dyDescent="0.2">
      <c r="A51" s="68" t="s">
        <v>312</v>
      </c>
      <c r="B51" s="10" t="s">
        <v>22</v>
      </c>
      <c r="C51" s="10">
        <v>756</v>
      </c>
      <c r="E51" s="10">
        <f t="shared" si="2"/>
        <v>0</v>
      </c>
      <c r="F51" s="10">
        <v>7.7619999999999995E-2</v>
      </c>
      <c r="G51" s="11">
        <f t="shared" si="3"/>
        <v>58.680719999999994</v>
      </c>
      <c r="H51" s="11">
        <f t="shared" si="4"/>
        <v>697.31928000000005</v>
      </c>
      <c r="I51" s="12">
        <v>0.9</v>
      </c>
      <c r="J51" s="11">
        <f t="shared" si="0"/>
        <v>627.58735200000001</v>
      </c>
      <c r="K51" s="11">
        <f t="shared" si="1"/>
        <v>69.731928000000039</v>
      </c>
      <c r="L51" s="59" t="s">
        <v>321</v>
      </c>
    </row>
    <row r="52" spans="1:12" s="10" customFormat="1" x14ac:dyDescent="0.2">
      <c r="A52" s="68" t="s">
        <v>312</v>
      </c>
      <c r="B52" s="10" t="s">
        <v>20</v>
      </c>
      <c r="C52" s="10">
        <v>1957</v>
      </c>
      <c r="E52" s="10">
        <f t="shared" si="2"/>
        <v>0</v>
      </c>
      <c r="G52" s="11">
        <f t="shared" si="3"/>
        <v>0</v>
      </c>
      <c r="H52" s="11">
        <f t="shared" si="4"/>
        <v>1957</v>
      </c>
      <c r="I52" s="12">
        <v>0.9</v>
      </c>
      <c r="J52" s="11">
        <f t="shared" si="0"/>
        <v>1761.3</v>
      </c>
      <c r="K52" s="11">
        <f t="shared" si="1"/>
        <v>195.70000000000005</v>
      </c>
    </row>
    <row r="53" spans="1:12" s="10" customFormat="1" ht="13.5" customHeight="1" x14ac:dyDescent="0.2">
      <c r="A53" s="68" t="s">
        <v>312</v>
      </c>
      <c r="B53" s="10" t="s">
        <v>29</v>
      </c>
      <c r="C53" s="10">
        <v>761</v>
      </c>
      <c r="E53" s="10">
        <f t="shared" si="2"/>
        <v>0</v>
      </c>
      <c r="G53" s="11">
        <f t="shared" si="3"/>
        <v>0</v>
      </c>
      <c r="H53" s="11">
        <f t="shared" si="4"/>
        <v>761</v>
      </c>
      <c r="I53" s="12">
        <v>0</v>
      </c>
      <c r="J53" s="11">
        <f t="shared" si="0"/>
        <v>0</v>
      </c>
      <c r="K53" s="11">
        <f t="shared" si="1"/>
        <v>761</v>
      </c>
      <c r="L53" s="10" t="s">
        <v>324</v>
      </c>
    </row>
    <row r="54" spans="1:12" s="10" customFormat="1" x14ac:dyDescent="0.2">
      <c r="A54" s="69" t="s">
        <v>313</v>
      </c>
      <c r="B54" s="10" t="s">
        <v>32</v>
      </c>
      <c r="C54" s="10">
        <v>4589</v>
      </c>
      <c r="E54" s="10">
        <f t="shared" si="2"/>
        <v>0</v>
      </c>
      <c r="F54" s="10">
        <v>0.10100000000000001</v>
      </c>
      <c r="G54" s="11">
        <f t="shared" si="3"/>
        <v>463.48900000000003</v>
      </c>
      <c r="H54" s="11">
        <f t="shared" si="4"/>
        <v>4125.5110000000004</v>
      </c>
      <c r="I54" s="12">
        <v>0.9</v>
      </c>
      <c r="J54" s="11">
        <f t="shared" si="0"/>
        <v>3712.9599000000003</v>
      </c>
      <c r="K54" s="11">
        <f t="shared" si="1"/>
        <v>412.55110000000013</v>
      </c>
      <c r="L54" s="59" t="s">
        <v>321</v>
      </c>
    </row>
    <row r="55" spans="1:12" s="10" customFormat="1" x14ac:dyDescent="0.2">
      <c r="A55" s="69" t="s">
        <v>313</v>
      </c>
      <c r="B55" s="10" t="s">
        <v>38</v>
      </c>
      <c r="C55" s="10">
        <v>36142</v>
      </c>
      <c r="E55" s="10">
        <f t="shared" si="2"/>
        <v>0</v>
      </c>
      <c r="F55" s="10">
        <v>8.4279999999999994E-2</v>
      </c>
      <c r="G55" s="11">
        <f t="shared" si="3"/>
        <v>3046.0477599999999</v>
      </c>
      <c r="H55" s="11">
        <f t="shared" si="4"/>
        <v>33095.952239999999</v>
      </c>
      <c r="I55" s="12">
        <v>0.8</v>
      </c>
      <c r="J55" s="11">
        <f t="shared" si="0"/>
        <v>26476.761792000001</v>
      </c>
      <c r="K55" s="11">
        <f t="shared" si="1"/>
        <v>6619.1904479999976</v>
      </c>
      <c r="L55" s="59" t="s">
        <v>321</v>
      </c>
    </row>
    <row r="56" spans="1:12" s="10" customFormat="1" x14ac:dyDescent="0.2">
      <c r="B56" s="10" t="s">
        <v>44</v>
      </c>
      <c r="C56" s="10">
        <v>8866</v>
      </c>
      <c r="E56" s="10">
        <f t="shared" si="2"/>
        <v>0</v>
      </c>
      <c r="G56" s="11">
        <f t="shared" si="3"/>
        <v>0</v>
      </c>
      <c r="H56" s="11">
        <f t="shared" si="4"/>
        <v>8866</v>
      </c>
      <c r="I56" s="12">
        <v>0.95</v>
      </c>
      <c r="J56" s="11">
        <f t="shared" si="0"/>
        <v>8422.6999999999989</v>
      </c>
      <c r="K56" s="11">
        <f t="shared" si="1"/>
        <v>443.30000000000109</v>
      </c>
      <c r="L56" s="11"/>
    </row>
    <row r="57" spans="1:12" s="10" customFormat="1" x14ac:dyDescent="0.2">
      <c r="B57" s="10" t="s">
        <v>45</v>
      </c>
      <c r="C57" s="10">
        <v>2773</v>
      </c>
      <c r="E57" s="10">
        <f t="shared" si="2"/>
        <v>0</v>
      </c>
      <c r="G57" s="11">
        <f t="shared" si="3"/>
        <v>0</v>
      </c>
      <c r="H57" s="11">
        <f t="shared" si="4"/>
        <v>2773</v>
      </c>
      <c r="I57" s="12">
        <v>0.9</v>
      </c>
      <c r="J57" s="11">
        <f t="shared" si="0"/>
        <v>2495.7000000000003</v>
      </c>
      <c r="K57" s="11">
        <f t="shared" si="1"/>
        <v>277.29999999999973</v>
      </c>
      <c r="L57" s="11"/>
    </row>
    <row r="58" spans="1:12" s="10" customFormat="1" x14ac:dyDescent="0.2">
      <c r="B58" s="10" t="s">
        <v>46</v>
      </c>
      <c r="C58" s="10">
        <v>3286</v>
      </c>
      <c r="E58" s="10">
        <f t="shared" si="2"/>
        <v>0</v>
      </c>
      <c r="G58" s="11">
        <f t="shared" si="3"/>
        <v>0</v>
      </c>
      <c r="H58" s="11">
        <f t="shared" si="4"/>
        <v>3286</v>
      </c>
      <c r="I58" s="12">
        <v>0.95</v>
      </c>
      <c r="J58" s="11">
        <f t="shared" si="0"/>
        <v>3121.7</v>
      </c>
      <c r="K58" s="11">
        <f t="shared" si="1"/>
        <v>164.30000000000018</v>
      </c>
      <c r="L58" s="11"/>
    </row>
    <row r="59" spans="1:12" s="10" customFormat="1" x14ac:dyDescent="0.2">
      <c r="B59" s="10" t="s">
        <v>47</v>
      </c>
      <c r="C59" s="10">
        <v>9960</v>
      </c>
      <c r="E59" s="10">
        <f t="shared" si="2"/>
        <v>0</v>
      </c>
      <c r="G59" s="11">
        <f t="shared" si="3"/>
        <v>0</v>
      </c>
      <c r="H59" s="11">
        <f t="shared" si="4"/>
        <v>9960</v>
      </c>
      <c r="I59" s="12">
        <v>0.92</v>
      </c>
      <c r="J59" s="11">
        <f t="shared" si="0"/>
        <v>9163.2000000000007</v>
      </c>
      <c r="K59" s="11">
        <f t="shared" si="1"/>
        <v>796.79999999999927</v>
      </c>
    </row>
    <row r="60" spans="1:12" s="10" customFormat="1" x14ac:dyDescent="0.2">
      <c r="B60" s="10" t="s">
        <v>48</v>
      </c>
      <c r="C60" s="61">
        <v>500</v>
      </c>
      <c r="E60" s="10">
        <f t="shared" si="2"/>
        <v>0</v>
      </c>
      <c r="G60" s="11">
        <f t="shared" si="3"/>
        <v>0</v>
      </c>
      <c r="H60" s="11">
        <f t="shared" si="4"/>
        <v>500</v>
      </c>
      <c r="I60" s="12">
        <v>0</v>
      </c>
      <c r="J60" s="11">
        <f t="shared" si="0"/>
        <v>0</v>
      </c>
      <c r="K60" s="11">
        <f t="shared" si="1"/>
        <v>500</v>
      </c>
      <c r="L60" s="10" t="s">
        <v>324</v>
      </c>
    </row>
    <row r="61" spans="1:12" s="10" customFormat="1" x14ac:dyDescent="0.2">
      <c r="B61" s="10" t="s">
        <v>49</v>
      </c>
      <c r="C61" s="61">
        <v>250</v>
      </c>
      <c r="E61" s="10">
        <f t="shared" si="2"/>
        <v>0</v>
      </c>
      <c r="G61" s="11">
        <f t="shared" si="3"/>
        <v>0</v>
      </c>
      <c r="H61" s="11">
        <f t="shared" si="4"/>
        <v>250</v>
      </c>
      <c r="I61" s="12">
        <v>0</v>
      </c>
      <c r="J61" s="11">
        <f t="shared" si="0"/>
        <v>0</v>
      </c>
      <c r="K61" s="11">
        <f t="shared" si="1"/>
        <v>250</v>
      </c>
      <c r="L61" s="10" t="s">
        <v>324</v>
      </c>
    </row>
    <row r="62" spans="1:12" s="10" customFormat="1" x14ac:dyDescent="0.2">
      <c r="A62" s="10" t="s">
        <v>322</v>
      </c>
      <c r="B62" s="62" t="s">
        <v>50</v>
      </c>
      <c r="C62" s="62">
        <v>803</v>
      </c>
      <c r="E62" s="10">
        <f t="shared" si="2"/>
        <v>0</v>
      </c>
      <c r="F62" s="62"/>
      <c r="G62" s="11">
        <f t="shared" si="3"/>
        <v>0</v>
      </c>
      <c r="H62" s="11">
        <f t="shared" si="4"/>
        <v>803</v>
      </c>
      <c r="I62" s="63">
        <v>0.9</v>
      </c>
      <c r="J62" s="11">
        <f t="shared" si="0"/>
        <v>722.7</v>
      </c>
      <c r="K62" s="11">
        <f t="shared" si="1"/>
        <v>80.299999999999955</v>
      </c>
    </row>
    <row r="63" spans="1:12" s="10" customFormat="1" x14ac:dyDescent="0.2">
      <c r="B63" s="10" t="s">
        <v>51</v>
      </c>
      <c r="C63" s="10">
        <v>566</v>
      </c>
      <c r="E63" s="10">
        <f t="shared" si="2"/>
        <v>0</v>
      </c>
      <c r="G63" s="11">
        <f t="shared" si="3"/>
        <v>0</v>
      </c>
      <c r="H63" s="11">
        <f t="shared" si="4"/>
        <v>566</v>
      </c>
      <c r="I63" s="12">
        <v>0.92</v>
      </c>
      <c r="J63" s="11">
        <f t="shared" si="0"/>
        <v>520.72</v>
      </c>
      <c r="K63" s="11">
        <f t="shared" si="1"/>
        <v>45.279999999999973</v>
      </c>
      <c r="L63" s="11"/>
    </row>
    <row r="64" spans="1:12" s="10" customFormat="1" x14ac:dyDescent="0.2">
      <c r="B64" s="10" t="s">
        <v>52</v>
      </c>
      <c r="C64" s="10">
        <v>519</v>
      </c>
      <c r="E64" s="10">
        <f t="shared" si="2"/>
        <v>0</v>
      </c>
      <c r="G64" s="11">
        <f t="shared" si="3"/>
        <v>0</v>
      </c>
      <c r="H64" s="11">
        <f t="shared" si="4"/>
        <v>519</v>
      </c>
      <c r="I64" s="12">
        <v>0.92</v>
      </c>
      <c r="J64" s="11">
        <f t="shared" si="0"/>
        <v>477.48</v>
      </c>
      <c r="K64" s="11">
        <f t="shared" si="1"/>
        <v>41.519999999999982</v>
      </c>
      <c r="L64" s="11"/>
    </row>
    <row r="65" spans="1:12" s="10" customFormat="1" x14ac:dyDescent="0.2">
      <c r="B65" s="10" t="s">
        <v>53</v>
      </c>
      <c r="C65" s="10">
        <v>70</v>
      </c>
      <c r="E65" s="10">
        <f t="shared" si="2"/>
        <v>0</v>
      </c>
      <c r="G65" s="11">
        <f t="shared" si="3"/>
        <v>0</v>
      </c>
      <c r="H65" s="11">
        <f t="shared" si="4"/>
        <v>70</v>
      </c>
      <c r="I65" s="12">
        <v>0</v>
      </c>
      <c r="J65" s="11">
        <f t="shared" si="0"/>
        <v>0</v>
      </c>
      <c r="K65" s="11">
        <f t="shared" si="1"/>
        <v>70</v>
      </c>
      <c r="L65" s="11"/>
    </row>
    <row r="66" spans="1:12" s="10" customFormat="1" x14ac:dyDescent="0.2">
      <c r="B66" s="10" t="s">
        <v>54</v>
      </c>
      <c r="C66" s="10">
        <v>2104</v>
      </c>
      <c r="E66" s="10">
        <f t="shared" si="2"/>
        <v>0</v>
      </c>
      <c r="G66" s="11">
        <f t="shared" si="3"/>
        <v>0</v>
      </c>
      <c r="H66" s="11">
        <f t="shared" si="4"/>
        <v>2104</v>
      </c>
      <c r="I66" s="12">
        <v>0.9</v>
      </c>
      <c r="J66" s="11">
        <f t="shared" si="0"/>
        <v>1893.6000000000001</v>
      </c>
      <c r="K66" s="11">
        <f t="shared" si="1"/>
        <v>210.39999999999986</v>
      </c>
      <c r="L66" s="11"/>
    </row>
    <row r="67" spans="1:12" s="10" customFormat="1" x14ac:dyDescent="0.2">
      <c r="A67" s="10" t="s">
        <v>322</v>
      </c>
      <c r="B67" s="10" t="s">
        <v>55</v>
      </c>
      <c r="C67" s="10">
        <v>177</v>
      </c>
      <c r="E67" s="10">
        <f t="shared" si="2"/>
        <v>0</v>
      </c>
      <c r="G67" s="11">
        <f t="shared" si="3"/>
        <v>0</v>
      </c>
      <c r="H67" s="11">
        <f t="shared" si="4"/>
        <v>177</v>
      </c>
      <c r="I67" s="12">
        <v>0.9</v>
      </c>
      <c r="J67" s="11">
        <f t="shared" si="0"/>
        <v>159.30000000000001</v>
      </c>
      <c r="K67" s="11">
        <f t="shared" si="1"/>
        <v>17.699999999999989</v>
      </c>
    </row>
    <row r="68" spans="1:12" s="10" customFormat="1" x14ac:dyDescent="0.2">
      <c r="A68" s="10" t="s">
        <v>322</v>
      </c>
      <c r="B68" s="10" t="s">
        <v>56</v>
      </c>
      <c r="C68" s="10">
        <v>57</v>
      </c>
      <c r="E68" s="10">
        <f t="shared" si="2"/>
        <v>0</v>
      </c>
      <c r="G68" s="11">
        <f t="shared" si="3"/>
        <v>0</v>
      </c>
      <c r="H68" s="11">
        <f t="shared" si="4"/>
        <v>57</v>
      </c>
      <c r="I68" s="12">
        <v>0.9</v>
      </c>
      <c r="J68" s="11">
        <f t="shared" si="0"/>
        <v>51.300000000000004</v>
      </c>
      <c r="K68" s="11">
        <f t="shared" si="1"/>
        <v>5.6999999999999957</v>
      </c>
    </row>
    <row r="69" spans="1:12" s="10" customFormat="1" x14ac:dyDescent="0.2">
      <c r="A69" s="10" t="s">
        <v>322</v>
      </c>
      <c r="B69" s="10" t="s">
        <v>76</v>
      </c>
      <c r="C69" s="10">
        <v>88</v>
      </c>
      <c r="E69" s="10">
        <f t="shared" si="2"/>
        <v>0</v>
      </c>
      <c r="G69" s="11">
        <f t="shared" si="3"/>
        <v>0</v>
      </c>
      <c r="H69" s="11">
        <f t="shared" si="4"/>
        <v>88</v>
      </c>
      <c r="I69" s="12">
        <v>0.9</v>
      </c>
      <c r="J69" s="11">
        <f t="shared" si="0"/>
        <v>79.2</v>
      </c>
      <c r="K69" s="11">
        <f t="shared" si="1"/>
        <v>8.7999999999999972</v>
      </c>
    </row>
    <row r="70" spans="1:12" s="10" customFormat="1" x14ac:dyDescent="0.2">
      <c r="A70" s="10" t="s">
        <v>322</v>
      </c>
      <c r="B70" s="10" t="s">
        <v>74</v>
      </c>
      <c r="C70" s="10">
        <v>3</v>
      </c>
      <c r="E70" s="10">
        <f t="shared" si="2"/>
        <v>0</v>
      </c>
      <c r="G70" s="11">
        <f t="shared" si="3"/>
        <v>0</v>
      </c>
      <c r="H70" s="11">
        <f t="shared" si="4"/>
        <v>3</v>
      </c>
      <c r="I70" s="12">
        <v>0</v>
      </c>
      <c r="J70" s="11">
        <f t="shared" si="0"/>
        <v>0</v>
      </c>
      <c r="K70" s="11">
        <f t="shared" si="1"/>
        <v>3</v>
      </c>
    </row>
    <row r="71" spans="1:12" s="10" customFormat="1" x14ac:dyDescent="0.2">
      <c r="B71" s="10" t="s">
        <v>57</v>
      </c>
      <c r="C71" s="10">
        <v>1036</v>
      </c>
      <c r="E71" s="10">
        <f t="shared" si="2"/>
        <v>0</v>
      </c>
      <c r="G71" s="11">
        <f t="shared" si="3"/>
        <v>0</v>
      </c>
      <c r="H71" s="11">
        <f t="shared" si="4"/>
        <v>1036</v>
      </c>
      <c r="I71" s="12">
        <v>0.92</v>
      </c>
      <c r="J71" s="11">
        <f t="shared" si="0"/>
        <v>953.12</v>
      </c>
      <c r="K71" s="11">
        <f t="shared" si="1"/>
        <v>82.88</v>
      </c>
      <c r="L71" s="11"/>
    </row>
    <row r="72" spans="1:12" s="10" customFormat="1" x14ac:dyDescent="0.2">
      <c r="B72" s="10" t="s">
        <v>58</v>
      </c>
      <c r="C72" s="10">
        <v>772</v>
      </c>
      <c r="E72" s="10">
        <f t="shared" si="2"/>
        <v>0</v>
      </c>
      <c r="G72" s="11">
        <f t="shared" si="3"/>
        <v>0</v>
      </c>
      <c r="H72" s="11">
        <f t="shared" si="4"/>
        <v>772</v>
      </c>
      <c r="I72" s="12">
        <v>0.92</v>
      </c>
      <c r="J72" s="11">
        <f t="shared" si="0"/>
        <v>710.24</v>
      </c>
      <c r="K72" s="11">
        <f t="shared" si="1"/>
        <v>61.759999999999991</v>
      </c>
      <c r="L72" s="11"/>
    </row>
    <row r="73" spans="1:12" s="10" customFormat="1" x14ac:dyDescent="0.2">
      <c r="B73" s="10" t="s">
        <v>59</v>
      </c>
      <c r="C73" s="10">
        <v>1401</v>
      </c>
      <c r="E73" s="10">
        <f t="shared" si="2"/>
        <v>0</v>
      </c>
      <c r="G73" s="11">
        <f t="shared" si="3"/>
        <v>0</v>
      </c>
      <c r="H73" s="11">
        <f t="shared" si="4"/>
        <v>1401</v>
      </c>
      <c r="I73" s="12">
        <v>0.92</v>
      </c>
      <c r="J73" s="11">
        <f t="shared" si="0"/>
        <v>1288.92</v>
      </c>
      <c r="K73" s="11">
        <f t="shared" si="1"/>
        <v>112.07999999999993</v>
      </c>
      <c r="L73" s="11"/>
    </row>
    <row r="74" spans="1:12" s="10" customFormat="1" x14ac:dyDescent="0.2">
      <c r="A74" s="10" t="s">
        <v>317</v>
      </c>
      <c r="B74" s="10" t="s">
        <v>329</v>
      </c>
      <c r="C74" s="10">
        <v>4119</v>
      </c>
      <c r="E74" s="10">
        <f t="shared" si="2"/>
        <v>0</v>
      </c>
      <c r="G74" s="11">
        <f t="shared" si="3"/>
        <v>0</v>
      </c>
      <c r="H74" s="11">
        <f t="shared" si="4"/>
        <v>4119</v>
      </c>
      <c r="I74" s="12">
        <v>0.92</v>
      </c>
      <c r="J74" s="11">
        <f t="shared" si="0"/>
        <v>3789.48</v>
      </c>
      <c r="K74" s="11">
        <f t="shared" si="1"/>
        <v>329.52</v>
      </c>
      <c r="L74" s="11"/>
    </row>
    <row r="75" spans="1:12" s="10" customFormat="1" x14ac:dyDescent="0.2">
      <c r="B75" s="10" t="s">
        <v>60</v>
      </c>
      <c r="C75" s="10">
        <v>352</v>
      </c>
      <c r="E75" s="10">
        <f t="shared" si="2"/>
        <v>0</v>
      </c>
      <c r="G75" s="11">
        <f t="shared" si="3"/>
        <v>0</v>
      </c>
      <c r="H75" s="11">
        <f t="shared" si="4"/>
        <v>352</v>
      </c>
      <c r="I75" s="12">
        <v>0.92</v>
      </c>
      <c r="J75" s="11">
        <f t="shared" si="0"/>
        <v>323.84000000000003</v>
      </c>
      <c r="K75" s="11">
        <f t="shared" si="1"/>
        <v>28.159999999999968</v>
      </c>
      <c r="L75" s="11"/>
    </row>
    <row r="76" spans="1:12" s="10" customFormat="1" x14ac:dyDescent="0.2">
      <c r="A76" s="10" t="s">
        <v>319</v>
      </c>
      <c r="B76" s="10" t="s">
        <v>61</v>
      </c>
      <c r="C76" s="10">
        <v>78</v>
      </c>
      <c r="E76" s="10">
        <f t="shared" si="2"/>
        <v>0</v>
      </c>
      <c r="G76" s="11">
        <f t="shared" si="3"/>
        <v>0</v>
      </c>
      <c r="H76" s="11">
        <f t="shared" si="4"/>
        <v>78</v>
      </c>
      <c r="I76" s="12">
        <v>0.92</v>
      </c>
      <c r="J76" s="11">
        <f t="shared" ref="J76:J96" si="5" xml:space="preserve"> SUM(H76*I76)</f>
        <v>71.760000000000005</v>
      </c>
      <c r="K76" s="11">
        <f t="shared" ref="K76:K96" si="6" xml:space="preserve"> SUM(H76-J76)</f>
        <v>6.2399999999999949</v>
      </c>
    </row>
    <row r="77" spans="1:12" s="10" customFormat="1" x14ac:dyDescent="0.2">
      <c r="B77" s="10" t="s">
        <v>62</v>
      </c>
      <c r="C77" s="10">
        <v>7447</v>
      </c>
      <c r="E77" s="10">
        <f t="shared" ref="E77:E96" si="7" xml:space="preserve"> SUM(C77*D77)</f>
        <v>0</v>
      </c>
      <c r="G77" s="11">
        <f t="shared" ref="G77:G96" si="8" xml:space="preserve"> SUM(C77-E77)*F77</f>
        <v>0</v>
      </c>
      <c r="H77" s="11">
        <f t="shared" ref="H77:H96" si="9" xml:space="preserve"> SUM(C77-E77-G77)</f>
        <v>7447</v>
      </c>
      <c r="I77" s="12">
        <v>0.9</v>
      </c>
      <c r="J77" s="11">
        <f t="shared" si="5"/>
        <v>6702.3</v>
      </c>
      <c r="K77" s="11">
        <f t="shared" si="6"/>
        <v>744.69999999999982</v>
      </c>
      <c r="L77" s="11"/>
    </row>
    <row r="78" spans="1:12" s="10" customFormat="1" x14ac:dyDescent="0.2">
      <c r="A78" s="10" t="s">
        <v>312</v>
      </c>
      <c r="B78" s="10" t="s">
        <v>63</v>
      </c>
      <c r="C78" s="10">
        <v>105</v>
      </c>
      <c r="E78" s="10">
        <f t="shared" si="7"/>
        <v>0</v>
      </c>
      <c r="G78" s="11">
        <f t="shared" si="8"/>
        <v>0</v>
      </c>
      <c r="H78" s="11">
        <f t="shared" si="9"/>
        <v>105</v>
      </c>
      <c r="I78" s="12">
        <v>0.92</v>
      </c>
      <c r="J78" s="11">
        <f t="shared" si="5"/>
        <v>96.600000000000009</v>
      </c>
      <c r="K78" s="11">
        <f t="shared" si="6"/>
        <v>8.3999999999999915</v>
      </c>
      <c r="L78" s="11"/>
    </row>
    <row r="79" spans="1:12" s="10" customFormat="1" x14ac:dyDescent="0.2">
      <c r="B79" s="10" t="s">
        <v>64</v>
      </c>
      <c r="C79" s="10">
        <v>4100</v>
      </c>
      <c r="E79" s="10">
        <f t="shared" si="7"/>
        <v>0</v>
      </c>
      <c r="G79" s="11">
        <f t="shared" si="8"/>
        <v>0</v>
      </c>
      <c r="H79" s="11">
        <f t="shared" si="9"/>
        <v>4100</v>
      </c>
      <c r="I79" s="12">
        <v>0.9</v>
      </c>
      <c r="J79" s="11">
        <f t="shared" si="5"/>
        <v>3690</v>
      </c>
      <c r="K79" s="11">
        <f t="shared" si="6"/>
        <v>410</v>
      </c>
    </row>
    <row r="80" spans="1:12" s="10" customFormat="1" x14ac:dyDescent="0.2">
      <c r="B80" s="10" t="s">
        <v>65</v>
      </c>
      <c r="C80" s="10">
        <v>4731</v>
      </c>
      <c r="E80" s="10">
        <f t="shared" si="7"/>
        <v>0</v>
      </c>
      <c r="G80" s="11">
        <f t="shared" si="8"/>
        <v>0</v>
      </c>
      <c r="H80" s="11">
        <f t="shared" si="9"/>
        <v>4731</v>
      </c>
      <c r="I80" s="12">
        <v>0.9</v>
      </c>
      <c r="J80" s="11">
        <f t="shared" si="5"/>
        <v>4257.9000000000005</v>
      </c>
      <c r="K80" s="11">
        <f t="shared" si="6"/>
        <v>473.09999999999945</v>
      </c>
    </row>
    <row r="81" spans="1:12" s="10" customFormat="1" x14ac:dyDescent="0.2">
      <c r="B81" s="10" t="s">
        <v>66</v>
      </c>
      <c r="C81" s="10">
        <v>96</v>
      </c>
      <c r="E81" s="10">
        <f t="shared" si="7"/>
        <v>0</v>
      </c>
      <c r="G81" s="11">
        <f t="shared" si="8"/>
        <v>0</v>
      </c>
      <c r="H81" s="11">
        <f t="shared" si="9"/>
        <v>96</v>
      </c>
      <c r="I81" s="12">
        <v>0.92</v>
      </c>
      <c r="J81" s="11">
        <f t="shared" si="5"/>
        <v>88.320000000000007</v>
      </c>
      <c r="K81" s="11">
        <f t="shared" si="6"/>
        <v>7.6799999999999926</v>
      </c>
      <c r="L81" s="11"/>
    </row>
    <row r="82" spans="1:12" s="10" customFormat="1" x14ac:dyDescent="0.2">
      <c r="B82" s="10" t="s">
        <v>67</v>
      </c>
      <c r="C82" s="10">
        <v>2915</v>
      </c>
      <c r="E82" s="10">
        <f t="shared" si="7"/>
        <v>0</v>
      </c>
      <c r="G82" s="11">
        <f t="shared" si="8"/>
        <v>0</v>
      </c>
      <c r="H82" s="11">
        <f t="shared" si="9"/>
        <v>2915</v>
      </c>
      <c r="I82" s="12">
        <v>0.9</v>
      </c>
      <c r="J82" s="11">
        <f t="shared" si="5"/>
        <v>2623.5</v>
      </c>
      <c r="K82" s="11">
        <f t="shared" si="6"/>
        <v>291.5</v>
      </c>
      <c r="L82" s="11"/>
    </row>
    <row r="83" spans="1:12" s="10" customFormat="1" x14ac:dyDescent="0.2">
      <c r="A83" s="10" t="s">
        <v>317</v>
      </c>
      <c r="B83" s="57" t="s">
        <v>330</v>
      </c>
      <c r="C83" s="10">
        <v>4694</v>
      </c>
      <c r="E83" s="10">
        <f t="shared" si="7"/>
        <v>0</v>
      </c>
      <c r="G83" s="11">
        <f t="shared" si="8"/>
        <v>0</v>
      </c>
      <c r="H83" s="11">
        <f t="shared" si="9"/>
        <v>4694</v>
      </c>
      <c r="I83" s="12">
        <v>0.92</v>
      </c>
      <c r="J83" s="11">
        <f t="shared" si="5"/>
        <v>4318.4800000000005</v>
      </c>
      <c r="K83" s="11">
        <f t="shared" si="6"/>
        <v>375.51999999999953</v>
      </c>
      <c r="L83" s="11"/>
    </row>
    <row r="84" spans="1:12" s="10" customFormat="1" x14ac:dyDescent="0.2">
      <c r="B84" s="10" t="s">
        <v>68</v>
      </c>
      <c r="C84" s="10">
        <v>1326</v>
      </c>
      <c r="E84" s="10">
        <f t="shared" si="7"/>
        <v>0</v>
      </c>
      <c r="G84" s="11">
        <f t="shared" si="8"/>
        <v>0</v>
      </c>
      <c r="H84" s="11">
        <f t="shared" si="9"/>
        <v>1326</v>
      </c>
      <c r="I84" s="12">
        <v>0.92</v>
      </c>
      <c r="J84" s="11">
        <f t="shared" si="5"/>
        <v>1219.92</v>
      </c>
      <c r="K84" s="11">
        <f t="shared" si="6"/>
        <v>106.07999999999993</v>
      </c>
      <c r="L84" s="11"/>
    </row>
    <row r="85" spans="1:12" s="10" customFormat="1" x14ac:dyDescent="0.2">
      <c r="B85" s="10" t="s">
        <v>69</v>
      </c>
      <c r="C85" s="10">
        <v>61</v>
      </c>
      <c r="E85" s="10">
        <f t="shared" si="7"/>
        <v>0</v>
      </c>
      <c r="G85" s="11">
        <f t="shared" si="8"/>
        <v>0</v>
      </c>
      <c r="H85" s="11">
        <f t="shared" si="9"/>
        <v>61</v>
      </c>
      <c r="I85" s="12">
        <v>0.92</v>
      </c>
      <c r="J85" s="11">
        <f t="shared" si="5"/>
        <v>56.120000000000005</v>
      </c>
      <c r="K85" s="11">
        <f t="shared" si="6"/>
        <v>4.8799999999999955</v>
      </c>
      <c r="L85" s="11"/>
    </row>
    <row r="86" spans="1:12" s="10" customFormat="1" x14ac:dyDescent="0.2">
      <c r="B86" s="10" t="s">
        <v>70</v>
      </c>
      <c r="C86" s="10">
        <v>75</v>
      </c>
      <c r="E86" s="10">
        <f t="shared" si="7"/>
        <v>0</v>
      </c>
      <c r="G86" s="11">
        <f t="shared" si="8"/>
        <v>0</v>
      </c>
      <c r="H86" s="11">
        <f t="shared" si="9"/>
        <v>75</v>
      </c>
      <c r="I86" s="12">
        <v>0.9</v>
      </c>
      <c r="J86" s="11">
        <f t="shared" si="5"/>
        <v>67.5</v>
      </c>
      <c r="K86" s="11">
        <f t="shared" si="6"/>
        <v>7.5</v>
      </c>
      <c r="L86" s="10" t="s">
        <v>324</v>
      </c>
    </row>
    <row r="87" spans="1:12" s="10" customFormat="1" x14ac:dyDescent="0.2">
      <c r="B87" s="10" t="s">
        <v>71</v>
      </c>
      <c r="C87" s="10">
        <v>1425</v>
      </c>
      <c r="E87" s="10">
        <f t="shared" si="7"/>
        <v>0</v>
      </c>
      <c r="G87" s="11">
        <f t="shared" si="8"/>
        <v>0</v>
      </c>
      <c r="H87" s="11">
        <f t="shared" si="9"/>
        <v>1425</v>
      </c>
      <c r="I87" s="12">
        <v>0.9</v>
      </c>
      <c r="J87" s="11">
        <f t="shared" si="5"/>
        <v>1282.5</v>
      </c>
      <c r="K87" s="11">
        <f t="shared" si="6"/>
        <v>142.5</v>
      </c>
      <c r="L87" s="10" t="s">
        <v>324</v>
      </c>
    </row>
    <row r="88" spans="1:12" s="10" customFormat="1" x14ac:dyDescent="0.2">
      <c r="B88" s="10" t="s">
        <v>72</v>
      </c>
      <c r="C88" s="10">
        <v>10553</v>
      </c>
      <c r="E88" s="10">
        <f t="shared" si="7"/>
        <v>0</v>
      </c>
      <c r="G88" s="11">
        <f t="shared" si="8"/>
        <v>0</v>
      </c>
      <c r="H88" s="11">
        <f t="shared" si="9"/>
        <v>10553</v>
      </c>
      <c r="I88" s="12">
        <v>0.91</v>
      </c>
      <c r="J88" s="11">
        <f t="shared" si="5"/>
        <v>9603.23</v>
      </c>
      <c r="K88" s="11">
        <f t="shared" si="6"/>
        <v>949.77000000000044</v>
      </c>
      <c r="L88" s="11"/>
    </row>
    <row r="89" spans="1:12" s="10" customFormat="1" x14ac:dyDescent="0.2">
      <c r="B89" s="10" t="s">
        <v>73</v>
      </c>
      <c r="C89" s="10">
        <v>13858</v>
      </c>
      <c r="E89" s="10">
        <f t="shared" si="7"/>
        <v>0</v>
      </c>
      <c r="G89" s="11">
        <f t="shared" si="8"/>
        <v>0</v>
      </c>
      <c r="H89" s="11">
        <f t="shared" si="9"/>
        <v>13858</v>
      </c>
      <c r="I89" s="12">
        <v>0.9</v>
      </c>
      <c r="J89" s="11">
        <f t="shared" si="5"/>
        <v>12472.2</v>
      </c>
      <c r="K89" s="11">
        <f t="shared" si="6"/>
        <v>1385.7999999999993</v>
      </c>
      <c r="L89" s="11"/>
    </row>
    <row r="90" spans="1:12" s="10" customFormat="1" x14ac:dyDescent="0.2">
      <c r="A90" s="10" t="s">
        <v>318</v>
      </c>
      <c r="B90" s="10" t="s">
        <v>75</v>
      </c>
      <c r="C90" s="10">
        <v>2477</v>
      </c>
      <c r="E90" s="10">
        <f t="shared" si="7"/>
        <v>0</v>
      </c>
      <c r="G90" s="11">
        <f t="shared" si="8"/>
        <v>0</v>
      </c>
      <c r="H90" s="11">
        <f t="shared" si="9"/>
        <v>2477</v>
      </c>
      <c r="I90" s="12">
        <v>0.9</v>
      </c>
      <c r="J90" s="11">
        <f t="shared" si="5"/>
        <v>2229.3000000000002</v>
      </c>
      <c r="K90" s="11">
        <f t="shared" si="6"/>
        <v>247.69999999999982</v>
      </c>
      <c r="L90" s="11"/>
    </row>
    <row r="91" spans="1:12" s="10" customFormat="1" x14ac:dyDescent="0.2">
      <c r="B91" s="10" t="s">
        <v>77</v>
      </c>
      <c r="C91" s="10">
        <v>1747</v>
      </c>
      <c r="E91" s="10">
        <f t="shared" si="7"/>
        <v>0</v>
      </c>
      <c r="G91" s="11">
        <f t="shared" si="8"/>
        <v>0</v>
      </c>
      <c r="H91" s="11">
        <f t="shared" si="9"/>
        <v>1747</v>
      </c>
      <c r="I91" s="12">
        <v>0.92</v>
      </c>
      <c r="J91" s="11">
        <f t="shared" si="5"/>
        <v>1607.24</v>
      </c>
      <c r="K91" s="11">
        <f t="shared" si="6"/>
        <v>139.76</v>
      </c>
      <c r="L91" s="11"/>
    </row>
    <row r="92" spans="1:12" s="10" customFormat="1" x14ac:dyDescent="0.2">
      <c r="B92" s="10" t="s">
        <v>78</v>
      </c>
      <c r="C92" s="10">
        <v>376</v>
      </c>
      <c r="E92" s="10">
        <f t="shared" si="7"/>
        <v>0</v>
      </c>
      <c r="G92" s="11">
        <f t="shared" si="8"/>
        <v>0</v>
      </c>
      <c r="H92" s="11">
        <f t="shared" si="9"/>
        <v>376</v>
      </c>
      <c r="I92" s="12">
        <v>0.92</v>
      </c>
      <c r="J92" s="11">
        <f t="shared" si="5"/>
        <v>345.92</v>
      </c>
      <c r="K92" s="11">
        <f t="shared" si="6"/>
        <v>30.079999999999984</v>
      </c>
      <c r="L92" s="11"/>
    </row>
    <row r="93" spans="1:12" s="10" customFormat="1" x14ac:dyDescent="0.2">
      <c r="B93" s="10" t="s">
        <v>79</v>
      </c>
      <c r="C93" s="10">
        <v>5096</v>
      </c>
      <c r="E93" s="10">
        <f t="shared" si="7"/>
        <v>0</v>
      </c>
      <c r="G93" s="11">
        <f t="shared" si="8"/>
        <v>0</v>
      </c>
      <c r="H93" s="11">
        <f t="shared" si="9"/>
        <v>5096</v>
      </c>
      <c r="I93" s="12">
        <v>0.9</v>
      </c>
      <c r="J93" s="11">
        <f t="shared" si="5"/>
        <v>4586.4000000000005</v>
      </c>
      <c r="K93" s="11">
        <f t="shared" si="6"/>
        <v>509.59999999999945</v>
      </c>
    </row>
    <row r="94" spans="1:12" s="10" customFormat="1" x14ac:dyDescent="0.2">
      <c r="B94" s="10" t="s">
        <v>80</v>
      </c>
      <c r="C94" s="61">
        <v>73958</v>
      </c>
      <c r="E94" s="10">
        <f t="shared" si="7"/>
        <v>0</v>
      </c>
      <c r="F94" s="10">
        <v>0.11</v>
      </c>
      <c r="G94" s="11">
        <f t="shared" si="8"/>
        <v>8135.38</v>
      </c>
      <c r="H94" s="11">
        <f t="shared" si="9"/>
        <v>65822.62</v>
      </c>
      <c r="I94" s="12">
        <v>0.89468725999999998</v>
      </c>
      <c r="J94" s="11">
        <f t="shared" si="5"/>
        <v>58890.659533821192</v>
      </c>
      <c r="K94" s="11">
        <f t="shared" si="6"/>
        <v>6931.9604661788035</v>
      </c>
      <c r="L94" s="10" t="s">
        <v>324</v>
      </c>
    </row>
    <row r="95" spans="1:12" s="10" customFormat="1" x14ac:dyDescent="0.2">
      <c r="B95" s="10" t="s">
        <v>81</v>
      </c>
      <c r="C95" s="61">
        <v>13662</v>
      </c>
      <c r="E95" s="10">
        <f t="shared" si="7"/>
        <v>0</v>
      </c>
      <c r="F95" s="10">
        <v>0.21920000000000001</v>
      </c>
      <c r="G95" s="11">
        <f t="shared" si="8"/>
        <v>2994.7103999999999</v>
      </c>
      <c r="H95" s="11">
        <f t="shared" si="9"/>
        <v>10667.2896</v>
      </c>
      <c r="I95" s="12">
        <v>0.9</v>
      </c>
      <c r="J95" s="11">
        <f t="shared" si="5"/>
        <v>9600.5606399999997</v>
      </c>
      <c r="K95" s="11">
        <f t="shared" si="6"/>
        <v>1066.7289600000004</v>
      </c>
      <c r="L95" s="10" t="s">
        <v>324</v>
      </c>
    </row>
    <row r="96" spans="1:12" s="10" customFormat="1" ht="13.5" thickBot="1" x14ac:dyDescent="0.25">
      <c r="B96" s="62" t="s">
        <v>84</v>
      </c>
      <c r="C96" s="72">
        <v>840</v>
      </c>
      <c r="D96" s="72"/>
      <c r="E96" s="72">
        <f t="shared" si="7"/>
        <v>0</v>
      </c>
      <c r="F96" s="72"/>
      <c r="G96" s="73">
        <f t="shared" si="8"/>
        <v>0</v>
      </c>
      <c r="H96" s="73">
        <f t="shared" si="9"/>
        <v>840</v>
      </c>
      <c r="I96" s="74">
        <v>0.92</v>
      </c>
      <c r="J96" s="73">
        <f t="shared" si="5"/>
        <v>772.80000000000007</v>
      </c>
      <c r="K96" s="73">
        <f t="shared" si="6"/>
        <v>67.199999999999932</v>
      </c>
      <c r="L96" s="73"/>
    </row>
    <row r="97" spans="1:12" s="10" customFormat="1" x14ac:dyDescent="0.2">
      <c r="A97" s="75"/>
      <c r="B97" s="75"/>
      <c r="C97" s="76">
        <f xml:space="preserve"> SUM(C11:C96)</f>
        <v>479652</v>
      </c>
      <c r="D97" s="76"/>
      <c r="E97" s="76"/>
      <c r="F97" s="75"/>
      <c r="G97" s="76">
        <f>SUM(G11:G96)</f>
        <v>32579.501280000004</v>
      </c>
      <c r="H97" s="76">
        <f>SUM(H11:H96)</f>
        <v>446906.03872000001</v>
      </c>
      <c r="I97" s="77"/>
      <c r="J97" s="76">
        <f>SUM(J11:J96)</f>
        <v>357613.97294782125</v>
      </c>
      <c r="K97" s="76">
        <f>SUM(K11:K96)</f>
        <v>89292.065772178801</v>
      </c>
      <c r="L97" s="75"/>
    </row>
    <row r="98" spans="1:12" x14ac:dyDescent="0.2">
      <c r="I98" s="7"/>
    </row>
    <row r="99" spans="1:12" x14ac:dyDescent="0.2">
      <c r="I99" s="7"/>
      <c r="K99" s="8"/>
    </row>
    <row r="100" spans="1:12" x14ac:dyDescent="0.2">
      <c r="I100" s="7"/>
    </row>
    <row r="101" spans="1:12" x14ac:dyDescent="0.2">
      <c r="I101" s="7"/>
    </row>
    <row r="102" spans="1:12" x14ac:dyDescent="0.2">
      <c r="I102" s="7"/>
    </row>
    <row r="103" spans="1:12" x14ac:dyDescent="0.2">
      <c r="I103" s="7"/>
    </row>
    <row r="104" spans="1:12" x14ac:dyDescent="0.2">
      <c r="I104" s="7"/>
    </row>
    <row r="105" spans="1:12" x14ac:dyDescent="0.2">
      <c r="I105" s="7"/>
    </row>
    <row r="106" spans="1:12" x14ac:dyDescent="0.2">
      <c r="I106" s="7"/>
    </row>
    <row r="107" spans="1:12" x14ac:dyDescent="0.2">
      <c r="I107" s="7"/>
    </row>
    <row r="108" spans="1:12" x14ac:dyDescent="0.2">
      <c r="I108" s="7"/>
    </row>
    <row r="109" spans="1:12" x14ac:dyDescent="0.2">
      <c r="I109" s="7"/>
    </row>
    <row r="110" spans="1:12" x14ac:dyDescent="0.2">
      <c r="I110" s="7"/>
    </row>
    <row r="111" spans="1:12" x14ac:dyDescent="0.2">
      <c r="I111" s="7"/>
    </row>
    <row r="112" spans="1:12" x14ac:dyDescent="0.2">
      <c r="I112" s="7"/>
    </row>
    <row r="113" spans="9:9" x14ac:dyDescent="0.2">
      <c r="I113" s="7"/>
    </row>
    <row r="114" spans="9:9" x14ac:dyDescent="0.2">
      <c r="I114" s="7"/>
    </row>
    <row r="115" spans="9:9" x14ac:dyDescent="0.2">
      <c r="I115" s="7"/>
    </row>
    <row r="116" spans="9:9" x14ac:dyDescent="0.2">
      <c r="I116" s="7"/>
    </row>
    <row r="117" spans="9:9" x14ac:dyDescent="0.2">
      <c r="I117" s="7"/>
    </row>
    <row r="118" spans="9:9" x14ac:dyDescent="0.2">
      <c r="I118" s="7"/>
    </row>
    <row r="119" spans="9:9" x14ac:dyDescent="0.2">
      <c r="I119" s="7"/>
    </row>
    <row r="120" spans="9:9" x14ac:dyDescent="0.2">
      <c r="I120" s="7"/>
    </row>
    <row r="121" spans="9:9" x14ac:dyDescent="0.2">
      <c r="I121" s="7"/>
    </row>
    <row r="122" spans="9:9" x14ac:dyDescent="0.2">
      <c r="I122" s="7"/>
    </row>
    <row r="123" spans="9:9" x14ac:dyDescent="0.2">
      <c r="I123" s="7"/>
    </row>
    <row r="124" spans="9:9" x14ac:dyDescent="0.2">
      <c r="I124" s="7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opLeftCell="D9" workbookViewId="0">
      <selection activeCell="B20" sqref="B20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11.28515625" style="15" bestFit="1" customWidth="1"/>
    <col min="6" max="6" width="3.5703125" bestFit="1" customWidth="1"/>
    <col min="7" max="7" width="11.28515625" style="15" bestFit="1" customWidth="1"/>
    <col min="8" max="9" width="12.7109375" style="15" customWidth="1"/>
    <col min="10" max="12" width="8.7109375" style="15" customWidth="1"/>
    <col min="13" max="13" width="18.7109375" customWidth="1"/>
    <col min="14" max="14" width="10.85546875" bestFit="1" customWidth="1"/>
  </cols>
  <sheetData>
    <row r="2" spans="1:12" x14ac:dyDescent="0.2">
      <c r="A2" s="1" t="s">
        <v>91</v>
      </c>
      <c r="C2" s="1" t="s">
        <v>92</v>
      </c>
      <c r="D2" t="s">
        <v>93</v>
      </c>
      <c r="H2" s="16" t="s">
        <v>94</v>
      </c>
      <c r="J2" s="17">
        <v>36678</v>
      </c>
    </row>
    <row r="3" spans="1:12" x14ac:dyDescent="0.2">
      <c r="A3" s="1" t="s">
        <v>95</v>
      </c>
      <c r="C3" s="1" t="s">
        <v>96</v>
      </c>
      <c r="D3" t="s">
        <v>97</v>
      </c>
    </row>
    <row r="4" spans="1:12" x14ac:dyDescent="0.2">
      <c r="C4" s="1" t="s">
        <v>98</v>
      </c>
      <c r="D4" t="s">
        <v>99</v>
      </c>
    </row>
    <row r="5" spans="1:12" x14ac:dyDescent="0.2">
      <c r="C5" s="1"/>
    </row>
    <row r="6" spans="1:12" x14ac:dyDescent="0.2">
      <c r="A6" s="1" t="s">
        <v>100</v>
      </c>
      <c r="C6" s="1" t="s">
        <v>92</v>
      </c>
      <c r="D6" t="s">
        <v>101</v>
      </c>
    </row>
    <row r="7" spans="1:12" x14ac:dyDescent="0.2">
      <c r="A7" s="1" t="s">
        <v>102</v>
      </c>
      <c r="C7" s="1" t="s">
        <v>96</v>
      </c>
      <c r="D7" t="s">
        <v>103</v>
      </c>
    </row>
    <row r="8" spans="1:12" x14ac:dyDescent="0.2">
      <c r="C8" s="1" t="s">
        <v>98</v>
      </c>
      <c r="D8" t="s">
        <v>104</v>
      </c>
    </row>
    <row r="10" spans="1:12" ht="39.950000000000003" customHeight="1" x14ac:dyDescent="0.2">
      <c r="A10" s="18" t="s">
        <v>105</v>
      </c>
      <c r="B10" s="19" t="s">
        <v>106</v>
      </c>
      <c r="C10" s="20" t="s">
        <v>107</v>
      </c>
      <c r="D10" s="20" t="s">
        <v>108</v>
      </c>
      <c r="E10" s="20" t="s">
        <v>109</v>
      </c>
      <c r="F10" s="19" t="s">
        <v>110</v>
      </c>
      <c r="G10" s="20" t="s">
        <v>111</v>
      </c>
      <c r="H10" s="21" t="s">
        <v>112</v>
      </c>
      <c r="I10" s="21" t="s">
        <v>113</v>
      </c>
      <c r="J10" s="20" t="s">
        <v>114</v>
      </c>
      <c r="K10" s="20" t="s">
        <v>115</v>
      </c>
      <c r="L10" s="20" t="s">
        <v>116</v>
      </c>
    </row>
    <row r="11" spans="1:12" x14ac:dyDescent="0.2">
      <c r="C11" s="15"/>
      <c r="D11" s="15"/>
    </row>
    <row r="12" spans="1:12" x14ac:dyDescent="0.2">
      <c r="A12" s="1" t="s">
        <v>117</v>
      </c>
      <c r="B12" t="s">
        <v>118</v>
      </c>
      <c r="C12" s="15" t="s">
        <v>119</v>
      </c>
      <c r="D12" s="15">
        <v>901526</v>
      </c>
      <c r="E12" s="15" t="s">
        <v>120</v>
      </c>
      <c r="F12" t="s">
        <v>121</v>
      </c>
      <c r="G12" s="15" t="s">
        <v>122</v>
      </c>
      <c r="H12" s="22">
        <v>1</v>
      </c>
      <c r="I12" s="22">
        <v>1</v>
      </c>
      <c r="J12" s="23">
        <v>243</v>
      </c>
      <c r="K12" s="15">
        <v>1.5137</v>
      </c>
      <c r="L12" s="24">
        <f t="shared" ref="L12:L23" si="0">J12*K12</f>
        <v>367.82910000000004</v>
      </c>
    </row>
    <row r="13" spans="1:12" x14ac:dyDescent="0.2">
      <c r="A13" s="1" t="s">
        <v>117</v>
      </c>
      <c r="B13" t="s">
        <v>123</v>
      </c>
      <c r="C13" s="15" t="s">
        <v>119</v>
      </c>
      <c r="D13" s="15">
        <v>901553</v>
      </c>
      <c r="E13" s="15" t="s">
        <v>120</v>
      </c>
      <c r="F13" t="s">
        <v>121</v>
      </c>
      <c r="G13" s="15" t="s">
        <v>122</v>
      </c>
      <c r="H13" s="22">
        <v>1</v>
      </c>
      <c r="I13" s="22">
        <v>1</v>
      </c>
      <c r="J13" s="23">
        <v>0</v>
      </c>
      <c r="K13" s="15">
        <v>1.4359999999999999</v>
      </c>
      <c r="L13" s="23">
        <f t="shared" si="0"/>
        <v>0</v>
      </c>
    </row>
    <row r="14" spans="1:12" x14ac:dyDescent="0.2">
      <c r="A14" s="1" t="s">
        <v>117</v>
      </c>
      <c r="B14" t="s">
        <v>124</v>
      </c>
      <c r="C14" s="15" t="s">
        <v>119</v>
      </c>
      <c r="D14" s="15">
        <v>901534</v>
      </c>
      <c r="E14" s="15" t="s">
        <v>120</v>
      </c>
      <c r="F14" t="s">
        <v>121</v>
      </c>
      <c r="G14" s="15" t="s">
        <v>122</v>
      </c>
      <c r="H14" s="22">
        <v>1</v>
      </c>
      <c r="I14" s="22">
        <v>1</v>
      </c>
      <c r="J14" s="23">
        <v>143</v>
      </c>
      <c r="K14" s="15">
        <v>1.1642999999999999</v>
      </c>
      <c r="L14" s="24">
        <f t="shared" si="0"/>
        <v>166.49489999999997</v>
      </c>
    </row>
    <row r="15" spans="1:12" x14ac:dyDescent="0.2">
      <c r="A15" s="1" t="s">
        <v>117</v>
      </c>
      <c r="B15" t="s">
        <v>125</v>
      </c>
      <c r="C15" s="15" t="s">
        <v>119</v>
      </c>
      <c r="D15" s="15">
        <v>901535</v>
      </c>
      <c r="E15" s="15" t="s">
        <v>120</v>
      </c>
      <c r="F15" t="s">
        <v>121</v>
      </c>
      <c r="G15" s="15" t="s">
        <v>122</v>
      </c>
      <c r="H15" s="22">
        <v>1</v>
      </c>
      <c r="I15" s="22">
        <v>1</v>
      </c>
      <c r="J15" s="23">
        <v>144</v>
      </c>
      <c r="K15" s="15">
        <v>1.3729</v>
      </c>
      <c r="L15" s="24">
        <f t="shared" si="0"/>
        <v>197.69759999999999</v>
      </c>
    </row>
    <row r="16" spans="1:12" x14ac:dyDescent="0.2">
      <c r="A16" s="1" t="s">
        <v>117</v>
      </c>
      <c r="B16" t="s">
        <v>126</v>
      </c>
      <c r="C16" s="15" t="s">
        <v>119</v>
      </c>
      <c r="D16" s="15">
        <v>901531</v>
      </c>
      <c r="E16" s="15" t="s">
        <v>120</v>
      </c>
      <c r="F16" t="s">
        <v>121</v>
      </c>
      <c r="G16" s="15" t="s">
        <v>122</v>
      </c>
      <c r="H16" s="22">
        <v>1</v>
      </c>
      <c r="I16" s="22">
        <v>1</v>
      </c>
      <c r="J16" s="23">
        <v>291</v>
      </c>
      <c r="K16" s="15">
        <v>1.5630999999999999</v>
      </c>
      <c r="L16" s="24">
        <f t="shared" si="0"/>
        <v>454.8621</v>
      </c>
    </row>
    <row r="17" spans="1:15" x14ac:dyDescent="0.2">
      <c r="A17" s="1" t="s">
        <v>117</v>
      </c>
      <c r="B17" t="s">
        <v>127</v>
      </c>
      <c r="C17" s="15" t="s">
        <v>119</v>
      </c>
      <c r="D17" s="15">
        <v>901532</v>
      </c>
      <c r="E17" s="15" t="s">
        <v>120</v>
      </c>
      <c r="F17" t="s">
        <v>121</v>
      </c>
      <c r="G17" s="15" t="s">
        <v>122</v>
      </c>
      <c r="H17" s="22">
        <v>1</v>
      </c>
      <c r="I17" s="22">
        <v>1</v>
      </c>
      <c r="J17" s="23">
        <v>16</v>
      </c>
      <c r="K17" s="15">
        <v>1.1235999999999999</v>
      </c>
      <c r="L17" s="24">
        <f t="shared" si="0"/>
        <v>17.977599999999999</v>
      </c>
    </row>
    <row r="18" spans="1:15" x14ac:dyDescent="0.2">
      <c r="A18" s="1" t="s">
        <v>117</v>
      </c>
      <c r="B18" t="s">
        <v>128</v>
      </c>
      <c r="C18" s="15" t="s">
        <v>119</v>
      </c>
      <c r="D18" s="15">
        <v>901536</v>
      </c>
      <c r="E18" s="15" t="s">
        <v>120</v>
      </c>
      <c r="F18" t="s">
        <v>121</v>
      </c>
      <c r="G18" s="15" t="s">
        <v>122</v>
      </c>
      <c r="H18" s="22">
        <v>1</v>
      </c>
      <c r="I18" s="22">
        <v>1</v>
      </c>
      <c r="J18" s="23">
        <v>30</v>
      </c>
      <c r="K18" s="15">
        <v>1.1697</v>
      </c>
      <c r="L18" s="24">
        <f t="shared" si="0"/>
        <v>35.091000000000001</v>
      </c>
    </row>
    <row r="19" spans="1:15" x14ac:dyDescent="0.2">
      <c r="A19" s="1" t="s">
        <v>117</v>
      </c>
      <c r="B19" t="s">
        <v>129</v>
      </c>
      <c r="C19" s="15" t="s">
        <v>119</v>
      </c>
      <c r="D19" s="15">
        <v>901537</v>
      </c>
      <c r="E19" s="15" t="s">
        <v>120</v>
      </c>
      <c r="F19" t="s">
        <v>121</v>
      </c>
      <c r="G19" s="15" t="s">
        <v>122</v>
      </c>
      <c r="H19" s="22">
        <v>1</v>
      </c>
      <c r="I19" s="22">
        <v>1</v>
      </c>
      <c r="J19" s="23">
        <v>128</v>
      </c>
      <c r="K19" s="15">
        <v>1.5682</v>
      </c>
      <c r="L19" s="24">
        <f t="shared" si="0"/>
        <v>200.7296</v>
      </c>
    </row>
    <row r="20" spans="1:15" x14ac:dyDescent="0.2">
      <c r="A20" s="1" t="s">
        <v>117</v>
      </c>
      <c r="B20" t="s">
        <v>130</v>
      </c>
      <c r="C20" s="15" t="s">
        <v>119</v>
      </c>
      <c r="D20" s="15">
        <v>901538</v>
      </c>
      <c r="E20" s="15" t="s">
        <v>120</v>
      </c>
      <c r="F20" t="s">
        <v>121</v>
      </c>
      <c r="G20" s="15" t="s">
        <v>122</v>
      </c>
      <c r="H20" s="22">
        <v>1</v>
      </c>
      <c r="I20" s="22">
        <v>1</v>
      </c>
      <c r="J20" s="23">
        <v>26</v>
      </c>
      <c r="K20" s="15">
        <v>1.3656999999999999</v>
      </c>
      <c r="L20" s="24">
        <f t="shared" si="0"/>
        <v>35.508199999999995</v>
      </c>
    </row>
    <row r="21" spans="1:15" x14ac:dyDescent="0.2">
      <c r="A21" s="1" t="s">
        <v>117</v>
      </c>
      <c r="B21" t="s">
        <v>131</v>
      </c>
      <c r="C21" s="15" t="s">
        <v>119</v>
      </c>
      <c r="D21" s="15">
        <v>900993</v>
      </c>
      <c r="E21" s="15" t="s">
        <v>120</v>
      </c>
      <c r="F21" t="s">
        <v>121</v>
      </c>
      <c r="G21" s="15" t="s">
        <v>122</v>
      </c>
      <c r="H21" s="22">
        <v>1</v>
      </c>
      <c r="I21" s="22">
        <v>1</v>
      </c>
      <c r="J21" s="23">
        <v>0</v>
      </c>
      <c r="K21" s="22">
        <v>1</v>
      </c>
      <c r="L21" s="23">
        <f t="shared" si="0"/>
        <v>0</v>
      </c>
    </row>
    <row r="22" spans="1:15" x14ac:dyDescent="0.2">
      <c r="A22" s="1" t="s">
        <v>117</v>
      </c>
      <c r="B22" t="s">
        <v>132</v>
      </c>
      <c r="C22" s="15" t="s">
        <v>119</v>
      </c>
      <c r="D22" s="15">
        <v>901540</v>
      </c>
      <c r="E22" s="15" t="s">
        <v>120</v>
      </c>
      <c r="F22" t="s">
        <v>121</v>
      </c>
      <c r="G22" s="15" t="s">
        <v>122</v>
      </c>
      <c r="H22" s="22">
        <v>1</v>
      </c>
      <c r="I22" s="22">
        <v>1</v>
      </c>
      <c r="J22" s="23">
        <v>215</v>
      </c>
      <c r="K22" s="15">
        <v>1.7000999999999999</v>
      </c>
      <c r="L22" s="24">
        <f t="shared" si="0"/>
        <v>365.5215</v>
      </c>
    </row>
    <row r="23" spans="1:15" x14ac:dyDescent="0.2">
      <c r="A23" s="25" t="s">
        <v>117</v>
      </c>
      <c r="B23" s="9" t="s">
        <v>133</v>
      </c>
      <c r="C23" s="26" t="s">
        <v>119</v>
      </c>
      <c r="D23" s="26">
        <v>901539</v>
      </c>
      <c r="E23" s="26" t="s">
        <v>120</v>
      </c>
      <c r="F23" s="9" t="s">
        <v>121</v>
      </c>
      <c r="G23" s="26" t="s">
        <v>122</v>
      </c>
      <c r="H23" s="27">
        <v>1</v>
      </c>
      <c r="I23" s="27">
        <v>1</v>
      </c>
      <c r="J23" s="28">
        <v>86</v>
      </c>
      <c r="K23" s="26">
        <v>1.9373</v>
      </c>
      <c r="L23" s="29">
        <f t="shared" si="0"/>
        <v>166.6078</v>
      </c>
    </row>
    <row r="24" spans="1:15" x14ac:dyDescent="0.2">
      <c r="A24" s="30"/>
      <c r="B24" s="31"/>
      <c r="C24" s="32"/>
      <c r="D24" s="32"/>
      <c r="E24" s="32"/>
      <c r="F24" s="31"/>
      <c r="G24" s="32"/>
      <c r="H24" s="33"/>
      <c r="I24" s="33"/>
      <c r="J24" s="34"/>
      <c r="K24" s="32"/>
      <c r="L24" s="35"/>
      <c r="M24" s="2" t="s">
        <v>134</v>
      </c>
      <c r="N24" s="1" t="s">
        <v>3</v>
      </c>
      <c r="O24" s="2" t="s">
        <v>135</v>
      </c>
    </row>
    <row r="25" spans="1:15" ht="12.95" customHeight="1" x14ac:dyDescent="0.2">
      <c r="A25" s="78" t="s">
        <v>136</v>
      </c>
      <c r="B25" s="78"/>
      <c r="C25" s="36"/>
      <c r="D25" s="36"/>
      <c r="J25" s="37">
        <f>SUM(J12:J23)</f>
        <v>1322</v>
      </c>
      <c r="K25" s="38"/>
      <c r="L25" s="37">
        <f>SUM(L12:L23)</f>
        <v>2008.3194000000001</v>
      </c>
      <c r="M25" s="39">
        <v>0.85</v>
      </c>
      <c r="N25" s="40">
        <f>M25*L25</f>
        <v>1707.07149</v>
      </c>
      <c r="O25" s="40">
        <f>L25-N25</f>
        <v>301.24791000000005</v>
      </c>
    </row>
    <row r="26" spans="1:15" ht="12.95" customHeight="1" x14ac:dyDescent="0.2">
      <c r="A26" s="36"/>
      <c r="B26" s="36"/>
      <c r="C26" s="36"/>
      <c r="D26" s="36"/>
      <c r="J26" s="37"/>
      <c r="K26" s="38"/>
      <c r="L26" s="37"/>
      <c r="M26" s="39"/>
      <c r="N26" s="40"/>
      <c r="O26" s="40"/>
    </row>
    <row r="27" spans="1:15" x14ac:dyDescent="0.2">
      <c r="J27" s="23"/>
      <c r="L27" s="23"/>
    </row>
    <row r="28" spans="1:15" x14ac:dyDescent="0.2">
      <c r="A28" s="1" t="s">
        <v>137</v>
      </c>
      <c r="B28" t="s">
        <v>138</v>
      </c>
      <c r="C28" s="15" t="s">
        <v>139</v>
      </c>
      <c r="D28" s="15">
        <v>27869</v>
      </c>
      <c r="E28" s="15" t="s">
        <v>140</v>
      </c>
      <c r="F28" t="s">
        <v>141</v>
      </c>
      <c r="G28" s="15" t="s">
        <v>142</v>
      </c>
      <c r="H28" s="22">
        <v>0.2109</v>
      </c>
      <c r="I28" s="22">
        <v>0.2109</v>
      </c>
      <c r="J28" s="23">
        <v>92</v>
      </c>
      <c r="K28" s="41">
        <v>1.0189999999999999</v>
      </c>
      <c r="L28" s="24">
        <f t="shared" ref="L28:L36" si="1">J28*K28*I28</f>
        <v>19.7714532</v>
      </c>
    </row>
    <row r="29" spans="1:15" x14ac:dyDescent="0.2">
      <c r="A29" s="1" t="s">
        <v>137</v>
      </c>
      <c r="B29" t="s">
        <v>143</v>
      </c>
      <c r="C29" s="15" t="s">
        <v>139</v>
      </c>
      <c r="D29" s="15">
        <v>28941</v>
      </c>
      <c r="E29" s="15" t="s">
        <v>140</v>
      </c>
      <c r="F29" t="s">
        <v>141</v>
      </c>
      <c r="G29" s="15" t="s">
        <v>142</v>
      </c>
      <c r="H29" s="22">
        <v>0.2109</v>
      </c>
      <c r="I29" s="22">
        <v>0.11</v>
      </c>
      <c r="J29" s="23">
        <v>112</v>
      </c>
      <c r="K29" s="41">
        <v>1.028</v>
      </c>
      <c r="L29" s="24">
        <f t="shared" si="1"/>
        <v>12.664959999999999</v>
      </c>
    </row>
    <row r="30" spans="1:15" x14ac:dyDescent="0.2">
      <c r="A30" s="1" t="s">
        <v>137</v>
      </c>
      <c r="B30" t="s">
        <v>144</v>
      </c>
      <c r="C30" s="15" t="s">
        <v>139</v>
      </c>
      <c r="D30" s="15">
        <v>29254</v>
      </c>
      <c r="E30" s="15" t="s">
        <v>140</v>
      </c>
      <c r="F30" t="s">
        <v>141</v>
      </c>
      <c r="G30" s="15" t="s">
        <v>142</v>
      </c>
      <c r="H30" s="22">
        <v>0.2109</v>
      </c>
      <c r="I30" s="22">
        <v>0.105</v>
      </c>
      <c r="J30" s="23">
        <v>238</v>
      </c>
      <c r="K30" s="41">
        <v>1.0169999999999999</v>
      </c>
      <c r="L30" s="24">
        <f t="shared" si="1"/>
        <v>25.414829999999995</v>
      </c>
    </row>
    <row r="31" spans="1:15" x14ac:dyDescent="0.2">
      <c r="A31" s="1" t="s">
        <v>137</v>
      </c>
      <c r="B31" t="s">
        <v>145</v>
      </c>
      <c r="C31" s="15" t="s">
        <v>139</v>
      </c>
      <c r="D31" s="15">
        <v>27964</v>
      </c>
      <c r="E31" s="15" t="s">
        <v>140</v>
      </c>
      <c r="F31" t="s">
        <v>141</v>
      </c>
      <c r="G31" s="15" t="s">
        <v>142</v>
      </c>
      <c r="H31" s="22">
        <v>0.5</v>
      </c>
      <c r="I31" s="22">
        <v>0.5</v>
      </c>
      <c r="J31" s="23">
        <v>62</v>
      </c>
      <c r="K31" s="41">
        <v>1.016</v>
      </c>
      <c r="L31" s="24">
        <f t="shared" si="1"/>
        <v>31.496000000000002</v>
      </c>
    </row>
    <row r="32" spans="1:15" x14ac:dyDescent="0.2">
      <c r="A32" s="1" t="s">
        <v>137</v>
      </c>
      <c r="B32" t="s">
        <v>146</v>
      </c>
      <c r="C32" s="15" t="s">
        <v>139</v>
      </c>
      <c r="D32" s="15">
        <v>28979</v>
      </c>
      <c r="E32" s="15" t="s">
        <v>140</v>
      </c>
      <c r="F32" t="s">
        <v>141</v>
      </c>
      <c r="G32" s="15" t="s">
        <v>142</v>
      </c>
      <c r="H32" s="22">
        <v>0.5</v>
      </c>
      <c r="I32" s="22">
        <v>0.25</v>
      </c>
      <c r="J32" s="23">
        <v>110</v>
      </c>
      <c r="K32" s="41">
        <v>1.0149999999999999</v>
      </c>
      <c r="L32" s="24">
        <f t="shared" si="1"/>
        <v>27.912499999999998</v>
      </c>
    </row>
    <row r="33" spans="1:15" x14ac:dyDescent="0.2">
      <c r="A33" s="1" t="s">
        <v>137</v>
      </c>
      <c r="B33" t="s">
        <v>147</v>
      </c>
      <c r="C33" s="15" t="s">
        <v>139</v>
      </c>
      <c r="D33" s="15">
        <v>29795</v>
      </c>
      <c r="E33" s="15" t="s">
        <v>140</v>
      </c>
      <c r="F33" t="s">
        <v>141</v>
      </c>
      <c r="G33" s="15" t="s">
        <v>142</v>
      </c>
      <c r="H33" s="22">
        <v>0.5</v>
      </c>
      <c r="I33" s="22">
        <v>0.5</v>
      </c>
      <c r="J33" s="23">
        <v>96</v>
      </c>
      <c r="K33" s="41">
        <v>1.014</v>
      </c>
      <c r="L33" s="24">
        <f t="shared" si="1"/>
        <v>48.671999999999997</v>
      </c>
    </row>
    <row r="34" spans="1:15" x14ac:dyDescent="0.2">
      <c r="A34" s="1" t="s">
        <v>137</v>
      </c>
      <c r="B34" t="s">
        <v>148</v>
      </c>
      <c r="C34" s="15" t="s">
        <v>139</v>
      </c>
      <c r="D34" s="15">
        <v>27965</v>
      </c>
      <c r="E34" s="15" t="s">
        <v>140</v>
      </c>
      <c r="F34" t="s">
        <v>141</v>
      </c>
      <c r="G34" s="15" t="s">
        <v>142</v>
      </c>
      <c r="H34" s="22">
        <v>0.5</v>
      </c>
      <c r="I34" s="22">
        <v>0.5</v>
      </c>
      <c r="J34" s="23">
        <v>142</v>
      </c>
      <c r="K34" s="41">
        <v>0.998</v>
      </c>
      <c r="L34" s="24">
        <f t="shared" si="1"/>
        <v>70.858000000000004</v>
      </c>
    </row>
    <row r="35" spans="1:15" x14ac:dyDescent="0.2">
      <c r="A35" s="1" t="s">
        <v>137</v>
      </c>
      <c r="B35" t="s">
        <v>149</v>
      </c>
      <c r="C35" s="15" t="s">
        <v>139</v>
      </c>
      <c r="D35" s="15">
        <v>29079</v>
      </c>
      <c r="E35" s="15" t="s">
        <v>140</v>
      </c>
      <c r="F35" t="s">
        <v>141</v>
      </c>
      <c r="G35" s="15" t="s">
        <v>142</v>
      </c>
      <c r="H35" s="22">
        <v>0.5</v>
      </c>
      <c r="I35" s="22">
        <v>0.5</v>
      </c>
      <c r="J35" s="23">
        <v>0</v>
      </c>
      <c r="K35" s="41">
        <v>1</v>
      </c>
      <c r="L35" s="24">
        <f t="shared" si="1"/>
        <v>0</v>
      </c>
    </row>
    <row r="36" spans="1:15" x14ac:dyDescent="0.2">
      <c r="A36" s="25" t="s">
        <v>137</v>
      </c>
      <c r="B36" s="9" t="s">
        <v>150</v>
      </c>
      <c r="C36" s="26" t="s">
        <v>139</v>
      </c>
      <c r="D36" s="26">
        <v>29525</v>
      </c>
      <c r="E36" s="26" t="s">
        <v>140</v>
      </c>
      <c r="F36" s="9" t="s">
        <v>141</v>
      </c>
      <c r="G36" s="26" t="s">
        <v>142</v>
      </c>
      <c r="H36" s="27">
        <v>0.5</v>
      </c>
      <c r="I36" s="27">
        <v>0.5</v>
      </c>
      <c r="J36" s="28">
        <v>142</v>
      </c>
      <c r="K36" s="42">
        <v>0.999</v>
      </c>
      <c r="L36" s="29">
        <f t="shared" si="1"/>
        <v>70.929000000000002</v>
      </c>
    </row>
    <row r="37" spans="1:15" x14ac:dyDescent="0.2">
      <c r="C37" s="15"/>
      <c r="D37" s="15"/>
      <c r="H37" s="22"/>
      <c r="I37" s="22"/>
      <c r="J37" s="23"/>
      <c r="K37" s="41"/>
      <c r="L37" s="24"/>
      <c r="M37" s="2" t="s">
        <v>134</v>
      </c>
      <c r="N37" s="1" t="s">
        <v>3</v>
      </c>
      <c r="O37" s="2" t="s">
        <v>135</v>
      </c>
    </row>
    <row r="38" spans="1:15" x14ac:dyDescent="0.2">
      <c r="A38" s="79" t="s">
        <v>151</v>
      </c>
      <c r="B38" s="79"/>
      <c r="J38" s="23">
        <f>SUM(J28:J37)</f>
        <v>994</v>
      </c>
      <c r="L38" s="24">
        <f>SUM(L28:L37)</f>
        <v>307.71874319999995</v>
      </c>
      <c r="M38" s="39">
        <v>0.75</v>
      </c>
      <c r="N38" s="40">
        <f>M38*L38</f>
        <v>230.78905739999996</v>
      </c>
      <c r="O38" s="40">
        <f>L38-N38</f>
        <v>76.929685799999987</v>
      </c>
    </row>
    <row r="39" spans="1:15" x14ac:dyDescent="0.2">
      <c r="A39" s="2"/>
      <c r="B39" s="2"/>
      <c r="J39" s="23"/>
      <c r="L39" s="24"/>
      <c r="M39" s="39"/>
      <c r="N39" s="40"/>
      <c r="O39" s="40"/>
    </row>
    <row r="40" spans="1:15" x14ac:dyDescent="0.2">
      <c r="J40" s="23"/>
      <c r="L40" s="23"/>
    </row>
    <row r="41" spans="1:15" x14ac:dyDescent="0.2">
      <c r="A41" s="1" t="s">
        <v>137</v>
      </c>
      <c r="B41" t="s">
        <v>152</v>
      </c>
      <c r="C41" s="15" t="s">
        <v>326</v>
      </c>
      <c r="D41" s="15">
        <v>147008</v>
      </c>
      <c r="E41" s="15" t="s">
        <v>153</v>
      </c>
      <c r="F41" t="s">
        <v>141</v>
      </c>
      <c r="G41" s="15" t="s">
        <v>122</v>
      </c>
      <c r="H41" s="22">
        <v>1</v>
      </c>
      <c r="I41" s="22">
        <v>1</v>
      </c>
      <c r="J41" s="23">
        <v>65</v>
      </c>
      <c r="K41" s="41">
        <v>0.88</v>
      </c>
      <c r="L41" s="24">
        <f t="shared" ref="L41:L47" si="2">J41*K41</f>
        <v>57.2</v>
      </c>
      <c r="M41" s="23" t="s">
        <v>154</v>
      </c>
    </row>
    <row r="42" spans="1:15" x14ac:dyDescent="0.2">
      <c r="A42" s="1" t="s">
        <v>137</v>
      </c>
      <c r="B42" t="s">
        <v>155</v>
      </c>
      <c r="C42" s="15" t="s">
        <v>326</v>
      </c>
      <c r="D42" s="15">
        <v>514019</v>
      </c>
      <c r="E42" s="15" t="s">
        <v>153</v>
      </c>
      <c r="F42" t="s">
        <v>141</v>
      </c>
      <c r="G42" s="15" t="s">
        <v>122</v>
      </c>
      <c r="H42" s="22">
        <v>1</v>
      </c>
      <c r="I42" s="22">
        <v>1</v>
      </c>
      <c r="J42" s="23">
        <v>80</v>
      </c>
      <c r="K42" s="41">
        <v>0.9</v>
      </c>
      <c r="L42" s="24">
        <f t="shared" si="2"/>
        <v>72</v>
      </c>
      <c r="M42" s="23" t="s">
        <v>154</v>
      </c>
    </row>
    <row r="43" spans="1:15" x14ac:dyDescent="0.2">
      <c r="A43" s="1" t="s">
        <v>137</v>
      </c>
      <c r="B43" t="s">
        <v>156</v>
      </c>
      <c r="C43" s="15" t="s">
        <v>326</v>
      </c>
      <c r="D43" s="15">
        <v>147015</v>
      </c>
      <c r="E43" s="15" t="s">
        <v>153</v>
      </c>
      <c r="F43" t="s">
        <v>141</v>
      </c>
      <c r="G43" s="15" t="s">
        <v>122</v>
      </c>
      <c r="H43" s="22">
        <v>1</v>
      </c>
      <c r="I43" s="22">
        <v>1</v>
      </c>
      <c r="J43" s="23">
        <v>7</v>
      </c>
      <c r="K43" s="41">
        <v>0.98699999999999999</v>
      </c>
      <c r="L43" s="24">
        <f t="shared" si="2"/>
        <v>6.9089999999999998</v>
      </c>
      <c r="M43" s="23" t="s">
        <v>154</v>
      </c>
    </row>
    <row r="44" spans="1:15" x14ac:dyDescent="0.2">
      <c r="A44" s="1" t="s">
        <v>137</v>
      </c>
      <c r="B44" t="s">
        <v>157</v>
      </c>
      <c r="C44" s="15" t="s">
        <v>326</v>
      </c>
      <c r="D44" s="15">
        <v>147016</v>
      </c>
      <c r="E44" s="15" t="s">
        <v>140</v>
      </c>
      <c r="F44" t="s">
        <v>141</v>
      </c>
      <c r="G44" s="15" t="s">
        <v>122</v>
      </c>
      <c r="H44" s="22">
        <v>1</v>
      </c>
      <c r="I44" s="22">
        <v>1</v>
      </c>
      <c r="J44" s="23">
        <v>29</v>
      </c>
      <c r="K44" s="41">
        <v>0.96</v>
      </c>
      <c r="L44" s="24">
        <f t="shared" si="2"/>
        <v>27.84</v>
      </c>
      <c r="M44" s="23" t="s">
        <v>154</v>
      </c>
    </row>
    <row r="45" spans="1:15" x14ac:dyDescent="0.2">
      <c r="A45" s="1" t="s">
        <v>137</v>
      </c>
      <c r="B45" t="s">
        <v>158</v>
      </c>
      <c r="C45" s="15" t="s">
        <v>326</v>
      </c>
      <c r="D45" s="15">
        <v>514013</v>
      </c>
      <c r="E45" s="15" t="s">
        <v>140</v>
      </c>
      <c r="F45" t="s">
        <v>141</v>
      </c>
      <c r="G45" s="15" t="s">
        <v>122</v>
      </c>
      <c r="H45" s="22">
        <v>1</v>
      </c>
      <c r="I45" s="22">
        <v>1</v>
      </c>
      <c r="J45" s="23">
        <v>89</v>
      </c>
      <c r="K45" s="41">
        <v>0.93400000000000005</v>
      </c>
      <c r="L45" s="24">
        <f t="shared" si="2"/>
        <v>83.126000000000005</v>
      </c>
      <c r="M45" s="23" t="s">
        <v>154</v>
      </c>
    </row>
    <row r="46" spans="1:15" x14ac:dyDescent="0.2">
      <c r="A46" s="1" t="s">
        <v>137</v>
      </c>
      <c r="B46" t="s">
        <v>159</v>
      </c>
      <c r="C46" s="15" t="s">
        <v>326</v>
      </c>
      <c r="D46" s="15">
        <v>147017</v>
      </c>
      <c r="E46" s="15" t="s">
        <v>153</v>
      </c>
      <c r="F46" t="s">
        <v>141</v>
      </c>
      <c r="G46" s="15" t="s">
        <v>122</v>
      </c>
      <c r="H46" s="22">
        <v>1</v>
      </c>
      <c r="I46" s="22">
        <v>1</v>
      </c>
      <c r="J46" s="23">
        <v>35</v>
      </c>
      <c r="K46" s="41">
        <v>0.86199999999999999</v>
      </c>
      <c r="L46" s="24">
        <f t="shared" si="2"/>
        <v>30.169999999999998</v>
      </c>
      <c r="M46" s="23" t="s">
        <v>154</v>
      </c>
    </row>
    <row r="47" spans="1:15" x14ac:dyDescent="0.2">
      <c r="A47" s="1" t="s">
        <v>137</v>
      </c>
      <c r="B47" t="s">
        <v>160</v>
      </c>
      <c r="C47" s="15" t="s">
        <v>326</v>
      </c>
      <c r="D47" s="15">
        <v>514079</v>
      </c>
      <c r="E47" s="15" t="s">
        <v>153</v>
      </c>
      <c r="F47" t="s">
        <v>141</v>
      </c>
      <c r="G47" s="15" t="s">
        <v>122</v>
      </c>
      <c r="H47" s="22">
        <v>1</v>
      </c>
      <c r="I47" s="22">
        <v>1</v>
      </c>
      <c r="J47" s="23">
        <v>70</v>
      </c>
      <c r="K47" s="41">
        <v>0.83599999999999997</v>
      </c>
      <c r="L47" s="24">
        <f t="shared" si="2"/>
        <v>58.519999999999996</v>
      </c>
      <c r="M47" s="23" t="s">
        <v>154</v>
      </c>
    </row>
    <row r="48" spans="1:15" x14ac:dyDescent="0.2">
      <c r="A48" s="1" t="s">
        <v>137</v>
      </c>
      <c r="B48" t="s">
        <v>161</v>
      </c>
      <c r="C48" s="15" t="s">
        <v>326</v>
      </c>
      <c r="D48" s="15">
        <v>147018</v>
      </c>
      <c r="E48" s="15" t="s">
        <v>153</v>
      </c>
      <c r="F48" t="s">
        <v>141</v>
      </c>
      <c r="G48" s="15" t="s">
        <v>122</v>
      </c>
      <c r="H48" s="22">
        <v>0.74299999999999999</v>
      </c>
      <c r="I48" s="22">
        <v>0.74299999999999999</v>
      </c>
      <c r="J48" s="23">
        <v>39</v>
      </c>
      <c r="K48" s="41">
        <v>0.86399999999999999</v>
      </c>
      <c r="L48" s="24">
        <f>J48*K48*I48</f>
        <v>25.036127999999998</v>
      </c>
      <c r="M48" s="23" t="s">
        <v>154</v>
      </c>
    </row>
    <row r="49" spans="1:13" x14ac:dyDescent="0.2">
      <c r="A49" s="1" t="s">
        <v>137</v>
      </c>
      <c r="B49" t="s">
        <v>162</v>
      </c>
      <c r="C49" s="15" t="s">
        <v>326</v>
      </c>
      <c r="D49" s="15">
        <v>514076</v>
      </c>
      <c r="E49" s="15" t="s">
        <v>153</v>
      </c>
      <c r="F49" t="s">
        <v>141</v>
      </c>
      <c r="G49" s="15" t="s">
        <v>122</v>
      </c>
      <c r="H49" s="22">
        <v>0.74299999999999999</v>
      </c>
      <c r="I49" s="22">
        <v>0.74299999999999999</v>
      </c>
      <c r="J49" s="23">
        <v>47</v>
      </c>
      <c r="K49" s="41">
        <v>0.874</v>
      </c>
      <c r="L49" s="24">
        <f>J49*K49*I49</f>
        <v>30.520954000000003</v>
      </c>
      <c r="M49" s="23" t="s">
        <v>154</v>
      </c>
    </row>
    <row r="50" spans="1:13" x14ac:dyDescent="0.2">
      <c r="A50" s="1" t="s">
        <v>137</v>
      </c>
      <c r="B50" t="s">
        <v>163</v>
      </c>
      <c r="C50" s="15" t="s">
        <v>326</v>
      </c>
      <c r="D50" s="15">
        <v>147019</v>
      </c>
      <c r="E50" s="15" t="s">
        <v>140</v>
      </c>
      <c r="F50" t="s">
        <v>141</v>
      </c>
      <c r="G50" s="15" t="s">
        <v>122</v>
      </c>
      <c r="H50" s="22">
        <v>1</v>
      </c>
      <c r="I50" s="22">
        <v>1</v>
      </c>
      <c r="J50" s="23">
        <v>26</v>
      </c>
      <c r="K50" s="41">
        <v>0.97799999999999998</v>
      </c>
      <c r="L50" s="24">
        <f t="shared" ref="L50:L81" si="3">J50*K50</f>
        <v>25.428000000000001</v>
      </c>
      <c r="M50" s="23" t="s">
        <v>154</v>
      </c>
    </row>
    <row r="51" spans="1:13" x14ac:dyDescent="0.2">
      <c r="A51" s="1" t="s">
        <v>137</v>
      </c>
      <c r="B51" t="s">
        <v>164</v>
      </c>
      <c r="C51" s="15" t="s">
        <v>326</v>
      </c>
      <c r="D51" s="15">
        <v>514053</v>
      </c>
      <c r="E51" s="15" t="s">
        <v>140</v>
      </c>
      <c r="F51" t="s">
        <v>141</v>
      </c>
      <c r="G51" s="15" t="s">
        <v>122</v>
      </c>
      <c r="H51" s="22">
        <v>1</v>
      </c>
      <c r="I51" s="22">
        <v>1</v>
      </c>
      <c r="J51" s="23">
        <v>49</v>
      </c>
      <c r="K51" s="41">
        <v>0.97899999999999998</v>
      </c>
      <c r="L51" s="24">
        <f t="shared" si="3"/>
        <v>47.970999999999997</v>
      </c>
      <c r="M51" s="23" t="s">
        <v>154</v>
      </c>
    </row>
    <row r="52" spans="1:13" x14ac:dyDescent="0.2">
      <c r="A52" s="1" t="s">
        <v>137</v>
      </c>
      <c r="B52" t="s">
        <v>165</v>
      </c>
      <c r="C52" s="15" t="s">
        <v>326</v>
      </c>
      <c r="D52" s="15">
        <v>147020</v>
      </c>
      <c r="E52" s="15" t="s">
        <v>140</v>
      </c>
      <c r="F52" t="s">
        <v>141</v>
      </c>
      <c r="G52" s="15" t="s">
        <v>122</v>
      </c>
      <c r="H52" s="22">
        <v>1</v>
      </c>
      <c r="I52" s="22">
        <v>1</v>
      </c>
      <c r="J52" s="23">
        <v>48</v>
      </c>
      <c r="K52" s="41">
        <v>0.98299999999999998</v>
      </c>
      <c r="L52" s="24">
        <f t="shared" si="3"/>
        <v>47.183999999999997</v>
      </c>
      <c r="M52" s="23" t="s">
        <v>154</v>
      </c>
    </row>
    <row r="53" spans="1:13" x14ac:dyDescent="0.2">
      <c r="A53" s="1" t="s">
        <v>137</v>
      </c>
      <c r="B53" t="s">
        <v>166</v>
      </c>
      <c r="C53" s="15" t="s">
        <v>326</v>
      </c>
      <c r="D53" s="15">
        <v>514083</v>
      </c>
      <c r="E53" s="15" t="s">
        <v>140</v>
      </c>
      <c r="F53" t="s">
        <v>141</v>
      </c>
      <c r="G53" s="15" t="s">
        <v>122</v>
      </c>
      <c r="H53" s="22">
        <v>1</v>
      </c>
      <c r="I53" s="22">
        <v>1</v>
      </c>
      <c r="J53" s="23">
        <v>77</v>
      </c>
      <c r="K53" s="41">
        <v>0.97499999999999998</v>
      </c>
      <c r="L53" s="24">
        <f t="shared" si="3"/>
        <v>75.075000000000003</v>
      </c>
      <c r="M53" s="23" t="s">
        <v>167</v>
      </c>
    </row>
    <row r="54" spans="1:13" x14ac:dyDescent="0.2">
      <c r="A54" s="1" t="s">
        <v>137</v>
      </c>
      <c r="B54" t="s">
        <v>168</v>
      </c>
      <c r="C54" s="15" t="s">
        <v>326</v>
      </c>
      <c r="D54" s="15">
        <v>147023</v>
      </c>
      <c r="E54" s="15" t="s">
        <v>140</v>
      </c>
      <c r="F54" t="s">
        <v>141</v>
      </c>
      <c r="G54" s="15" t="s">
        <v>122</v>
      </c>
      <c r="H54" s="22">
        <v>1</v>
      </c>
      <c r="I54" s="22">
        <v>1</v>
      </c>
      <c r="J54" s="23">
        <v>33</v>
      </c>
      <c r="K54" s="41">
        <v>0.94499999999999995</v>
      </c>
      <c r="L54" s="24">
        <f t="shared" si="3"/>
        <v>31.184999999999999</v>
      </c>
      <c r="M54" s="23" t="s">
        <v>154</v>
      </c>
    </row>
    <row r="55" spans="1:13" x14ac:dyDescent="0.2">
      <c r="A55" s="1" t="s">
        <v>137</v>
      </c>
      <c r="B55" t="s">
        <v>169</v>
      </c>
      <c r="C55" s="15" t="s">
        <v>326</v>
      </c>
      <c r="D55" s="15">
        <v>514086</v>
      </c>
      <c r="E55" s="15" t="s">
        <v>140</v>
      </c>
      <c r="F55" t="s">
        <v>141</v>
      </c>
      <c r="G55" s="15" t="s">
        <v>122</v>
      </c>
      <c r="H55" s="22">
        <v>1</v>
      </c>
      <c r="I55" s="22">
        <v>1</v>
      </c>
      <c r="J55" s="23">
        <v>78</v>
      </c>
      <c r="K55" s="41">
        <v>0.93300000000000005</v>
      </c>
      <c r="L55" s="24">
        <f t="shared" si="3"/>
        <v>72.774000000000001</v>
      </c>
      <c r="M55" s="23" t="s">
        <v>154</v>
      </c>
    </row>
    <row r="56" spans="1:13" x14ac:dyDescent="0.2">
      <c r="A56" s="1" t="s">
        <v>137</v>
      </c>
      <c r="B56" t="s">
        <v>170</v>
      </c>
      <c r="C56" s="15" t="s">
        <v>326</v>
      </c>
      <c r="D56" s="15"/>
      <c r="E56" s="15" t="s">
        <v>140</v>
      </c>
      <c r="F56" t="s">
        <v>141</v>
      </c>
      <c r="G56" s="15" t="s">
        <v>122</v>
      </c>
      <c r="H56" s="22">
        <v>1</v>
      </c>
      <c r="I56" s="22">
        <v>1</v>
      </c>
      <c r="J56" s="23">
        <v>0</v>
      </c>
      <c r="K56" s="41">
        <v>0.93600000000000005</v>
      </c>
      <c r="L56" s="23">
        <f t="shared" si="3"/>
        <v>0</v>
      </c>
      <c r="M56" s="23" t="s">
        <v>154</v>
      </c>
    </row>
    <row r="57" spans="1:13" x14ac:dyDescent="0.2">
      <c r="A57" s="1" t="s">
        <v>137</v>
      </c>
      <c r="B57" t="s">
        <v>171</v>
      </c>
      <c r="C57" s="15" t="s">
        <v>326</v>
      </c>
      <c r="D57" s="15">
        <v>514082</v>
      </c>
      <c r="E57" s="15" t="s">
        <v>140</v>
      </c>
      <c r="F57" t="s">
        <v>141</v>
      </c>
      <c r="G57" s="15" t="s">
        <v>122</v>
      </c>
      <c r="H57" s="22">
        <v>1</v>
      </c>
      <c r="I57" s="22">
        <v>1</v>
      </c>
      <c r="J57" s="23">
        <v>42</v>
      </c>
      <c r="K57" s="41">
        <v>0.93600000000000005</v>
      </c>
      <c r="L57" s="24">
        <f t="shared" si="3"/>
        <v>39.312000000000005</v>
      </c>
      <c r="M57" s="23" t="s">
        <v>167</v>
      </c>
    </row>
    <row r="58" spans="1:13" x14ac:dyDescent="0.2">
      <c r="A58" s="1" t="s">
        <v>137</v>
      </c>
      <c r="B58" t="s">
        <v>172</v>
      </c>
      <c r="C58" s="15" t="s">
        <v>326</v>
      </c>
      <c r="D58" s="15">
        <v>147025</v>
      </c>
      <c r="E58" s="15" t="s">
        <v>140</v>
      </c>
      <c r="F58" t="s">
        <v>141</v>
      </c>
      <c r="G58" s="15" t="s">
        <v>122</v>
      </c>
      <c r="H58" s="22">
        <v>1</v>
      </c>
      <c r="I58" s="22">
        <v>1</v>
      </c>
      <c r="J58" s="23">
        <v>35</v>
      </c>
      <c r="K58" s="41">
        <v>0.93</v>
      </c>
      <c r="L58" s="24">
        <f t="shared" si="3"/>
        <v>32.550000000000004</v>
      </c>
      <c r="M58" s="23" t="s">
        <v>154</v>
      </c>
    </row>
    <row r="59" spans="1:13" x14ac:dyDescent="0.2">
      <c r="A59" s="1" t="s">
        <v>137</v>
      </c>
      <c r="B59" t="s">
        <v>173</v>
      </c>
      <c r="C59" s="15" t="s">
        <v>326</v>
      </c>
      <c r="D59" s="15">
        <v>514092</v>
      </c>
      <c r="E59" s="15" t="s">
        <v>140</v>
      </c>
      <c r="F59" t="s">
        <v>141</v>
      </c>
      <c r="G59" s="15" t="s">
        <v>122</v>
      </c>
      <c r="H59" s="22">
        <v>1</v>
      </c>
      <c r="I59" s="22">
        <v>1</v>
      </c>
      <c r="J59" s="23">
        <v>35</v>
      </c>
      <c r="K59" s="41">
        <v>0.91500000000000004</v>
      </c>
      <c r="L59" s="24">
        <f t="shared" si="3"/>
        <v>32.024999999999999</v>
      </c>
      <c r="M59" s="23" t="s">
        <v>154</v>
      </c>
    </row>
    <row r="60" spans="1:13" x14ac:dyDescent="0.2">
      <c r="A60" s="1" t="s">
        <v>137</v>
      </c>
      <c r="B60" t="s">
        <v>174</v>
      </c>
      <c r="C60" s="15" t="s">
        <v>326</v>
      </c>
      <c r="D60" s="15">
        <v>147026</v>
      </c>
      <c r="E60" s="15" t="s">
        <v>153</v>
      </c>
      <c r="F60" t="s">
        <v>141</v>
      </c>
      <c r="G60" s="15" t="s">
        <v>122</v>
      </c>
      <c r="H60" s="22">
        <v>1</v>
      </c>
      <c r="I60" s="22">
        <v>1</v>
      </c>
      <c r="J60" s="23">
        <v>12</v>
      </c>
      <c r="K60" s="41">
        <v>0.93100000000000005</v>
      </c>
      <c r="L60" s="24">
        <f t="shared" si="3"/>
        <v>11.172000000000001</v>
      </c>
      <c r="M60" s="23" t="s">
        <v>154</v>
      </c>
    </row>
    <row r="61" spans="1:13" x14ac:dyDescent="0.2">
      <c r="A61" s="1" t="s">
        <v>137</v>
      </c>
      <c r="B61" t="s">
        <v>175</v>
      </c>
      <c r="C61" s="15" t="s">
        <v>326</v>
      </c>
      <c r="D61" s="15">
        <v>514074</v>
      </c>
      <c r="E61" s="15" t="s">
        <v>153</v>
      </c>
      <c r="F61" t="s">
        <v>141</v>
      </c>
      <c r="G61" s="15" t="s">
        <v>122</v>
      </c>
      <c r="H61" s="22">
        <v>1</v>
      </c>
      <c r="I61" s="22">
        <v>1</v>
      </c>
      <c r="J61" s="23">
        <v>48</v>
      </c>
      <c r="K61" s="41">
        <v>0.90300000000000002</v>
      </c>
      <c r="L61" s="24">
        <f t="shared" si="3"/>
        <v>43.344000000000001</v>
      </c>
      <c r="M61" s="23" t="s">
        <v>154</v>
      </c>
    </row>
    <row r="62" spans="1:13" x14ac:dyDescent="0.2">
      <c r="A62" s="1" t="s">
        <v>137</v>
      </c>
      <c r="B62" t="s">
        <v>176</v>
      </c>
      <c r="C62" s="15" t="s">
        <v>326</v>
      </c>
      <c r="D62" s="15">
        <v>147027</v>
      </c>
      <c r="E62" s="15" t="s">
        <v>140</v>
      </c>
      <c r="F62" t="s">
        <v>141</v>
      </c>
      <c r="G62" s="15" t="s">
        <v>122</v>
      </c>
      <c r="H62" s="22">
        <v>1</v>
      </c>
      <c r="I62" s="22">
        <v>1</v>
      </c>
      <c r="J62" s="23">
        <v>26</v>
      </c>
      <c r="K62" s="41">
        <v>0.98</v>
      </c>
      <c r="L62" s="24">
        <f t="shared" si="3"/>
        <v>25.48</v>
      </c>
      <c r="M62" s="23" t="s">
        <v>154</v>
      </c>
    </row>
    <row r="63" spans="1:13" x14ac:dyDescent="0.2">
      <c r="A63" s="1" t="s">
        <v>137</v>
      </c>
      <c r="B63" t="s">
        <v>177</v>
      </c>
      <c r="C63" s="15" t="s">
        <v>326</v>
      </c>
      <c r="D63" s="15">
        <v>814011</v>
      </c>
      <c r="E63" s="15" t="s">
        <v>140</v>
      </c>
      <c r="F63" t="s">
        <v>141</v>
      </c>
      <c r="G63" s="15" t="s">
        <v>122</v>
      </c>
      <c r="H63" s="22">
        <v>1</v>
      </c>
      <c r="I63" s="22">
        <v>1</v>
      </c>
      <c r="J63" s="23">
        <v>53</v>
      </c>
      <c r="K63" s="41">
        <v>0.97599999999999998</v>
      </c>
      <c r="L63" s="24">
        <f t="shared" si="3"/>
        <v>51.728000000000002</v>
      </c>
      <c r="M63" s="23" t="s">
        <v>154</v>
      </c>
    </row>
    <row r="64" spans="1:13" x14ac:dyDescent="0.2">
      <c r="A64" s="1" t="s">
        <v>137</v>
      </c>
      <c r="B64" t="s">
        <v>178</v>
      </c>
      <c r="C64" s="15" t="s">
        <v>326</v>
      </c>
      <c r="D64" s="15">
        <v>147028</v>
      </c>
      <c r="E64" s="15" t="s">
        <v>140</v>
      </c>
      <c r="F64" t="s">
        <v>141</v>
      </c>
      <c r="G64" s="15" t="s">
        <v>122</v>
      </c>
      <c r="H64" s="22">
        <v>1</v>
      </c>
      <c r="I64" s="22">
        <v>1</v>
      </c>
      <c r="J64" s="23">
        <v>43</v>
      </c>
      <c r="K64" s="41">
        <v>0.98299999999999998</v>
      </c>
      <c r="L64" s="24">
        <f t="shared" si="3"/>
        <v>42.268999999999998</v>
      </c>
      <c r="M64" s="23" t="s">
        <v>154</v>
      </c>
    </row>
    <row r="65" spans="1:13" x14ac:dyDescent="0.2">
      <c r="A65" s="1" t="s">
        <v>137</v>
      </c>
      <c r="B65" t="s">
        <v>179</v>
      </c>
      <c r="C65" s="15" t="s">
        <v>326</v>
      </c>
      <c r="D65" s="15">
        <v>814010</v>
      </c>
      <c r="E65" s="15" t="s">
        <v>140</v>
      </c>
      <c r="F65" t="s">
        <v>141</v>
      </c>
      <c r="G65" s="15" t="s">
        <v>122</v>
      </c>
      <c r="H65" s="22">
        <v>1</v>
      </c>
      <c r="I65" s="22">
        <v>1</v>
      </c>
      <c r="J65" s="23">
        <v>53</v>
      </c>
      <c r="K65" s="41">
        <v>0.96899999999999997</v>
      </c>
      <c r="L65" s="24">
        <f t="shared" si="3"/>
        <v>51.356999999999999</v>
      </c>
      <c r="M65" s="23" t="s">
        <v>154</v>
      </c>
    </row>
    <row r="66" spans="1:13" x14ac:dyDescent="0.2">
      <c r="A66" s="1" t="s">
        <v>137</v>
      </c>
      <c r="B66" t="s">
        <v>180</v>
      </c>
      <c r="C66" s="15" t="s">
        <v>326</v>
      </c>
      <c r="D66" s="15">
        <v>147035</v>
      </c>
      <c r="E66" s="15" t="s">
        <v>140</v>
      </c>
      <c r="F66" t="s">
        <v>141</v>
      </c>
      <c r="G66" s="15" t="s">
        <v>122</v>
      </c>
      <c r="H66" s="22">
        <v>1</v>
      </c>
      <c r="I66" s="22">
        <v>1</v>
      </c>
      <c r="J66" s="23">
        <v>33</v>
      </c>
      <c r="K66" s="41">
        <v>0.96899999999999997</v>
      </c>
      <c r="L66" s="24">
        <f t="shared" si="3"/>
        <v>31.977</v>
      </c>
      <c r="M66" s="23" t="s">
        <v>154</v>
      </c>
    </row>
    <row r="67" spans="1:13" x14ac:dyDescent="0.2">
      <c r="A67" s="1" t="s">
        <v>137</v>
      </c>
      <c r="B67" t="s">
        <v>181</v>
      </c>
      <c r="C67" s="15" t="s">
        <v>326</v>
      </c>
      <c r="D67" s="15">
        <v>814014</v>
      </c>
      <c r="E67" s="15" t="s">
        <v>140</v>
      </c>
      <c r="F67" t="s">
        <v>141</v>
      </c>
      <c r="G67" s="15" t="s">
        <v>122</v>
      </c>
      <c r="H67" s="22">
        <v>1</v>
      </c>
      <c r="I67" s="22">
        <v>1</v>
      </c>
      <c r="J67" s="23">
        <v>97</v>
      </c>
      <c r="K67" s="41">
        <v>0.94699999999999995</v>
      </c>
      <c r="L67" s="24">
        <f t="shared" si="3"/>
        <v>91.858999999999995</v>
      </c>
      <c r="M67" s="23" t="s">
        <v>154</v>
      </c>
    </row>
    <row r="68" spans="1:13" x14ac:dyDescent="0.2">
      <c r="A68" s="1" t="s">
        <v>137</v>
      </c>
      <c r="B68" t="s">
        <v>182</v>
      </c>
      <c r="C68" s="15" t="s">
        <v>326</v>
      </c>
      <c r="D68" s="15">
        <v>147036</v>
      </c>
      <c r="E68" s="15" t="s">
        <v>153</v>
      </c>
      <c r="F68" t="s">
        <v>141</v>
      </c>
      <c r="G68" s="15" t="s">
        <v>122</v>
      </c>
      <c r="H68" s="22">
        <v>1</v>
      </c>
      <c r="I68" s="22">
        <v>1</v>
      </c>
      <c r="J68" s="23">
        <v>49</v>
      </c>
      <c r="K68" s="41">
        <v>0.94099999999999995</v>
      </c>
      <c r="L68" s="24">
        <f t="shared" si="3"/>
        <v>46.108999999999995</v>
      </c>
      <c r="M68" s="23" t="s">
        <v>154</v>
      </c>
    </row>
    <row r="69" spans="1:13" x14ac:dyDescent="0.2">
      <c r="A69" s="1" t="s">
        <v>137</v>
      </c>
      <c r="B69" t="s">
        <v>183</v>
      </c>
      <c r="C69" s="15" t="s">
        <v>326</v>
      </c>
      <c r="D69" s="15">
        <v>514056</v>
      </c>
      <c r="E69" s="15" t="s">
        <v>153</v>
      </c>
      <c r="F69" t="s">
        <v>141</v>
      </c>
      <c r="G69" s="15" t="s">
        <v>122</v>
      </c>
      <c r="H69" s="22">
        <v>1</v>
      </c>
      <c r="I69" s="22">
        <v>1</v>
      </c>
      <c r="J69" s="23">
        <v>61</v>
      </c>
      <c r="K69" s="41">
        <v>0.93100000000000005</v>
      </c>
      <c r="L69" s="24">
        <f t="shared" si="3"/>
        <v>56.791000000000004</v>
      </c>
      <c r="M69" s="23" t="s">
        <v>154</v>
      </c>
    </row>
    <row r="70" spans="1:13" x14ac:dyDescent="0.2">
      <c r="A70" s="1" t="s">
        <v>137</v>
      </c>
      <c r="B70" t="s">
        <v>184</v>
      </c>
      <c r="C70" s="15" t="s">
        <v>326</v>
      </c>
      <c r="D70" s="15">
        <v>514081</v>
      </c>
      <c r="E70" s="15" t="s">
        <v>140</v>
      </c>
      <c r="F70" t="s">
        <v>141</v>
      </c>
      <c r="G70" s="15" t="s">
        <v>122</v>
      </c>
      <c r="H70" s="22">
        <v>1</v>
      </c>
      <c r="I70" s="22">
        <v>1</v>
      </c>
      <c r="J70" s="23">
        <v>14</v>
      </c>
      <c r="K70" s="41">
        <v>0.90400000000000003</v>
      </c>
      <c r="L70" s="24">
        <f t="shared" si="3"/>
        <v>12.656000000000001</v>
      </c>
      <c r="M70" s="23" t="s">
        <v>154</v>
      </c>
    </row>
    <row r="71" spans="1:13" x14ac:dyDescent="0.2">
      <c r="A71" s="1" t="s">
        <v>137</v>
      </c>
      <c r="B71" t="s">
        <v>185</v>
      </c>
      <c r="C71" s="15" t="s">
        <v>326</v>
      </c>
      <c r="D71" s="15">
        <v>147038</v>
      </c>
      <c r="E71" s="15" t="s">
        <v>140</v>
      </c>
      <c r="F71" t="s">
        <v>141</v>
      </c>
      <c r="G71" s="15" t="s">
        <v>122</v>
      </c>
      <c r="H71" s="22">
        <v>1</v>
      </c>
      <c r="I71" s="22">
        <v>1</v>
      </c>
      <c r="J71" s="23">
        <v>92</v>
      </c>
      <c r="K71" s="41">
        <v>0.88</v>
      </c>
      <c r="L71" s="24">
        <f t="shared" si="3"/>
        <v>80.959999999999994</v>
      </c>
      <c r="M71" s="23" t="s">
        <v>167</v>
      </c>
    </row>
    <row r="72" spans="1:13" x14ac:dyDescent="0.2">
      <c r="A72" s="1" t="s">
        <v>137</v>
      </c>
      <c r="B72" t="s">
        <v>186</v>
      </c>
      <c r="C72" s="15" t="s">
        <v>326</v>
      </c>
      <c r="D72" s="15">
        <v>147039</v>
      </c>
      <c r="E72" s="15" t="s">
        <v>140</v>
      </c>
      <c r="F72" t="s">
        <v>141</v>
      </c>
      <c r="G72" s="15" t="s">
        <v>122</v>
      </c>
      <c r="H72" s="22">
        <v>1</v>
      </c>
      <c r="I72" s="22">
        <v>1</v>
      </c>
      <c r="J72" s="23">
        <v>33</v>
      </c>
      <c r="K72" s="41">
        <v>0.96599999999999997</v>
      </c>
      <c r="L72" s="24">
        <f t="shared" si="3"/>
        <v>31.878</v>
      </c>
      <c r="M72" s="23" t="s">
        <v>154</v>
      </c>
    </row>
    <row r="73" spans="1:13" x14ac:dyDescent="0.2">
      <c r="A73" s="1" t="s">
        <v>137</v>
      </c>
      <c r="B73" t="s">
        <v>187</v>
      </c>
      <c r="C73" s="15" t="s">
        <v>326</v>
      </c>
      <c r="D73" s="15">
        <v>514054</v>
      </c>
      <c r="E73" s="15" t="s">
        <v>140</v>
      </c>
      <c r="F73" t="s">
        <v>141</v>
      </c>
      <c r="G73" s="15" t="s">
        <v>122</v>
      </c>
      <c r="H73" s="22">
        <v>1</v>
      </c>
      <c r="I73" s="22">
        <v>1</v>
      </c>
      <c r="J73" s="23">
        <v>57</v>
      </c>
      <c r="K73" s="41">
        <v>0.97599999999999998</v>
      </c>
      <c r="L73" s="24">
        <f t="shared" si="3"/>
        <v>55.631999999999998</v>
      </c>
      <c r="M73" s="23" t="s">
        <v>154</v>
      </c>
    </row>
    <row r="74" spans="1:13" x14ac:dyDescent="0.2">
      <c r="A74" s="1" t="s">
        <v>137</v>
      </c>
      <c r="B74" t="s">
        <v>188</v>
      </c>
      <c r="C74" s="15" t="s">
        <v>326</v>
      </c>
      <c r="D74" s="15">
        <v>147040</v>
      </c>
      <c r="E74" s="15" t="s">
        <v>140</v>
      </c>
      <c r="F74" t="s">
        <v>141</v>
      </c>
      <c r="G74" s="15" t="s">
        <v>122</v>
      </c>
      <c r="H74" s="22">
        <v>1</v>
      </c>
      <c r="I74" s="22">
        <v>1</v>
      </c>
      <c r="J74" s="23">
        <v>38</v>
      </c>
      <c r="K74" s="41">
        <v>0.98</v>
      </c>
      <c r="L74" s="24">
        <f t="shared" si="3"/>
        <v>37.24</v>
      </c>
      <c r="M74" s="23" t="s">
        <v>154</v>
      </c>
    </row>
    <row r="75" spans="1:13" x14ac:dyDescent="0.2">
      <c r="A75" s="1" t="s">
        <v>137</v>
      </c>
      <c r="B75" t="s">
        <v>189</v>
      </c>
      <c r="C75" s="15" t="s">
        <v>326</v>
      </c>
      <c r="D75" s="15">
        <v>514084</v>
      </c>
      <c r="E75" s="15" t="s">
        <v>140</v>
      </c>
      <c r="F75" t="s">
        <v>141</v>
      </c>
      <c r="G75" s="15" t="s">
        <v>122</v>
      </c>
      <c r="H75" s="22">
        <v>1</v>
      </c>
      <c r="I75" s="22">
        <v>1</v>
      </c>
      <c r="J75" s="23">
        <v>98</v>
      </c>
      <c r="K75" s="41">
        <v>0.98399999999999999</v>
      </c>
      <c r="L75" s="24">
        <f t="shared" si="3"/>
        <v>96.432000000000002</v>
      </c>
      <c r="M75" s="23" t="s">
        <v>154</v>
      </c>
    </row>
    <row r="76" spans="1:13" x14ac:dyDescent="0.2">
      <c r="A76" s="1" t="s">
        <v>137</v>
      </c>
      <c r="B76" t="s">
        <v>190</v>
      </c>
      <c r="C76" s="15" t="s">
        <v>326</v>
      </c>
      <c r="D76" s="15">
        <v>147041</v>
      </c>
      <c r="E76" s="15" t="s">
        <v>140</v>
      </c>
      <c r="F76" t="s">
        <v>141</v>
      </c>
      <c r="G76" s="15" t="s">
        <v>122</v>
      </c>
      <c r="H76" s="22">
        <v>1</v>
      </c>
      <c r="I76" s="22">
        <v>1</v>
      </c>
      <c r="J76" s="23">
        <v>40</v>
      </c>
      <c r="K76" s="41">
        <v>0.96499999999999997</v>
      </c>
      <c r="L76" s="24">
        <f t="shared" si="3"/>
        <v>38.6</v>
      </c>
      <c r="M76" s="23" t="s">
        <v>154</v>
      </c>
    </row>
    <row r="77" spans="1:13" x14ac:dyDescent="0.2">
      <c r="A77" s="1" t="s">
        <v>137</v>
      </c>
      <c r="B77" t="s">
        <v>191</v>
      </c>
      <c r="C77" s="15" t="s">
        <v>326</v>
      </c>
      <c r="D77" s="15">
        <v>514087</v>
      </c>
      <c r="E77" s="15" t="s">
        <v>140</v>
      </c>
      <c r="F77" t="s">
        <v>141</v>
      </c>
      <c r="G77" s="15" t="s">
        <v>122</v>
      </c>
      <c r="H77" s="22">
        <v>1</v>
      </c>
      <c r="I77" s="22">
        <v>1</v>
      </c>
      <c r="J77" s="23">
        <v>42</v>
      </c>
      <c r="K77" s="41">
        <v>0.95899999999999996</v>
      </c>
      <c r="L77" s="24">
        <f t="shared" si="3"/>
        <v>40.277999999999999</v>
      </c>
      <c r="M77" s="23" t="s">
        <v>154</v>
      </c>
    </row>
    <row r="78" spans="1:13" x14ac:dyDescent="0.2">
      <c r="A78" s="1" t="s">
        <v>137</v>
      </c>
      <c r="B78" t="s">
        <v>192</v>
      </c>
      <c r="C78" s="15" t="s">
        <v>326</v>
      </c>
      <c r="D78" s="15">
        <v>147042</v>
      </c>
      <c r="E78" s="15" t="s">
        <v>140</v>
      </c>
      <c r="F78" t="s">
        <v>141</v>
      </c>
      <c r="G78" s="15" t="s">
        <v>122</v>
      </c>
      <c r="H78" s="22">
        <v>1</v>
      </c>
      <c r="I78" s="22">
        <v>1</v>
      </c>
      <c r="J78" s="23">
        <v>42</v>
      </c>
      <c r="K78" s="41">
        <v>0.95299999999999996</v>
      </c>
      <c r="L78" s="24">
        <f t="shared" si="3"/>
        <v>40.025999999999996</v>
      </c>
      <c r="M78" s="23" t="s">
        <v>154</v>
      </c>
    </row>
    <row r="79" spans="1:13" x14ac:dyDescent="0.2">
      <c r="A79" s="1" t="s">
        <v>137</v>
      </c>
      <c r="B79" t="s">
        <v>193</v>
      </c>
      <c r="C79" s="15" t="s">
        <v>326</v>
      </c>
      <c r="D79" s="15">
        <v>514055</v>
      </c>
      <c r="E79" s="15" t="s">
        <v>140</v>
      </c>
      <c r="F79" t="s">
        <v>141</v>
      </c>
      <c r="G79" s="15" t="s">
        <v>122</v>
      </c>
      <c r="H79" s="22">
        <v>1</v>
      </c>
      <c r="I79" s="22">
        <v>1</v>
      </c>
      <c r="J79" s="23">
        <v>42</v>
      </c>
      <c r="K79" s="41">
        <v>0.93300000000000005</v>
      </c>
      <c r="L79" s="24">
        <f t="shared" si="3"/>
        <v>39.186</v>
      </c>
      <c r="M79" s="23" t="s">
        <v>154</v>
      </c>
    </row>
    <row r="80" spans="1:13" x14ac:dyDescent="0.2">
      <c r="A80" s="1" t="s">
        <v>137</v>
      </c>
      <c r="B80" t="s">
        <v>194</v>
      </c>
      <c r="C80" s="15" t="s">
        <v>326</v>
      </c>
      <c r="D80" s="15">
        <v>147044</v>
      </c>
      <c r="E80" s="15" t="s">
        <v>140</v>
      </c>
      <c r="F80" t="s">
        <v>141</v>
      </c>
      <c r="G80" s="15" t="s">
        <v>122</v>
      </c>
      <c r="H80" s="22">
        <v>1</v>
      </c>
      <c r="I80" s="22">
        <v>1</v>
      </c>
      <c r="J80" s="23">
        <v>48</v>
      </c>
      <c r="K80" s="41">
        <v>0.94299999999999995</v>
      </c>
      <c r="L80" s="24">
        <f t="shared" si="3"/>
        <v>45.263999999999996</v>
      </c>
      <c r="M80" s="23" t="s">
        <v>154</v>
      </c>
    </row>
    <row r="81" spans="1:13" x14ac:dyDescent="0.2">
      <c r="A81" s="1" t="s">
        <v>137</v>
      </c>
      <c r="B81" t="s">
        <v>195</v>
      </c>
      <c r="C81" s="15" t="s">
        <v>326</v>
      </c>
      <c r="D81" s="15">
        <v>514072</v>
      </c>
      <c r="E81" s="15" t="s">
        <v>140</v>
      </c>
      <c r="F81" t="s">
        <v>141</v>
      </c>
      <c r="G81" s="15" t="s">
        <v>122</v>
      </c>
      <c r="H81" s="22">
        <v>1</v>
      </c>
      <c r="I81" s="22">
        <v>1</v>
      </c>
      <c r="J81" s="23">
        <v>0</v>
      </c>
      <c r="K81" s="41">
        <v>0.93200000000000005</v>
      </c>
      <c r="L81" s="23">
        <f t="shared" si="3"/>
        <v>0</v>
      </c>
      <c r="M81" s="23" t="s">
        <v>154</v>
      </c>
    </row>
    <row r="82" spans="1:13" x14ac:dyDescent="0.2">
      <c r="A82" s="1" t="s">
        <v>137</v>
      </c>
      <c r="B82" t="s">
        <v>196</v>
      </c>
      <c r="C82" s="15" t="s">
        <v>326</v>
      </c>
      <c r="D82" s="15">
        <v>147045</v>
      </c>
      <c r="E82" s="15" t="s">
        <v>140</v>
      </c>
      <c r="F82" t="s">
        <v>141</v>
      </c>
      <c r="G82" s="15" t="s">
        <v>122</v>
      </c>
      <c r="H82" s="22">
        <v>1</v>
      </c>
      <c r="I82" s="22">
        <v>1</v>
      </c>
      <c r="J82" s="23">
        <v>23</v>
      </c>
      <c r="K82" s="41">
        <v>0.97799999999999998</v>
      </c>
      <c r="L82" s="24">
        <f t="shared" ref="L82:L113" si="4">J82*K82</f>
        <v>22.494</v>
      </c>
      <c r="M82" s="23" t="s">
        <v>154</v>
      </c>
    </row>
    <row r="83" spans="1:13" x14ac:dyDescent="0.2">
      <c r="A83" s="1" t="s">
        <v>137</v>
      </c>
      <c r="B83" t="s">
        <v>197</v>
      </c>
      <c r="C83" s="15" t="s">
        <v>326</v>
      </c>
      <c r="D83" s="15">
        <v>514071</v>
      </c>
      <c r="E83" s="15" t="s">
        <v>140</v>
      </c>
      <c r="F83" t="s">
        <v>141</v>
      </c>
      <c r="G83" s="15" t="s">
        <v>122</v>
      </c>
      <c r="H83" s="22">
        <v>1</v>
      </c>
      <c r="I83" s="22">
        <v>1</v>
      </c>
      <c r="J83" s="23">
        <v>37</v>
      </c>
      <c r="K83" s="41">
        <v>0.97499999999999998</v>
      </c>
      <c r="L83" s="24">
        <f t="shared" si="4"/>
        <v>36.074999999999996</v>
      </c>
      <c r="M83" s="23" t="s">
        <v>154</v>
      </c>
    </row>
    <row r="84" spans="1:13" x14ac:dyDescent="0.2">
      <c r="A84" s="1" t="s">
        <v>137</v>
      </c>
      <c r="B84" t="s">
        <v>198</v>
      </c>
      <c r="C84" s="15" t="s">
        <v>326</v>
      </c>
      <c r="D84" s="15">
        <v>147046</v>
      </c>
      <c r="E84" s="15" t="s">
        <v>153</v>
      </c>
      <c r="F84" t="s">
        <v>141</v>
      </c>
      <c r="G84" s="15" t="s">
        <v>122</v>
      </c>
      <c r="H84" s="22">
        <v>1</v>
      </c>
      <c r="I84" s="22">
        <v>1</v>
      </c>
      <c r="J84" s="23">
        <v>46</v>
      </c>
      <c r="K84" s="41">
        <v>0.79600000000000004</v>
      </c>
      <c r="L84" s="24">
        <f t="shared" si="4"/>
        <v>36.616</v>
      </c>
      <c r="M84" s="23" t="s">
        <v>154</v>
      </c>
    </row>
    <row r="85" spans="1:13" x14ac:dyDescent="0.2">
      <c r="A85" s="1" t="s">
        <v>137</v>
      </c>
      <c r="B85" t="s">
        <v>199</v>
      </c>
      <c r="C85" s="15" t="s">
        <v>326</v>
      </c>
      <c r="D85" s="15">
        <v>514057</v>
      </c>
      <c r="E85" s="15" t="s">
        <v>153</v>
      </c>
      <c r="F85" t="s">
        <v>141</v>
      </c>
      <c r="G85" s="15" t="s">
        <v>122</v>
      </c>
      <c r="H85" s="22">
        <v>1</v>
      </c>
      <c r="I85" s="22">
        <v>1</v>
      </c>
      <c r="J85" s="23">
        <v>29</v>
      </c>
      <c r="K85" s="41">
        <v>0.82699999999999996</v>
      </c>
      <c r="L85" s="24">
        <f t="shared" si="4"/>
        <v>23.982999999999997</v>
      </c>
      <c r="M85" s="23" t="s">
        <v>154</v>
      </c>
    </row>
    <row r="86" spans="1:13" x14ac:dyDescent="0.2">
      <c r="A86" s="1" t="s">
        <v>137</v>
      </c>
      <c r="B86" t="s">
        <v>200</v>
      </c>
      <c r="C86" s="15" t="s">
        <v>326</v>
      </c>
      <c r="D86" s="15">
        <v>147048</v>
      </c>
      <c r="E86" s="15" t="s">
        <v>140</v>
      </c>
      <c r="F86" t="s">
        <v>141</v>
      </c>
      <c r="G86" s="15" t="s">
        <v>122</v>
      </c>
      <c r="H86" s="22">
        <v>1</v>
      </c>
      <c r="I86" s="22">
        <v>1</v>
      </c>
      <c r="J86" s="23">
        <v>24</v>
      </c>
      <c r="K86" s="41">
        <v>0.95499999999999996</v>
      </c>
      <c r="L86" s="24">
        <f t="shared" si="4"/>
        <v>22.919999999999998</v>
      </c>
      <c r="M86" s="23" t="s">
        <v>154</v>
      </c>
    </row>
    <row r="87" spans="1:13" x14ac:dyDescent="0.2">
      <c r="A87" s="1" t="s">
        <v>137</v>
      </c>
      <c r="B87" t="s">
        <v>201</v>
      </c>
      <c r="C87" s="15" t="s">
        <v>326</v>
      </c>
      <c r="D87" s="15">
        <v>514080</v>
      </c>
      <c r="E87" s="15" t="s">
        <v>140</v>
      </c>
      <c r="F87" t="s">
        <v>141</v>
      </c>
      <c r="G87" s="15" t="s">
        <v>122</v>
      </c>
      <c r="H87" s="22">
        <v>1</v>
      </c>
      <c r="I87" s="22">
        <v>1</v>
      </c>
      <c r="J87" s="23">
        <v>14</v>
      </c>
      <c r="K87" s="41">
        <v>0.90300000000000002</v>
      </c>
      <c r="L87" s="24">
        <f t="shared" si="4"/>
        <v>12.641999999999999</v>
      </c>
      <c r="M87" s="23" t="s">
        <v>167</v>
      </c>
    </row>
    <row r="88" spans="1:13" x14ac:dyDescent="0.2">
      <c r="A88" s="1" t="s">
        <v>137</v>
      </c>
      <c r="B88" t="s">
        <v>202</v>
      </c>
      <c r="C88" s="15" t="s">
        <v>326</v>
      </c>
      <c r="D88" s="15">
        <v>147050</v>
      </c>
      <c r="E88" s="15" t="s">
        <v>153</v>
      </c>
      <c r="F88" t="s">
        <v>141</v>
      </c>
      <c r="G88" s="15" t="s">
        <v>122</v>
      </c>
      <c r="H88" s="22">
        <v>1</v>
      </c>
      <c r="I88" s="22">
        <v>1</v>
      </c>
      <c r="J88" s="23">
        <v>9</v>
      </c>
      <c r="K88" s="41">
        <v>0.91300000000000003</v>
      </c>
      <c r="L88" s="24">
        <f t="shared" si="4"/>
        <v>8.2170000000000005</v>
      </c>
      <c r="M88" s="23" t="s">
        <v>154</v>
      </c>
    </row>
    <row r="89" spans="1:13" x14ac:dyDescent="0.2">
      <c r="A89" s="1" t="s">
        <v>137</v>
      </c>
      <c r="B89" t="s">
        <v>203</v>
      </c>
      <c r="C89" s="15" t="s">
        <v>326</v>
      </c>
      <c r="D89" s="15">
        <v>147052</v>
      </c>
      <c r="E89" s="15" t="s">
        <v>140</v>
      </c>
      <c r="F89" t="s">
        <v>141</v>
      </c>
      <c r="G89" s="15" t="s">
        <v>122</v>
      </c>
      <c r="H89" s="22">
        <v>1</v>
      </c>
      <c r="I89" s="22">
        <v>1</v>
      </c>
      <c r="J89" s="23">
        <v>29</v>
      </c>
      <c r="K89" s="41">
        <v>0.94599999999999995</v>
      </c>
      <c r="L89" s="24">
        <f t="shared" si="4"/>
        <v>27.433999999999997</v>
      </c>
      <c r="M89" s="23" t="s">
        <v>154</v>
      </c>
    </row>
    <row r="90" spans="1:13" x14ac:dyDescent="0.2">
      <c r="A90" s="1" t="s">
        <v>137</v>
      </c>
      <c r="B90" t="s">
        <v>204</v>
      </c>
      <c r="C90" s="15" t="s">
        <v>326</v>
      </c>
      <c r="D90" s="15">
        <v>514015</v>
      </c>
      <c r="E90" s="15" t="s">
        <v>140</v>
      </c>
      <c r="F90" t="s">
        <v>141</v>
      </c>
      <c r="G90" s="15" t="s">
        <v>122</v>
      </c>
      <c r="H90" s="22">
        <v>1</v>
      </c>
      <c r="I90" s="22">
        <v>1</v>
      </c>
      <c r="J90" s="23">
        <v>52</v>
      </c>
      <c r="K90" s="41">
        <v>0.93500000000000005</v>
      </c>
      <c r="L90" s="24">
        <f t="shared" si="4"/>
        <v>48.620000000000005</v>
      </c>
      <c r="M90" s="23" t="s">
        <v>154</v>
      </c>
    </row>
    <row r="91" spans="1:13" x14ac:dyDescent="0.2">
      <c r="A91" s="1" t="s">
        <v>137</v>
      </c>
      <c r="B91" t="s">
        <v>205</v>
      </c>
      <c r="C91" s="15" t="s">
        <v>326</v>
      </c>
      <c r="D91" s="15">
        <v>147053</v>
      </c>
      <c r="E91" s="15" t="s">
        <v>140</v>
      </c>
      <c r="F91" t="s">
        <v>141</v>
      </c>
      <c r="G91" s="15" t="s">
        <v>122</v>
      </c>
      <c r="H91" s="22">
        <v>1</v>
      </c>
      <c r="I91" s="22">
        <v>1</v>
      </c>
      <c r="J91" s="23">
        <v>29</v>
      </c>
      <c r="K91" s="41">
        <v>0.90300000000000002</v>
      </c>
      <c r="L91" s="24">
        <f t="shared" si="4"/>
        <v>26.187000000000001</v>
      </c>
      <c r="M91" s="23" t="s">
        <v>154</v>
      </c>
    </row>
    <row r="92" spans="1:13" x14ac:dyDescent="0.2">
      <c r="A92" s="1" t="s">
        <v>137</v>
      </c>
      <c r="B92" t="s">
        <v>206</v>
      </c>
      <c r="C92" s="15" t="s">
        <v>326</v>
      </c>
      <c r="D92" s="15">
        <v>514088</v>
      </c>
      <c r="E92" s="15" t="s">
        <v>140</v>
      </c>
      <c r="F92" t="s">
        <v>141</v>
      </c>
      <c r="G92" s="15" t="s">
        <v>122</v>
      </c>
      <c r="H92" s="22">
        <v>1</v>
      </c>
      <c r="I92" s="22">
        <v>1</v>
      </c>
      <c r="J92" s="23">
        <v>49</v>
      </c>
      <c r="K92" s="41">
        <v>0.86899999999999999</v>
      </c>
      <c r="L92" s="24">
        <f t="shared" si="4"/>
        <v>42.581000000000003</v>
      </c>
      <c r="M92" s="23" t="s">
        <v>154</v>
      </c>
    </row>
    <row r="93" spans="1:13" x14ac:dyDescent="0.2">
      <c r="A93" s="1" t="s">
        <v>137</v>
      </c>
      <c r="B93" t="s">
        <v>207</v>
      </c>
      <c r="C93" s="15" t="s">
        <v>326</v>
      </c>
      <c r="D93" s="15">
        <v>147055</v>
      </c>
      <c r="E93" s="15" t="s">
        <v>140</v>
      </c>
      <c r="F93" t="s">
        <v>141</v>
      </c>
      <c r="G93" s="15" t="s">
        <v>122</v>
      </c>
      <c r="H93" s="22">
        <v>1</v>
      </c>
      <c r="I93" s="22">
        <v>1</v>
      </c>
      <c r="J93" s="23">
        <v>48</v>
      </c>
      <c r="K93" s="41">
        <v>0.98199999999999998</v>
      </c>
      <c r="L93" s="24">
        <f t="shared" si="4"/>
        <v>47.135999999999996</v>
      </c>
      <c r="M93" s="23" t="s">
        <v>154</v>
      </c>
    </row>
    <row r="94" spans="1:13" x14ac:dyDescent="0.2">
      <c r="A94" s="1" t="s">
        <v>137</v>
      </c>
      <c r="B94" t="s">
        <v>208</v>
      </c>
      <c r="C94" s="15" t="s">
        <v>326</v>
      </c>
      <c r="D94" s="15">
        <v>814009</v>
      </c>
      <c r="E94" s="15" t="s">
        <v>140</v>
      </c>
      <c r="F94" t="s">
        <v>141</v>
      </c>
      <c r="G94" s="15" t="s">
        <v>122</v>
      </c>
      <c r="H94" s="22">
        <v>1</v>
      </c>
      <c r="I94" s="22">
        <v>1</v>
      </c>
      <c r="J94" s="23">
        <v>41</v>
      </c>
      <c r="K94" s="41">
        <v>0.97099999999999997</v>
      </c>
      <c r="L94" s="24">
        <f t="shared" si="4"/>
        <v>39.811</v>
      </c>
      <c r="M94" s="23" t="s">
        <v>154</v>
      </c>
    </row>
    <row r="95" spans="1:13" x14ac:dyDescent="0.2">
      <c r="A95" s="1" t="s">
        <v>137</v>
      </c>
      <c r="B95" t="s">
        <v>209</v>
      </c>
      <c r="C95" s="15" t="s">
        <v>326</v>
      </c>
      <c r="D95" s="15">
        <v>147056</v>
      </c>
      <c r="E95" s="15" t="s">
        <v>140</v>
      </c>
      <c r="F95" t="s">
        <v>141</v>
      </c>
      <c r="G95" s="15" t="s">
        <v>122</v>
      </c>
      <c r="H95" s="22">
        <v>1</v>
      </c>
      <c r="I95" s="22">
        <v>1</v>
      </c>
      <c r="J95" s="23">
        <v>44</v>
      </c>
      <c r="K95" s="41">
        <v>0.97199999999999998</v>
      </c>
      <c r="L95" s="24">
        <f t="shared" si="4"/>
        <v>42.768000000000001</v>
      </c>
      <c r="M95" s="23" t="s">
        <v>154</v>
      </c>
    </row>
    <row r="96" spans="1:13" x14ac:dyDescent="0.2">
      <c r="A96" s="1" t="s">
        <v>137</v>
      </c>
      <c r="B96" t="s">
        <v>210</v>
      </c>
      <c r="C96" s="15" t="s">
        <v>326</v>
      </c>
      <c r="D96" s="15">
        <v>514017</v>
      </c>
      <c r="E96" s="15" t="s">
        <v>140</v>
      </c>
      <c r="F96" t="s">
        <v>141</v>
      </c>
      <c r="G96" s="15" t="s">
        <v>122</v>
      </c>
      <c r="H96" s="22">
        <v>1</v>
      </c>
      <c r="I96" s="22">
        <v>1</v>
      </c>
      <c r="J96" s="23">
        <v>52</v>
      </c>
      <c r="K96" s="41">
        <v>0.97299999999999998</v>
      </c>
      <c r="L96" s="24">
        <f t="shared" si="4"/>
        <v>50.595999999999997</v>
      </c>
      <c r="M96" s="23" t="s">
        <v>154</v>
      </c>
    </row>
    <row r="97" spans="1:13" x14ac:dyDescent="0.2">
      <c r="A97" s="1" t="s">
        <v>137</v>
      </c>
      <c r="B97" t="s">
        <v>211</v>
      </c>
      <c r="C97" s="15" t="s">
        <v>326</v>
      </c>
      <c r="D97" s="15">
        <v>147057</v>
      </c>
      <c r="E97" s="15" t="s">
        <v>140</v>
      </c>
      <c r="F97" t="s">
        <v>141</v>
      </c>
      <c r="G97" s="15" t="s">
        <v>122</v>
      </c>
      <c r="H97" s="22">
        <v>1</v>
      </c>
      <c r="I97" s="22">
        <v>1</v>
      </c>
      <c r="J97" s="23">
        <v>31</v>
      </c>
      <c r="K97" s="41">
        <v>0.97699999999999998</v>
      </c>
      <c r="L97" s="24">
        <f t="shared" si="4"/>
        <v>30.286999999999999</v>
      </c>
      <c r="M97" s="23" t="s">
        <v>154</v>
      </c>
    </row>
    <row r="98" spans="1:13" x14ac:dyDescent="0.2">
      <c r="A98" s="1" t="s">
        <v>137</v>
      </c>
      <c r="B98" t="s">
        <v>212</v>
      </c>
      <c r="C98" s="15" t="s">
        <v>326</v>
      </c>
      <c r="D98" s="15">
        <v>514016</v>
      </c>
      <c r="E98" s="15" t="s">
        <v>140</v>
      </c>
      <c r="F98" t="s">
        <v>141</v>
      </c>
      <c r="G98" s="15" t="s">
        <v>122</v>
      </c>
      <c r="H98" s="22">
        <v>1</v>
      </c>
      <c r="I98" s="22">
        <v>1</v>
      </c>
      <c r="J98" s="23">
        <v>47</v>
      </c>
      <c r="K98" s="41">
        <v>0.93600000000000005</v>
      </c>
      <c r="L98" s="24">
        <f t="shared" si="4"/>
        <v>43.992000000000004</v>
      </c>
      <c r="M98" s="23" t="s">
        <v>154</v>
      </c>
    </row>
    <row r="99" spans="1:13" x14ac:dyDescent="0.2">
      <c r="A99" s="1" t="s">
        <v>137</v>
      </c>
      <c r="B99" t="s">
        <v>213</v>
      </c>
      <c r="C99" s="15" t="s">
        <v>326</v>
      </c>
      <c r="D99" s="15">
        <v>147059</v>
      </c>
      <c r="E99" s="15" t="s">
        <v>140</v>
      </c>
      <c r="F99" t="s">
        <v>141</v>
      </c>
      <c r="G99" s="15" t="s">
        <v>122</v>
      </c>
      <c r="H99" s="22">
        <v>1</v>
      </c>
      <c r="I99" s="22">
        <v>1</v>
      </c>
      <c r="J99" s="23">
        <v>25</v>
      </c>
      <c r="K99" s="41">
        <v>0.94299999999999995</v>
      </c>
      <c r="L99" s="24">
        <f t="shared" si="4"/>
        <v>23.574999999999999</v>
      </c>
      <c r="M99" s="23" t="s">
        <v>154</v>
      </c>
    </row>
    <row r="100" spans="1:13" x14ac:dyDescent="0.2">
      <c r="A100" s="1" t="s">
        <v>137</v>
      </c>
      <c r="B100" t="s">
        <v>214</v>
      </c>
      <c r="C100" s="15" t="s">
        <v>326</v>
      </c>
      <c r="D100" s="15">
        <v>514090</v>
      </c>
      <c r="E100" s="15" t="s">
        <v>140</v>
      </c>
      <c r="F100" t="s">
        <v>141</v>
      </c>
      <c r="G100" s="15" t="s">
        <v>122</v>
      </c>
      <c r="H100" s="22">
        <v>1</v>
      </c>
      <c r="I100" s="22">
        <v>1</v>
      </c>
      <c r="J100" s="23">
        <v>30</v>
      </c>
      <c r="K100" s="41">
        <v>0.95799999999999996</v>
      </c>
      <c r="L100" s="24">
        <f t="shared" si="4"/>
        <v>28.74</v>
      </c>
      <c r="M100" s="23" t="s">
        <v>154</v>
      </c>
    </row>
    <row r="101" spans="1:13" x14ac:dyDescent="0.2">
      <c r="A101" s="1" t="s">
        <v>137</v>
      </c>
      <c r="B101" t="s">
        <v>215</v>
      </c>
      <c r="C101" s="15" t="s">
        <v>326</v>
      </c>
      <c r="D101" s="15">
        <v>147060</v>
      </c>
      <c r="E101" s="15" t="s">
        <v>140</v>
      </c>
      <c r="F101" t="s">
        <v>141</v>
      </c>
      <c r="G101" s="15" t="s">
        <v>122</v>
      </c>
      <c r="H101" s="22">
        <v>1</v>
      </c>
      <c r="I101" s="22">
        <v>1</v>
      </c>
      <c r="J101" s="23">
        <v>36</v>
      </c>
      <c r="K101" s="41">
        <v>0.95099999999999996</v>
      </c>
      <c r="L101" s="24">
        <f t="shared" si="4"/>
        <v>34.235999999999997</v>
      </c>
      <c r="M101" s="23" t="s">
        <v>154</v>
      </c>
    </row>
    <row r="102" spans="1:13" x14ac:dyDescent="0.2">
      <c r="A102" s="1" t="s">
        <v>137</v>
      </c>
      <c r="B102" t="s">
        <v>216</v>
      </c>
      <c r="C102" s="15" t="s">
        <v>326</v>
      </c>
      <c r="D102" s="15">
        <v>514089</v>
      </c>
      <c r="E102" s="15" t="s">
        <v>140</v>
      </c>
      <c r="F102" t="s">
        <v>141</v>
      </c>
      <c r="G102" s="15" t="s">
        <v>122</v>
      </c>
      <c r="H102" s="22">
        <v>1</v>
      </c>
      <c r="I102" s="22">
        <v>1</v>
      </c>
      <c r="J102" s="23">
        <v>43</v>
      </c>
      <c r="K102" s="41">
        <v>0.91300000000000003</v>
      </c>
      <c r="L102" s="24">
        <f t="shared" si="4"/>
        <v>39.259</v>
      </c>
      <c r="M102" s="23" t="s">
        <v>154</v>
      </c>
    </row>
    <row r="103" spans="1:13" x14ac:dyDescent="0.2">
      <c r="A103" s="1" t="s">
        <v>137</v>
      </c>
      <c r="B103" t="s">
        <v>217</v>
      </c>
      <c r="C103" s="15" t="s">
        <v>326</v>
      </c>
      <c r="D103" s="15">
        <v>147063</v>
      </c>
      <c r="E103" s="15" t="s">
        <v>140</v>
      </c>
      <c r="F103" t="s">
        <v>141</v>
      </c>
      <c r="G103" s="15" t="s">
        <v>122</v>
      </c>
      <c r="H103" s="22">
        <v>1</v>
      </c>
      <c r="I103" s="22">
        <v>1</v>
      </c>
      <c r="J103" s="23">
        <v>15</v>
      </c>
      <c r="K103" s="41">
        <v>0.96399999999999997</v>
      </c>
      <c r="L103" s="24">
        <f t="shared" si="4"/>
        <v>14.459999999999999</v>
      </c>
      <c r="M103" s="23" t="s">
        <v>154</v>
      </c>
    </row>
    <row r="104" spans="1:13" x14ac:dyDescent="0.2">
      <c r="A104" s="1" t="s">
        <v>137</v>
      </c>
      <c r="B104" t="s">
        <v>218</v>
      </c>
      <c r="C104" s="15" t="s">
        <v>326</v>
      </c>
      <c r="D104" s="15"/>
      <c r="E104" s="15" t="s">
        <v>140</v>
      </c>
      <c r="F104" t="s">
        <v>141</v>
      </c>
      <c r="G104" s="15" t="s">
        <v>122</v>
      </c>
      <c r="H104" s="22">
        <v>1</v>
      </c>
      <c r="I104" s="22">
        <v>1</v>
      </c>
      <c r="J104" s="23">
        <v>0</v>
      </c>
      <c r="K104" s="41">
        <v>0.93600000000000005</v>
      </c>
      <c r="L104" s="24">
        <f t="shared" si="4"/>
        <v>0</v>
      </c>
      <c r="M104" s="23" t="s">
        <v>154</v>
      </c>
    </row>
    <row r="105" spans="1:13" x14ac:dyDescent="0.2">
      <c r="A105" s="1" t="s">
        <v>137</v>
      </c>
      <c r="B105" t="s">
        <v>219</v>
      </c>
      <c r="C105" s="15" t="s">
        <v>326</v>
      </c>
      <c r="D105" s="15">
        <v>147064</v>
      </c>
      <c r="E105" s="15" t="s">
        <v>140</v>
      </c>
      <c r="F105" t="s">
        <v>141</v>
      </c>
      <c r="G105" s="15" t="s">
        <v>122</v>
      </c>
      <c r="H105" s="22">
        <v>1</v>
      </c>
      <c r="I105" s="22">
        <v>1</v>
      </c>
      <c r="J105" s="23">
        <v>72</v>
      </c>
      <c r="K105" s="41">
        <v>0.97699999999999998</v>
      </c>
      <c r="L105" s="24">
        <f t="shared" si="4"/>
        <v>70.343999999999994</v>
      </c>
      <c r="M105" s="23" t="s">
        <v>154</v>
      </c>
    </row>
    <row r="106" spans="1:13" x14ac:dyDescent="0.2">
      <c r="A106" s="1" t="s">
        <v>137</v>
      </c>
      <c r="B106" t="s">
        <v>220</v>
      </c>
      <c r="C106" s="15" t="s">
        <v>326</v>
      </c>
      <c r="D106" s="15">
        <v>514012</v>
      </c>
      <c r="E106" s="15" t="s">
        <v>140</v>
      </c>
      <c r="F106" t="s">
        <v>141</v>
      </c>
      <c r="G106" s="15" t="s">
        <v>122</v>
      </c>
      <c r="H106" s="22">
        <v>1</v>
      </c>
      <c r="I106" s="22">
        <v>1</v>
      </c>
      <c r="J106" s="23">
        <v>73</v>
      </c>
      <c r="K106" s="41">
        <v>0.97899999999999998</v>
      </c>
      <c r="L106" s="24">
        <f t="shared" si="4"/>
        <v>71.466999999999999</v>
      </c>
      <c r="M106" s="23" t="s">
        <v>154</v>
      </c>
    </row>
    <row r="107" spans="1:13" x14ac:dyDescent="0.2">
      <c r="A107" s="1" t="s">
        <v>137</v>
      </c>
      <c r="B107" t="s">
        <v>221</v>
      </c>
      <c r="C107" s="15" t="s">
        <v>326</v>
      </c>
      <c r="D107" s="15">
        <v>147065</v>
      </c>
      <c r="E107" s="15" t="s">
        <v>140</v>
      </c>
      <c r="F107" t="s">
        <v>141</v>
      </c>
      <c r="G107" s="15" t="s">
        <v>122</v>
      </c>
      <c r="H107" s="22">
        <v>1</v>
      </c>
      <c r="I107" s="22">
        <v>1</v>
      </c>
      <c r="J107" s="23">
        <v>24</v>
      </c>
      <c r="K107" s="41">
        <v>0.91600000000000004</v>
      </c>
      <c r="L107" s="24">
        <f t="shared" si="4"/>
        <v>21.984000000000002</v>
      </c>
      <c r="M107" s="23" t="s">
        <v>154</v>
      </c>
    </row>
    <row r="108" spans="1:13" x14ac:dyDescent="0.2">
      <c r="A108" s="1" t="s">
        <v>137</v>
      </c>
      <c r="B108" t="s">
        <v>222</v>
      </c>
      <c r="C108" s="15" t="s">
        <v>326</v>
      </c>
      <c r="D108" s="15">
        <v>514068</v>
      </c>
      <c r="E108" s="15" t="s">
        <v>140</v>
      </c>
      <c r="F108" t="s">
        <v>141</v>
      </c>
      <c r="G108" s="15" t="s">
        <v>122</v>
      </c>
      <c r="H108" s="22">
        <v>1</v>
      </c>
      <c r="I108" s="22">
        <v>1</v>
      </c>
      <c r="J108" s="23">
        <v>60</v>
      </c>
      <c r="K108" s="41">
        <v>0.88800000000000001</v>
      </c>
      <c r="L108" s="24">
        <f t="shared" si="4"/>
        <v>53.28</v>
      </c>
      <c r="M108" s="23" t="s">
        <v>154</v>
      </c>
    </row>
    <row r="109" spans="1:13" x14ac:dyDescent="0.2">
      <c r="A109" s="1" t="s">
        <v>137</v>
      </c>
      <c r="B109" t="s">
        <v>223</v>
      </c>
      <c r="C109" s="15" t="s">
        <v>326</v>
      </c>
      <c r="D109" s="15">
        <v>147066</v>
      </c>
      <c r="E109" s="15" t="s">
        <v>153</v>
      </c>
      <c r="F109" t="s">
        <v>141</v>
      </c>
      <c r="G109" s="15" t="s">
        <v>122</v>
      </c>
      <c r="H109" s="22">
        <v>1</v>
      </c>
      <c r="I109" s="22">
        <v>1</v>
      </c>
      <c r="J109" s="23">
        <v>53</v>
      </c>
      <c r="K109" s="41">
        <v>0.90600000000000003</v>
      </c>
      <c r="L109" s="24">
        <f t="shared" si="4"/>
        <v>48.018000000000001</v>
      </c>
      <c r="M109" s="23" t="s">
        <v>154</v>
      </c>
    </row>
    <row r="110" spans="1:13" x14ac:dyDescent="0.2">
      <c r="A110" s="1" t="s">
        <v>137</v>
      </c>
      <c r="B110" t="s">
        <v>224</v>
      </c>
      <c r="C110" s="15" t="s">
        <v>326</v>
      </c>
      <c r="D110" s="15">
        <v>514018</v>
      </c>
      <c r="E110" s="15" t="s">
        <v>153</v>
      </c>
      <c r="F110" t="s">
        <v>141</v>
      </c>
      <c r="G110" s="15" t="s">
        <v>122</v>
      </c>
      <c r="H110" s="22">
        <v>1</v>
      </c>
      <c r="I110" s="22">
        <v>1</v>
      </c>
      <c r="J110" s="23">
        <v>73</v>
      </c>
      <c r="K110" s="41">
        <v>0.91500000000000004</v>
      </c>
      <c r="L110" s="24">
        <f t="shared" si="4"/>
        <v>66.795000000000002</v>
      </c>
      <c r="M110" s="23" t="s">
        <v>154</v>
      </c>
    </row>
    <row r="111" spans="1:13" x14ac:dyDescent="0.2">
      <c r="A111" s="1" t="s">
        <v>137</v>
      </c>
      <c r="B111" t="s">
        <v>225</v>
      </c>
      <c r="C111" s="15" t="s">
        <v>326</v>
      </c>
      <c r="D111" s="15">
        <v>147068</v>
      </c>
      <c r="E111" s="15" t="s">
        <v>153</v>
      </c>
      <c r="F111" t="s">
        <v>141</v>
      </c>
      <c r="G111" s="15" t="s">
        <v>122</v>
      </c>
      <c r="H111" s="22">
        <v>1</v>
      </c>
      <c r="I111" s="22">
        <v>1</v>
      </c>
      <c r="J111" s="23">
        <v>50</v>
      </c>
      <c r="K111" s="41">
        <v>0.85299999999999998</v>
      </c>
      <c r="L111" s="24">
        <f t="shared" si="4"/>
        <v>42.65</v>
      </c>
      <c r="M111" s="23" t="s">
        <v>154</v>
      </c>
    </row>
    <row r="112" spans="1:13" x14ac:dyDescent="0.2">
      <c r="A112" s="1" t="s">
        <v>137</v>
      </c>
      <c r="B112" t="s">
        <v>226</v>
      </c>
      <c r="C112" s="15" t="s">
        <v>326</v>
      </c>
      <c r="D112" s="15">
        <v>514067</v>
      </c>
      <c r="E112" s="15" t="s">
        <v>153</v>
      </c>
      <c r="F112" t="s">
        <v>141</v>
      </c>
      <c r="G112" s="15" t="s">
        <v>122</v>
      </c>
      <c r="H112" s="22">
        <v>1</v>
      </c>
      <c r="I112" s="22">
        <v>1</v>
      </c>
      <c r="J112" s="23">
        <v>45</v>
      </c>
      <c r="K112" s="41">
        <v>0.80400000000000005</v>
      </c>
      <c r="L112" s="24">
        <f t="shared" si="4"/>
        <v>36.18</v>
      </c>
      <c r="M112" s="23" t="s">
        <v>154</v>
      </c>
    </row>
    <row r="113" spans="1:15" x14ac:dyDescent="0.2">
      <c r="A113" s="1" t="s">
        <v>137</v>
      </c>
      <c r="B113" t="s">
        <v>227</v>
      </c>
      <c r="C113" s="15" t="s">
        <v>326</v>
      </c>
      <c r="D113" s="15">
        <v>147095</v>
      </c>
      <c r="E113" s="15" t="s">
        <v>140</v>
      </c>
      <c r="F113" t="s">
        <v>141</v>
      </c>
      <c r="G113" s="15" t="s">
        <v>122</v>
      </c>
      <c r="H113" s="22">
        <v>1</v>
      </c>
      <c r="I113" s="22">
        <v>1</v>
      </c>
      <c r="J113" s="23">
        <v>24</v>
      </c>
      <c r="K113" s="41">
        <v>0.96299999999999997</v>
      </c>
      <c r="L113" s="24">
        <f t="shared" si="4"/>
        <v>23.111999999999998</v>
      </c>
      <c r="M113" s="23" t="s">
        <v>154</v>
      </c>
    </row>
    <row r="114" spans="1:15" x14ac:dyDescent="0.2">
      <c r="A114" s="25" t="s">
        <v>137</v>
      </c>
      <c r="B114" s="9" t="s">
        <v>228</v>
      </c>
      <c r="C114" s="15" t="s">
        <v>326</v>
      </c>
      <c r="D114" s="26"/>
      <c r="E114" s="26" t="s">
        <v>140</v>
      </c>
      <c r="F114" s="9" t="s">
        <v>141</v>
      </c>
      <c r="G114" s="26" t="s">
        <v>122</v>
      </c>
      <c r="H114" s="22">
        <v>1</v>
      </c>
      <c r="I114" s="22">
        <v>1</v>
      </c>
      <c r="J114" s="28">
        <v>0</v>
      </c>
      <c r="K114" s="42">
        <v>0.96</v>
      </c>
      <c r="L114" s="28">
        <f>J114*K114</f>
        <v>0</v>
      </c>
      <c r="M114" s="23"/>
    </row>
    <row r="115" spans="1:15" x14ac:dyDescent="0.2">
      <c r="A115" s="30"/>
      <c r="B115" s="31"/>
      <c r="C115" s="32"/>
      <c r="D115" s="32"/>
      <c r="E115" s="32"/>
      <c r="F115" s="31"/>
      <c r="G115" s="32"/>
      <c r="H115" s="22"/>
      <c r="I115" s="22"/>
      <c r="J115" s="34"/>
      <c r="K115" s="43"/>
      <c r="L115" s="34"/>
      <c r="M115" s="2" t="s">
        <v>134</v>
      </c>
      <c r="N115" s="1" t="s">
        <v>3</v>
      </c>
      <c r="O115" s="2" t="s">
        <v>135</v>
      </c>
    </row>
    <row r="116" spans="1:15" ht="15" x14ac:dyDescent="0.2">
      <c r="A116" s="78" t="s">
        <v>229</v>
      </c>
      <c r="B116" s="78"/>
      <c r="C116" s="36"/>
      <c r="D116" s="36"/>
      <c r="J116" s="37">
        <f>SUM(J41:J114)</f>
        <v>3132</v>
      </c>
      <c r="K116" s="38"/>
      <c r="L116" s="37">
        <f>SUM(L41:L114)</f>
        <v>2901.5230819999997</v>
      </c>
      <c r="M116" s="39">
        <v>0.8</v>
      </c>
      <c r="N116" s="40">
        <f>M116*L116</f>
        <v>2321.2184655999999</v>
      </c>
      <c r="O116" s="40">
        <f>L116-N116</f>
        <v>580.30461639999976</v>
      </c>
    </row>
    <row r="117" spans="1:15" x14ac:dyDescent="0.2">
      <c r="J117" s="23"/>
      <c r="L117" s="23"/>
    </row>
    <row r="118" spans="1:15" x14ac:dyDescent="0.2">
      <c r="A118" s="1" t="s">
        <v>137</v>
      </c>
      <c r="B118" t="s">
        <v>230</v>
      </c>
      <c r="C118" s="15" t="s">
        <v>326</v>
      </c>
      <c r="D118" s="15">
        <v>147011</v>
      </c>
      <c r="E118" s="15" t="s">
        <v>231</v>
      </c>
      <c r="F118" t="s">
        <v>141</v>
      </c>
      <c r="G118" s="15" t="s">
        <v>122</v>
      </c>
      <c r="H118" s="22">
        <v>1</v>
      </c>
      <c r="I118" s="22">
        <v>1</v>
      </c>
      <c r="J118" s="23">
        <v>47</v>
      </c>
      <c r="K118" s="15">
        <v>0.90300000000000002</v>
      </c>
      <c r="L118" s="24">
        <f t="shared" ref="L118:L140" si="5">J118*K118</f>
        <v>42.441000000000003</v>
      </c>
    </row>
    <row r="119" spans="1:15" x14ac:dyDescent="0.2">
      <c r="A119" s="1" t="s">
        <v>137</v>
      </c>
      <c r="B119" t="s">
        <v>232</v>
      </c>
      <c r="C119" s="15" t="s">
        <v>326</v>
      </c>
      <c r="D119" s="15">
        <v>147012</v>
      </c>
      <c r="E119" s="15" t="s">
        <v>231</v>
      </c>
      <c r="F119" t="s">
        <v>141</v>
      </c>
      <c r="G119" s="15" t="s">
        <v>122</v>
      </c>
      <c r="H119" s="22">
        <v>1</v>
      </c>
      <c r="I119" s="22">
        <v>1</v>
      </c>
      <c r="J119" s="23">
        <v>60</v>
      </c>
      <c r="K119" s="15">
        <v>0.90300000000000002</v>
      </c>
      <c r="L119" s="24">
        <f t="shared" si="5"/>
        <v>54.18</v>
      </c>
    </row>
    <row r="120" spans="1:15" x14ac:dyDescent="0.2">
      <c r="A120" s="1" t="s">
        <v>137</v>
      </c>
      <c r="B120" t="s">
        <v>233</v>
      </c>
      <c r="C120" s="15" t="s">
        <v>326</v>
      </c>
      <c r="D120" s="15">
        <v>514066</v>
      </c>
      <c r="E120" s="15" t="s">
        <v>231</v>
      </c>
      <c r="F120" t="s">
        <v>141</v>
      </c>
      <c r="G120" s="15" t="s">
        <v>122</v>
      </c>
      <c r="H120" s="22">
        <v>1</v>
      </c>
      <c r="I120" s="22">
        <v>1</v>
      </c>
      <c r="J120" s="23">
        <v>50</v>
      </c>
      <c r="K120" s="15">
        <v>0.89100000000000001</v>
      </c>
      <c r="L120" s="24">
        <f t="shared" si="5"/>
        <v>44.55</v>
      </c>
    </row>
    <row r="121" spans="1:15" x14ac:dyDescent="0.2">
      <c r="A121" s="1" t="s">
        <v>137</v>
      </c>
      <c r="B121" t="s">
        <v>234</v>
      </c>
      <c r="C121" s="15" t="s">
        <v>326</v>
      </c>
      <c r="D121" s="15">
        <v>147013</v>
      </c>
      <c r="E121" s="15" t="s">
        <v>231</v>
      </c>
      <c r="F121" t="s">
        <v>141</v>
      </c>
      <c r="G121" s="15" t="s">
        <v>122</v>
      </c>
      <c r="H121" s="22">
        <v>1</v>
      </c>
      <c r="I121" s="22">
        <v>1</v>
      </c>
      <c r="J121" s="23">
        <v>85</v>
      </c>
      <c r="K121" s="15">
        <v>0.91300000000000003</v>
      </c>
      <c r="L121" s="24">
        <f t="shared" si="5"/>
        <v>77.605000000000004</v>
      </c>
    </row>
    <row r="122" spans="1:15" x14ac:dyDescent="0.2">
      <c r="A122" s="1" t="s">
        <v>137</v>
      </c>
      <c r="B122" t="s">
        <v>235</v>
      </c>
      <c r="C122" s="15" t="s">
        <v>326</v>
      </c>
      <c r="D122" s="15">
        <v>514077</v>
      </c>
      <c r="E122" s="15" t="s">
        <v>231</v>
      </c>
      <c r="F122" t="s">
        <v>141</v>
      </c>
      <c r="G122" s="15" t="s">
        <v>122</v>
      </c>
      <c r="H122" s="22">
        <v>1</v>
      </c>
      <c r="I122" s="22">
        <v>1</v>
      </c>
      <c r="J122" s="23">
        <v>81</v>
      </c>
      <c r="K122" s="15">
        <v>0.88100000000000001</v>
      </c>
      <c r="L122" s="24">
        <f t="shared" si="5"/>
        <v>71.361000000000004</v>
      </c>
    </row>
    <row r="123" spans="1:15" x14ac:dyDescent="0.2">
      <c r="A123" s="1" t="s">
        <v>137</v>
      </c>
      <c r="B123" t="s">
        <v>236</v>
      </c>
      <c r="C123" s="15" t="s">
        <v>326</v>
      </c>
      <c r="D123" s="15">
        <v>147014</v>
      </c>
      <c r="E123" s="15" t="s">
        <v>231</v>
      </c>
      <c r="F123" t="s">
        <v>141</v>
      </c>
      <c r="G123" s="15" t="s">
        <v>122</v>
      </c>
      <c r="H123" s="22">
        <v>1</v>
      </c>
      <c r="I123" s="22">
        <v>1</v>
      </c>
      <c r="J123" s="23">
        <v>54</v>
      </c>
      <c r="K123" s="15">
        <v>0.91300000000000003</v>
      </c>
      <c r="L123" s="24">
        <f t="shared" si="5"/>
        <v>49.302</v>
      </c>
    </row>
    <row r="124" spans="1:15" x14ac:dyDescent="0.2">
      <c r="A124" s="1" t="s">
        <v>137</v>
      </c>
      <c r="B124" t="s">
        <v>237</v>
      </c>
      <c r="C124" s="15" t="s">
        <v>326</v>
      </c>
      <c r="D124" s="15">
        <v>514078</v>
      </c>
      <c r="E124" s="15" t="s">
        <v>231</v>
      </c>
      <c r="F124" t="s">
        <v>141</v>
      </c>
      <c r="G124" s="15" t="s">
        <v>122</v>
      </c>
      <c r="H124" s="22">
        <v>1</v>
      </c>
      <c r="I124" s="22">
        <v>1</v>
      </c>
      <c r="J124" s="23">
        <v>61</v>
      </c>
      <c r="K124" s="41">
        <v>0.93</v>
      </c>
      <c r="L124" s="24">
        <f t="shared" si="5"/>
        <v>56.730000000000004</v>
      </c>
    </row>
    <row r="125" spans="1:15" x14ac:dyDescent="0.2">
      <c r="A125" s="1" t="s">
        <v>137</v>
      </c>
      <c r="B125" t="s">
        <v>238</v>
      </c>
      <c r="C125" s="15" t="s">
        <v>326</v>
      </c>
      <c r="D125" s="15">
        <v>147022</v>
      </c>
      <c r="E125" s="15" t="s">
        <v>231</v>
      </c>
      <c r="F125" t="s">
        <v>141</v>
      </c>
      <c r="G125" s="15" t="s">
        <v>122</v>
      </c>
      <c r="H125" s="22">
        <v>1</v>
      </c>
      <c r="I125" s="22">
        <v>1</v>
      </c>
      <c r="J125" s="23">
        <v>63</v>
      </c>
      <c r="K125" s="15">
        <v>0.91700000000000004</v>
      </c>
      <c r="L125" s="24">
        <f t="shared" si="5"/>
        <v>57.771000000000001</v>
      </c>
    </row>
    <row r="126" spans="1:15" x14ac:dyDescent="0.2">
      <c r="A126" s="1" t="s">
        <v>137</v>
      </c>
      <c r="B126" t="s">
        <v>239</v>
      </c>
      <c r="C126" s="15" t="s">
        <v>326</v>
      </c>
      <c r="D126" s="15">
        <v>814007</v>
      </c>
      <c r="E126" s="15" t="s">
        <v>231</v>
      </c>
      <c r="F126" t="s">
        <v>141</v>
      </c>
      <c r="G126" s="15" t="s">
        <v>122</v>
      </c>
      <c r="H126" s="22">
        <v>1</v>
      </c>
      <c r="I126" s="22">
        <v>1</v>
      </c>
      <c r="J126" s="23">
        <v>96</v>
      </c>
      <c r="K126" s="15">
        <v>0.91700000000000004</v>
      </c>
      <c r="L126" s="24">
        <f t="shared" si="5"/>
        <v>88.032000000000011</v>
      </c>
    </row>
    <row r="127" spans="1:15" x14ac:dyDescent="0.2">
      <c r="A127" s="1" t="s">
        <v>137</v>
      </c>
      <c r="B127" t="s">
        <v>240</v>
      </c>
      <c r="C127" s="15" t="s">
        <v>326</v>
      </c>
      <c r="D127" s="15">
        <v>514058</v>
      </c>
      <c r="E127" s="15" t="s">
        <v>140</v>
      </c>
      <c r="F127" t="s">
        <v>141</v>
      </c>
      <c r="G127" s="15" t="s">
        <v>122</v>
      </c>
      <c r="H127" s="22">
        <v>1</v>
      </c>
      <c r="I127" s="22">
        <v>1</v>
      </c>
      <c r="J127" s="23">
        <v>144</v>
      </c>
      <c r="K127" s="15">
        <v>0.92100000000000004</v>
      </c>
      <c r="L127" s="24">
        <f t="shared" si="5"/>
        <v>132.624</v>
      </c>
    </row>
    <row r="128" spans="1:15" x14ac:dyDescent="0.2">
      <c r="A128" s="1" t="s">
        <v>137</v>
      </c>
      <c r="B128" t="s">
        <v>241</v>
      </c>
      <c r="C128" s="15" t="s">
        <v>326</v>
      </c>
      <c r="D128" s="15">
        <v>147031</v>
      </c>
      <c r="E128" s="15" t="s">
        <v>140</v>
      </c>
      <c r="F128" t="s">
        <v>141</v>
      </c>
      <c r="G128" s="15" t="s">
        <v>122</v>
      </c>
      <c r="H128" s="22">
        <v>1</v>
      </c>
      <c r="I128" s="22">
        <v>1</v>
      </c>
      <c r="J128" s="23">
        <v>65</v>
      </c>
      <c r="K128" s="15">
        <v>0.84299999999999997</v>
      </c>
      <c r="L128" s="24">
        <f t="shared" si="5"/>
        <v>54.795000000000002</v>
      </c>
    </row>
    <row r="129" spans="1:15" x14ac:dyDescent="0.2">
      <c r="A129" s="1" t="s">
        <v>137</v>
      </c>
      <c r="B129" t="s">
        <v>242</v>
      </c>
      <c r="C129" s="15" t="s">
        <v>326</v>
      </c>
      <c r="D129" s="15">
        <v>514064</v>
      </c>
      <c r="E129" s="15" t="s">
        <v>140</v>
      </c>
      <c r="F129" t="s">
        <v>141</v>
      </c>
      <c r="G129" s="15" t="s">
        <v>122</v>
      </c>
      <c r="H129" s="22">
        <v>1</v>
      </c>
      <c r="I129" s="22">
        <v>1</v>
      </c>
      <c r="J129" s="23">
        <v>67</v>
      </c>
      <c r="K129" s="41">
        <v>0.86</v>
      </c>
      <c r="L129" s="24">
        <f t="shared" si="5"/>
        <v>57.62</v>
      </c>
    </row>
    <row r="130" spans="1:15" x14ac:dyDescent="0.2">
      <c r="A130" s="1" t="s">
        <v>137</v>
      </c>
      <c r="B130" t="s">
        <v>243</v>
      </c>
      <c r="C130" s="15" t="s">
        <v>326</v>
      </c>
      <c r="D130" s="15">
        <v>147032</v>
      </c>
      <c r="E130" s="15" t="s">
        <v>231</v>
      </c>
      <c r="F130" t="s">
        <v>141</v>
      </c>
      <c r="G130" s="15" t="s">
        <v>122</v>
      </c>
      <c r="H130" s="22">
        <v>1</v>
      </c>
      <c r="I130" s="22">
        <v>1</v>
      </c>
      <c r="J130" s="23">
        <v>68</v>
      </c>
      <c r="K130" s="15">
        <v>0.90400000000000003</v>
      </c>
      <c r="L130" s="24">
        <f t="shared" si="5"/>
        <v>61.472000000000001</v>
      </c>
    </row>
    <row r="131" spans="1:15" x14ac:dyDescent="0.2">
      <c r="A131" s="1" t="s">
        <v>137</v>
      </c>
      <c r="B131" t="s">
        <v>244</v>
      </c>
      <c r="C131" s="15" t="s">
        <v>326</v>
      </c>
      <c r="D131" s="15">
        <v>147033</v>
      </c>
      <c r="E131" s="15" t="s">
        <v>231</v>
      </c>
      <c r="F131" t="s">
        <v>141</v>
      </c>
      <c r="G131" s="15" t="s">
        <v>122</v>
      </c>
      <c r="H131" s="22">
        <v>1</v>
      </c>
      <c r="I131" s="22">
        <v>1</v>
      </c>
      <c r="J131" s="23">
        <v>50</v>
      </c>
      <c r="K131" s="15">
        <v>0.92100000000000004</v>
      </c>
      <c r="L131" s="24">
        <f t="shared" si="5"/>
        <v>46.050000000000004</v>
      </c>
    </row>
    <row r="132" spans="1:15" x14ac:dyDescent="0.2">
      <c r="A132" s="1" t="s">
        <v>137</v>
      </c>
      <c r="B132" t="s">
        <v>245</v>
      </c>
      <c r="C132" s="15" t="s">
        <v>326</v>
      </c>
      <c r="D132" s="15">
        <v>147034</v>
      </c>
      <c r="E132" s="15" t="s">
        <v>231</v>
      </c>
      <c r="F132" t="s">
        <v>141</v>
      </c>
      <c r="G132" s="15" t="s">
        <v>122</v>
      </c>
      <c r="H132" s="22">
        <v>1</v>
      </c>
      <c r="I132" s="22">
        <v>1</v>
      </c>
      <c r="J132" s="23">
        <v>38</v>
      </c>
      <c r="K132" s="15">
        <v>0.93300000000000005</v>
      </c>
      <c r="L132" s="24">
        <f t="shared" si="5"/>
        <v>35.454000000000001</v>
      </c>
    </row>
    <row r="133" spans="1:15" x14ac:dyDescent="0.2">
      <c r="A133" s="1" t="s">
        <v>137</v>
      </c>
      <c r="B133" t="s">
        <v>246</v>
      </c>
      <c r="C133" s="15" t="s">
        <v>326</v>
      </c>
      <c r="D133" s="15">
        <v>514063</v>
      </c>
      <c r="E133" s="15" t="s">
        <v>231</v>
      </c>
      <c r="F133" t="s">
        <v>141</v>
      </c>
      <c r="G133" s="15" t="s">
        <v>122</v>
      </c>
      <c r="H133" s="22">
        <v>1</v>
      </c>
      <c r="I133" s="22">
        <v>1</v>
      </c>
      <c r="J133" s="23">
        <v>87</v>
      </c>
      <c r="K133" s="15">
        <v>0.94199999999999995</v>
      </c>
      <c r="L133" s="24">
        <f t="shared" si="5"/>
        <v>81.953999999999994</v>
      </c>
    </row>
    <row r="134" spans="1:15" x14ac:dyDescent="0.2">
      <c r="A134" s="1" t="s">
        <v>137</v>
      </c>
      <c r="B134" t="s">
        <v>247</v>
      </c>
      <c r="C134" s="15" t="s">
        <v>326</v>
      </c>
      <c r="D134" s="15">
        <v>147037</v>
      </c>
      <c r="E134" s="15" t="s">
        <v>231</v>
      </c>
      <c r="F134" t="s">
        <v>141</v>
      </c>
      <c r="G134" s="15" t="s">
        <v>122</v>
      </c>
      <c r="H134" s="22">
        <v>1</v>
      </c>
      <c r="I134" s="22">
        <v>1</v>
      </c>
      <c r="J134" s="23">
        <v>44</v>
      </c>
      <c r="K134" s="15">
        <v>0.90700000000000003</v>
      </c>
      <c r="L134" s="24">
        <f t="shared" si="5"/>
        <v>39.908000000000001</v>
      </c>
    </row>
    <row r="135" spans="1:15" x14ac:dyDescent="0.2">
      <c r="A135" s="1" t="s">
        <v>137</v>
      </c>
      <c r="B135" t="s">
        <v>248</v>
      </c>
      <c r="C135" s="15" t="s">
        <v>326</v>
      </c>
      <c r="D135" s="15">
        <v>514065</v>
      </c>
      <c r="E135" s="15" t="s">
        <v>231</v>
      </c>
      <c r="F135" t="s">
        <v>141</v>
      </c>
      <c r="G135" s="15" t="s">
        <v>122</v>
      </c>
      <c r="H135" s="22">
        <v>1</v>
      </c>
      <c r="I135" s="22">
        <v>1</v>
      </c>
      <c r="J135" s="23">
        <v>64</v>
      </c>
      <c r="K135" s="15">
        <v>0.91300000000000003</v>
      </c>
      <c r="L135" s="24">
        <f t="shared" si="5"/>
        <v>58.432000000000002</v>
      </c>
    </row>
    <row r="136" spans="1:15" x14ac:dyDescent="0.2">
      <c r="A136" s="1" t="s">
        <v>137</v>
      </c>
      <c r="B136" t="s">
        <v>249</v>
      </c>
      <c r="C136" s="15" t="s">
        <v>326</v>
      </c>
      <c r="D136" s="15">
        <v>147051</v>
      </c>
      <c r="E136" s="15" t="s">
        <v>231</v>
      </c>
      <c r="F136" t="s">
        <v>141</v>
      </c>
      <c r="G136" s="15" t="s">
        <v>122</v>
      </c>
      <c r="H136" s="22">
        <v>1</v>
      </c>
      <c r="I136" s="22">
        <v>1</v>
      </c>
      <c r="J136" s="23">
        <v>49</v>
      </c>
      <c r="K136" s="41">
        <v>0.94</v>
      </c>
      <c r="L136" s="24">
        <f t="shared" si="5"/>
        <v>46.059999999999995</v>
      </c>
    </row>
    <row r="137" spans="1:15" x14ac:dyDescent="0.2">
      <c r="A137" s="1" t="s">
        <v>137</v>
      </c>
      <c r="B137" t="s">
        <v>250</v>
      </c>
      <c r="C137" s="15" t="s">
        <v>326</v>
      </c>
      <c r="D137" s="15">
        <v>147054</v>
      </c>
      <c r="E137" s="15" t="s">
        <v>231</v>
      </c>
      <c r="F137" t="s">
        <v>141</v>
      </c>
      <c r="G137" s="15" t="s">
        <v>122</v>
      </c>
      <c r="H137" s="22">
        <v>1</v>
      </c>
      <c r="I137" s="22">
        <v>1</v>
      </c>
      <c r="J137" s="23">
        <v>39</v>
      </c>
      <c r="K137" s="15">
        <v>0.92400000000000004</v>
      </c>
      <c r="L137" s="24">
        <f t="shared" si="5"/>
        <v>36.036000000000001</v>
      </c>
    </row>
    <row r="138" spans="1:15" x14ac:dyDescent="0.2">
      <c r="A138" s="1" t="s">
        <v>137</v>
      </c>
      <c r="B138" t="s">
        <v>251</v>
      </c>
      <c r="C138" s="15" t="s">
        <v>326</v>
      </c>
      <c r="D138" s="15">
        <v>514070</v>
      </c>
      <c r="E138" s="15" t="s">
        <v>231</v>
      </c>
      <c r="F138" t="s">
        <v>141</v>
      </c>
      <c r="G138" s="15" t="s">
        <v>122</v>
      </c>
      <c r="H138" s="22">
        <v>1</v>
      </c>
      <c r="I138" s="22">
        <v>1</v>
      </c>
      <c r="J138" s="23">
        <v>44</v>
      </c>
      <c r="K138" s="15">
        <v>0.92100000000000004</v>
      </c>
      <c r="L138" s="24">
        <f t="shared" si="5"/>
        <v>40.524000000000001</v>
      </c>
    </row>
    <row r="139" spans="1:15" x14ac:dyDescent="0.2">
      <c r="A139" s="1" t="s">
        <v>137</v>
      </c>
      <c r="B139" t="s">
        <v>252</v>
      </c>
      <c r="C139" s="15" t="s">
        <v>326</v>
      </c>
      <c r="D139" s="15">
        <v>147069</v>
      </c>
      <c r="E139" s="15" t="s">
        <v>231</v>
      </c>
      <c r="F139" t="s">
        <v>141</v>
      </c>
      <c r="G139" s="15" t="s">
        <v>122</v>
      </c>
      <c r="H139" s="22">
        <v>1</v>
      </c>
      <c r="I139" s="22">
        <v>1</v>
      </c>
      <c r="J139" s="23">
        <v>65</v>
      </c>
      <c r="K139" s="15">
        <v>0.93400000000000005</v>
      </c>
      <c r="L139" s="24">
        <f t="shared" si="5"/>
        <v>60.71</v>
      </c>
    </row>
    <row r="140" spans="1:15" x14ac:dyDescent="0.2">
      <c r="A140" s="25" t="s">
        <v>137</v>
      </c>
      <c r="B140" s="9" t="s">
        <v>253</v>
      </c>
      <c r="C140" s="15" t="s">
        <v>326</v>
      </c>
      <c r="D140" s="26">
        <v>514059</v>
      </c>
      <c r="E140" s="26" t="s">
        <v>231</v>
      </c>
      <c r="F140" s="9" t="s">
        <v>141</v>
      </c>
      <c r="G140" s="26" t="s">
        <v>122</v>
      </c>
      <c r="H140" s="27">
        <v>1</v>
      </c>
      <c r="I140" s="27">
        <v>1</v>
      </c>
      <c r="J140" s="28">
        <v>38</v>
      </c>
      <c r="K140" s="26">
        <v>0.93200000000000005</v>
      </c>
      <c r="L140" s="29">
        <f t="shared" si="5"/>
        <v>35.416000000000004</v>
      </c>
    </row>
    <row r="141" spans="1:15" x14ac:dyDescent="0.2">
      <c r="A141" s="30"/>
      <c r="B141" s="31"/>
      <c r="C141" s="32"/>
      <c r="D141" s="32"/>
      <c r="E141" s="32"/>
      <c r="F141" s="31"/>
      <c r="G141" s="32"/>
      <c r="H141" s="33"/>
      <c r="I141" s="33"/>
      <c r="J141" s="34"/>
      <c r="K141" s="32"/>
      <c r="L141" s="35"/>
      <c r="M141" s="2" t="s">
        <v>134</v>
      </c>
      <c r="N141" s="1" t="s">
        <v>3</v>
      </c>
      <c r="O141" s="2" t="s">
        <v>135</v>
      </c>
    </row>
    <row r="142" spans="1:15" ht="15" x14ac:dyDescent="0.2">
      <c r="A142" s="78" t="s">
        <v>254</v>
      </c>
      <c r="B142" s="78"/>
      <c r="C142" s="36"/>
      <c r="D142" s="36"/>
      <c r="J142" s="37">
        <f>SUM(J118:J140)</f>
        <v>1459</v>
      </c>
      <c r="K142" s="38"/>
      <c r="L142" s="37">
        <f>SUM(L118:L140)</f>
        <v>1329.0269999999998</v>
      </c>
      <c r="M142" s="39">
        <v>0.8</v>
      </c>
      <c r="N142" s="40">
        <f>M142*L142</f>
        <v>1063.2215999999999</v>
      </c>
      <c r="O142" s="40">
        <f>L142-N142</f>
        <v>265.80539999999996</v>
      </c>
    </row>
    <row r="143" spans="1:15" ht="15" x14ac:dyDescent="0.2">
      <c r="A143" s="36"/>
      <c r="B143" s="36"/>
      <c r="C143" s="36"/>
      <c r="D143" s="36"/>
      <c r="J143" s="37"/>
      <c r="K143" s="38"/>
      <c r="L143" s="37"/>
      <c r="M143" s="39"/>
      <c r="N143" s="40"/>
      <c r="O143" s="40"/>
    </row>
    <row r="144" spans="1:15" x14ac:dyDescent="0.2">
      <c r="B144" s="1"/>
      <c r="C144" s="1"/>
      <c r="D144" s="1"/>
      <c r="J144" s="23"/>
      <c r="L144" s="23"/>
    </row>
    <row r="145" spans="1:15" ht="15.75" x14ac:dyDescent="0.25">
      <c r="A145" s="44" t="s">
        <v>255</v>
      </c>
      <c r="J145" s="23"/>
      <c r="L145" s="23"/>
    </row>
    <row r="146" spans="1:15" x14ac:dyDescent="0.2">
      <c r="A146" s="1" t="s">
        <v>137</v>
      </c>
      <c r="B146" t="s">
        <v>256</v>
      </c>
      <c r="C146" s="15" t="s">
        <v>326</v>
      </c>
      <c r="D146" s="15">
        <v>147067</v>
      </c>
      <c r="E146" s="15" t="s">
        <v>231</v>
      </c>
      <c r="F146" t="s">
        <v>141</v>
      </c>
      <c r="G146" s="15" t="s">
        <v>122</v>
      </c>
      <c r="H146" s="33">
        <v>1</v>
      </c>
      <c r="I146" s="33">
        <v>1</v>
      </c>
      <c r="J146" s="23">
        <v>30</v>
      </c>
      <c r="K146" s="15">
        <v>0.874</v>
      </c>
      <c r="L146" s="24">
        <f>J146*K146</f>
        <v>26.22</v>
      </c>
    </row>
    <row r="147" spans="1:15" x14ac:dyDescent="0.2">
      <c r="A147" s="25" t="s">
        <v>137</v>
      </c>
      <c r="B147" s="9" t="s">
        <v>257</v>
      </c>
      <c r="C147" s="26" t="s">
        <v>326</v>
      </c>
      <c r="D147" s="26">
        <v>514006</v>
      </c>
      <c r="E147" s="26" t="s">
        <v>231</v>
      </c>
      <c r="F147" s="9" t="s">
        <v>141</v>
      </c>
      <c r="G147" s="26" t="s">
        <v>122</v>
      </c>
      <c r="H147" s="27">
        <v>1</v>
      </c>
      <c r="I147" s="27">
        <v>1</v>
      </c>
      <c r="J147" s="28">
        <v>23</v>
      </c>
      <c r="K147" s="42">
        <v>1</v>
      </c>
      <c r="L147" s="28">
        <f>J147*K147</f>
        <v>23</v>
      </c>
    </row>
    <row r="148" spans="1:15" x14ac:dyDescent="0.2">
      <c r="A148" s="30"/>
      <c r="B148" s="31"/>
      <c r="C148" s="32"/>
      <c r="D148" s="32"/>
      <c r="E148" s="32"/>
      <c r="F148" s="31"/>
      <c r="G148" s="32"/>
      <c r="H148" s="33"/>
      <c r="I148" s="33"/>
      <c r="J148" s="34"/>
      <c r="K148" s="43"/>
      <c r="L148" s="34"/>
      <c r="M148" s="2" t="s">
        <v>134</v>
      </c>
      <c r="N148" s="1" t="s">
        <v>3</v>
      </c>
      <c r="O148" s="2" t="s">
        <v>135</v>
      </c>
    </row>
    <row r="149" spans="1:15" ht="15" x14ac:dyDescent="0.2">
      <c r="A149" s="78" t="s">
        <v>258</v>
      </c>
      <c r="B149" s="78"/>
      <c r="C149" s="36"/>
      <c r="D149" s="36"/>
      <c r="J149" s="23">
        <f>J146+J147</f>
        <v>53</v>
      </c>
      <c r="L149" s="24">
        <f>L146+L147</f>
        <v>49.22</v>
      </c>
      <c r="M149" s="39">
        <v>0.8</v>
      </c>
      <c r="N149" s="40">
        <f>M149*L149</f>
        <v>39.376000000000005</v>
      </c>
      <c r="O149" s="40">
        <f>L149-N149</f>
        <v>9.8439999999999941</v>
      </c>
    </row>
    <row r="150" spans="1:15" x14ac:dyDescent="0.2">
      <c r="J150" s="23"/>
      <c r="L150" s="23"/>
    </row>
    <row r="151" spans="1:15" ht="15.75" x14ac:dyDescent="0.25">
      <c r="A151" s="44" t="s">
        <v>255</v>
      </c>
      <c r="J151" s="23"/>
      <c r="L151" s="23"/>
    </row>
    <row r="152" spans="1:15" x14ac:dyDescent="0.2">
      <c r="A152" s="1" t="s">
        <v>137</v>
      </c>
      <c r="B152" t="s">
        <v>259</v>
      </c>
      <c r="C152" s="15" t="s">
        <v>326</v>
      </c>
      <c r="D152" s="15">
        <v>147010</v>
      </c>
      <c r="E152" s="15" t="s">
        <v>260</v>
      </c>
      <c r="F152" t="s">
        <v>141</v>
      </c>
      <c r="G152" s="15" t="s">
        <v>122</v>
      </c>
      <c r="H152" s="33">
        <v>1</v>
      </c>
      <c r="I152" s="33">
        <v>1</v>
      </c>
      <c r="J152" s="23">
        <v>420</v>
      </c>
      <c r="K152" s="15">
        <v>0.95399999999999996</v>
      </c>
      <c r="L152" s="24">
        <f t="shared" ref="L152:L165" si="6">J152*K152</f>
        <v>400.68</v>
      </c>
    </row>
    <row r="153" spans="1:15" x14ac:dyDescent="0.2">
      <c r="A153" s="1" t="s">
        <v>137</v>
      </c>
      <c r="B153" t="s">
        <v>261</v>
      </c>
      <c r="C153" s="15" t="s">
        <v>326</v>
      </c>
      <c r="D153" s="15">
        <v>514061</v>
      </c>
      <c r="E153" s="15" t="s">
        <v>260</v>
      </c>
      <c r="F153" t="s">
        <v>141</v>
      </c>
      <c r="G153" s="15" t="s">
        <v>122</v>
      </c>
      <c r="H153" s="33">
        <v>1</v>
      </c>
      <c r="I153" s="33">
        <v>1</v>
      </c>
      <c r="J153" s="23">
        <v>50</v>
      </c>
      <c r="K153" s="15">
        <v>0.999</v>
      </c>
      <c r="L153" s="24">
        <f t="shared" si="6"/>
        <v>49.95</v>
      </c>
    </row>
    <row r="154" spans="1:15" x14ac:dyDescent="0.2">
      <c r="A154" s="1" t="s">
        <v>137</v>
      </c>
      <c r="B154" t="s">
        <v>262</v>
      </c>
      <c r="C154" s="15" t="s">
        <v>326</v>
      </c>
      <c r="D154" s="15">
        <v>147021</v>
      </c>
      <c r="E154" s="15" t="s">
        <v>260</v>
      </c>
      <c r="F154" t="s">
        <v>141</v>
      </c>
      <c r="G154" s="15" t="s">
        <v>122</v>
      </c>
      <c r="H154" s="33">
        <v>1</v>
      </c>
      <c r="I154" s="33">
        <v>1</v>
      </c>
      <c r="J154" s="23">
        <v>56</v>
      </c>
      <c r="K154" s="15">
        <v>0.95799999999999996</v>
      </c>
      <c r="L154" s="24">
        <f t="shared" si="6"/>
        <v>53.647999999999996</v>
      </c>
    </row>
    <row r="155" spans="1:15" x14ac:dyDescent="0.2">
      <c r="A155" s="1" t="s">
        <v>137</v>
      </c>
      <c r="B155" t="s">
        <v>263</v>
      </c>
      <c r="C155" s="15" t="s">
        <v>326</v>
      </c>
      <c r="D155" s="15">
        <v>514075</v>
      </c>
      <c r="E155" s="15" t="s">
        <v>260</v>
      </c>
      <c r="F155" t="s">
        <v>141</v>
      </c>
      <c r="G155" s="15" t="s">
        <v>122</v>
      </c>
      <c r="H155" s="33">
        <v>1</v>
      </c>
      <c r="I155" s="33">
        <v>1</v>
      </c>
      <c r="J155" s="23">
        <v>72</v>
      </c>
      <c r="K155" s="41">
        <v>1</v>
      </c>
      <c r="L155" s="23">
        <f t="shared" si="6"/>
        <v>72</v>
      </c>
    </row>
    <row r="156" spans="1:15" x14ac:dyDescent="0.2">
      <c r="A156" s="1" t="s">
        <v>137</v>
      </c>
      <c r="B156" t="s">
        <v>264</v>
      </c>
      <c r="C156" s="15" t="s">
        <v>326</v>
      </c>
      <c r="D156" s="15">
        <v>147030</v>
      </c>
      <c r="E156" s="15" t="s">
        <v>260</v>
      </c>
      <c r="F156" t="s">
        <v>141</v>
      </c>
      <c r="G156" s="15" t="s">
        <v>122</v>
      </c>
      <c r="H156" s="33">
        <v>1</v>
      </c>
      <c r="I156" s="33">
        <v>1</v>
      </c>
      <c r="J156" s="23">
        <v>123</v>
      </c>
      <c r="K156" s="15">
        <v>0.94299999999999995</v>
      </c>
      <c r="L156" s="24">
        <f t="shared" si="6"/>
        <v>115.98899999999999</v>
      </c>
    </row>
    <row r="157" spans="1:15" x14ac:dyDescent="0.2">
      <c r="A157" s="1" t="s">
        <v>137</v>
      </c>
      <c r="B157" t="s">
        <v>265</v>
      </c>
      <c r="C157" s="15" t="s">
        <v>326</v>
      </c>
      <c r="D157" s="15">
        <v>514060</v>
      </c>
      <c r="E157" s="15" t="s">
        <v>260</v>
      </c>
      <c r="F157" t="s">
        <v>141</v>
      </c>
      <c r="G157" s="15" t="s">
        <v>122</v>
      </c>
      <c r="H157" s="33">
        <v>1</v>
      </c>
      <c r="I157" s="33">
        <v>1</v>
      </c>
      <c r="J157" s="23">
        <v>23</v>
      </c>
      <c r="K157" s="41">
        <v>1</v>
      </c>
      <c r="L157" s="23">
        <f t="shared" si="6"/>
        <v>23</v>
      </c>
    </row>
    <row r="158" spans="1:15" x14ac:dyDescent="0.2">
      <c r="A158" s="1" t="s">
        <v>137</v>
      </c>
      <c r="B158" t="s">
        <v>266</v>
      </c>
      <c r="C158" s="15" t="s">
        <v>326</v>
      </c>
      <c r="D158" s="15">
        <v>147043</v>
      </c>
      <c r="E158" s="15" t="s">
        <v>231</v>
      </c>
      <c r="F158" t="s">
        <v>141</v>
      </c>
      <c r="G158" s="15" t="s">
        <v>122</v>
      </c>
      <c r="H158" s="33">
        <v>1</v>
      </c>
      <c r="I158" s="33">
        <v>1</v>
      </c>
      <c r="J158" s="23">
        <v>45</v>
      </c>
      <c r="K158" s="15">
        <v>0.92200000000000004</v>
      </c>
      <c r="L158" s="24">
        <f t="shared" si="6"/>
        <v>41.49</v>
      </c>
    </row>
    <row r="159" spans="1:15" x14ac:dyDescent="0.2">
      <c r="A159" s="1" t="s">
        <v>137</v>
      </c>
      <c r="B159" t="s">
        <v>267</v>
      </c>
      <c r="C159" s="15" t="s">
        <v>326</v>
      </c>
      <c r="D159" s="15">
        <v>514073</v>
      </c>
      <c r="E159" s="15" t="s">
        <v>231</v>
      </c>
      <c r="F159" t="s">
        <v>141</v>
      </c>
      <c r="G159" s="15" t="s">
        <v>122</v>
      </c>
      <c r="H159" s="33">
        <v>1</v>
      </c>
      <c r="I159" s="33">
        <v>1</v>
      </c>
      <c r="J159" s="23">
        <v>41</v>
      </c>
      <c r="K159" s="41">
        <v>1</v>
      </c>
      <c r="L159" s="23">
        <f t="shared" si="6"/>
        <v>41</v>
      </c>
    </row>
    <row r="160" spans="1:15" x14ac:dyDescent="0.2">
      <c r="A160" s="1" t="s">
        <v>137</v>
      </c>
      <c r="B160" t="s">
        <v>268</v>
      </c>
      <c r="C160" s="15" t="s">
        <v>326</v>
      </c>
      <c r="D160" s="15">
        <v>147049</v>
      </c>
      <c r="E160" s="15" t="s">
        <v>260</v>
      </c>
      <c r="F160" t="s">
        <v>141</v>
      </c>
      <c r="G160" s="15" t="s">
        <v>122</v>
      </c>
      <c r="H160" s="33">
        <v>1</v>
      </c>
      <c r="I160" s="33">
        <v>1</v>
      </c>
      <c r="J160" s="23">
        <v>105</v>
      </c>
      <c r="K160" s="15">
        <v>0.90800000000000003</v>
      </c>
      <c r="L160" s="24">
        <f t="shared" si="6"/>
        <v>95.34</v>
      </c>
    </row>
    <row r="161" spans="1:15" x14ac:dyDescent="0.2">
      <c r="A161" s="1" t="s">
        <v>137</v>
      </c>
      <c r="B161" t="s">
        <v>269</v>
      </c>
      <c r="C161" s="15" t="s">
        <v>326</v>
      </c>
      <c r="D161" s="15"/>
      <c r="E161" s="15" t="s">
        <v>260</v>
      </c>
      <c r="F161" t="s">
        <v>141</v>
      </c>
      <c r="G161" s="15" t="s">
        <v>122</v>
      </c>
      <c r="H161" s="33">
        <v>1</v>
      </c>
      <c r="I161" s="33">
        <v>1</v>
      </c>
      <c r="J161" s="23">
        <v>0</v>
      </c>
      <c r="K161" s="41">
        <v>1</v>
      </c>
      <c r="L161" s="23">
        <f t="shared" si="6"/>
        <v>0</v>
      </c>
    </row>
    <row r="162" spans="1:15" x14ac:dyDescent="0.2">
      <c r="A162" s="1" t="s">
        <v>137</v>
      </c>
      <c r="B162" t="s">
        <v>270</v>
      </c>
      <c r="C162" s="15" t="s">
        <v>326</v>
      </c>
      <c r="D162" s="15">
        <v>147058</v>
      </c>
      <c r="E162" s="15" t="s">
        <v>260</v>
      </c>
      <c r="F162" t="s">
        <v>141</v>
      </c>
      <c r="G162" s="15" t="s">
        <v>122</v>
      </c>
      <c r="H162" s="33">
        <v>1</v>
      </c>
      <c r="I162" s="33">
        <v>1</v>
      </c>
      <c r="J162" s="23">
        <v>71</v>
      </c>
      <c r="K162" s="15">
        <v>0.92400000000000004</v>
      </c>
      <c r="L162" s="24">
        <f t="shared" si="6"/>
        <v>65.603999999999999</v>
      </c>
    </row>
    <row r="163" spans="1:15" x14ac:dyDescent="0.2">
      <c r="A163" s="1" t="s">
        <v>137</v>
      </c>
      <c r="B163" t="s">
        <v>271</v>
      </c>
      <c r="C163" s="15" t="s">
        <v>326</v>
      </c>
      <c r="D163" s="15">
        <v>514069</v>
      </c>
      <c r="E163" s="15" t="s">
        <v>260</v>
      </c>
      <c r="F163" t="s">
        <v>141</v>
      </c>
      <c r="G163" s="15" t="s">
        <v>122</v>
      </c>
      <c r="H163" s="33">
        <v>1</v>
      </c>
      <c r="I163" s="33">
        <v>1</v>
      </c>
      <c r="J163" s="23">
        <v>28</v>
      </c>
      <c r="K163" s="41">
        <v>1</v>
      </c>
      <c r="L163" s="23">
        <f t="shared" si="6"/>
        <v>28</v>
      </c>
    </row>
    <row r="164" spans="1:15" x14ac:dyDescent="0.2">
      <c r="A164" s="1" t="s">
        <v>137</v>
      </c>
      <c r="B164" t="s">
        <v>272</v>
      </c>
      <c r="C164" s="15" t="s">
        <v>326</v>
      </c>
      <c r="D164" s="15">
        <v>147062</v>
      </c>
      <c r="E164" s="15" t="s">
        <v>260</v>
      </c>
      <c r="F164" t="s">
        <v>141</v>
      </c>
      <c r="G164" s="15" t="s">
        <v>122</v>
      </c>
      <c r="H164" s="33">
        <v>1</v>
      </c>
      <c r="I164" s="33">
        <v>1</v>
      </c>
      <c r="J164" s="23">
        <v>51</v>
      </c>
      <c r="K164" s="15">
        <v>0.94299999999999995</v>
      </c>
      <c r="L164" s="24">
        <f t="shared" si="6"/>
        <v>48.092999999999996</v>
      </c>
    </row>
    <row r="165" spans="1:15" x14ac:dyDescent="0.2">
      <c r="A165" s="25" t="s">
        <v>137</v>
      </c>
      <c r="B165" s="9" t="s">
        <v>273</v>
      </c>
      <c r="C165" s="15" t="s">
        <v>326</v>
      </c>
      <c r="D165" s="26">
        <v>514062</v>
      </c>
      <c r="E165" s="26" t="s">
        <v>260</v>
      </c>
      <c r="F165" s="9" t="s">
        <v>141</v>
      </c>
      <c r="G165" s="26" t="s">
        <v>122</v>
      </c>
      <c r="H165" s="27">
        <v>1</v>
      </c>
      <c r="I165" s="27">
        <v>1</v>
      </c>
      <c r="J165" s="28">
        <v>45</v>
      </c>
      <c r="K165" s="42">
        <v>1</v>
      </c>
      <c r="L165" s="28">
        <f t="shared" si="6"/>
        <v>45</v>
      </c>
    </row>
    <row r="166" spans="1:15" x14ac:dyDescent="0.2">
      <c r="C166" s="15"/>
      <c r="D166" s="15"/>
      <c r="H166" s="33"/>
      <c r="I166" s="33"/>
      <c r="J166" s="23"/>
      <c r="K166" s="41"/>
      <c r="L166" s="23"/>
      <c r="M166" s="2" t="s">
        <v>134</v>
      </c>
      <c r="N166" s="1" t="s">
        <v>3</v>
      </c>
      <c r="O166" s="2" t="s">
        <v>135</v>
      </c>
    </row>
    <row r="167" spans="1:15" ht="15" x14ac:dyDescent="0.2">
      <c r="A167" s="78" t="s">
        <v>274</v>
      </c>
      <c r="B167" s="78"/>
      <c r="C167" s="36"/>
      <c r="D167" s="36"/>
      <c r="J167" s="37">
        <f>SUM(J152:J165)</f>
        <v>1130</v>
      </c>
      <c r="K167" s="38"/>
      <c r="L167" s="37">
        <f>SUM(L152:L165)</f>
        <v>1079.7940000000001</v>
      </c>
      <c r="M167" s="39">
        <v>0.8</v>
      </c>
      <c r="N167" s="40">
        <f>M167*L167</f>
        <v>863.8352000000001</v>
      </c>
      <c r="O167" s="40">
        <f>L167-N167</f>
        <v>215.9588</v>
      </c>
    </row>
    <row r="168" spans="1:15" x14ac:dyDescent="0.2">
      <c r="J168" s="23"/>
      <c r="L168" s="23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opLeftCell="A18" workbookViewId="0">
      <selection activeCell="B33" sqref="B33"/>
    </sheetView>
  </sheetViews>
  <sheetFormatPr defaultRowHeight="12.75" x14ac:dyDescent="0.2"/>
  <cols>
    <col min="2" max="2" width="35.7109375" customWidth="1"/>
    <col min="4" max="4" width="17.7109375" customWidth="1"/>
    <col min="8" max="8" width="15.7109375" customWidth="1"/>
    <col min="10" max="10" width="11.7109375" customWidth="1"/>
  </cols>
  <sheetData>
    <row r="1" spans="1:41" ht="1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1:41" ht="1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1" ht="15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41" ht="15.75" x14ac:dyDescent="0.25">
      <c r="A4" s="44" t="s">
        <v>275</v>
      </c>
      <c r="B4" s="44" t="s">
        <v>276</v>
      </c>
      <c r="C4" s="44"/>
      <c r="D4" s="46" t="s">
        <v>277</v>
      </c>
      <c r="E4" s="45"/>
      <c r="F4" s="45"/>
      <c r="G4" s="44" t="s">
        <v>92</v>
      </c>
      <c r="H4" s="44" t="s">
        <v>93</v>
      </c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1" ht="15.75" x14ac:dyDescent="0.25">
      <c r="A5" s="44"/>
      <c r="B5" s="44" t="s">
        <v>278</v>
      </c>
      <c r="C5" s="44"/>
      <c r="D5" s="46">
        <v>36678</v>
      </c>
      <c r="E5" s="45"/>
      <c r="F5" s="45"/>
      <c r="G5" s="44" t="s">
        <v>96</v>
      </c>
      <c r="H5" s="44" t="s">
        <v>97</v>
      </c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5.75" x14ac:dyDescent="0.25">
      <c r="A6" s="45"/>
      <c r="B6" s="45"/>
      <c r="C6" s="45"/>
      <c r="D6" s="45"/>
      <c r="E6" s="45"/>
      <c r="F6" s="45"/>
      <c r="G6" s="44" t="s">
        <v>98</v>
      </c>
      <c r="H6" s="44" t="s">
        <v>99</v>
      </c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</row>
    <row r="7" spans="1:41" ht="15.75" x14ac:dyDescent="0.25">
      <c r="A7" s="45"/>
      <c r="B7" s="45"/>
      <c r="C7" s="45"/>
      <c r="D7" s="45"/>
      <c r="E7" s="45"/>
      <c r="F7" s="45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15.75" x14ac:dyDescent="0.25">
      <c r="A8" s="45"/>
      <c r="B8" s="45"/>
      <c r="C8" s="45"/>
      <c r="D8" s="45"/>
      <c r="E8" s="45"/>
      <c r="F8" s="45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</row>
    <row r="9" spans="1:41" ht="15.75" x14ac:dyDescent="0.25">
      <c r="A9" s="44" t="s">
        <v>279</v>
      </c>
      <c r="B9" s="44" t="s">
        <v>280</v>
      </c>
      <c r="C9" s="44"/>
      <c r="D9" s="44"/>
      <c r="E9" s="45"/>
      <c r="F9" s="45"/>
      <c r="G9" s="44" t="s">
        <v>92</v>
      </c>
      <c r="H9" s="44" t="s">
        <v>101</v>
      </c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</row>
    <row r="10" spans="1:41" ht="15.75" x14ac:dyDescent="0.25">
      <c r="A10" s="44"/>
      <c r="B10" s="44" t="s">
        <v>31</v>
      </c>
      <c r="C10" s="44"/>
      <c r="D10" s="44"/>
      <c r="E10" s="45"/>
      <c r="F10" s="45"/>
      <c r="G10" s="44" t="s">
        <v>96</v>
      </c>
      <c r="H10" s="44" t="s">
        <v>103</v>
      </c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</row>
    <row r="11" spans="1:41" ht="15.75" x14ac:dyDescent="0.25">
      <c r="A11" s="45"/>
      <c r="B11" s="45"/>
      <c r="C11" s="45"/>
      <c r="D11" s="45"/>
      <c r="E11" s="45"/>
      <c r="F11" s="45"/>
      <c r="G11" s="44" t="s">
        <v>98</v>
      </c>
      <c r="H11" s="44" t="s">
        <v>104</v>
      </c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</row>
    <row r="12" spans="1:41" ht="15.75" x14ac:dyDescent="0.25">
      <c r="A12" s="45"/>
      <c r="B12" s="45"/>
      <c r="C12" s="45"/>
      <c r="D12" s="45"/>
      <c r="E12" s="45"/>
      <c r="F12" s="45"/>
      <c r="G12" s="44"/>
      <c r="H12" s="44"/>
      <c r="I12" s="44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</row>
    <row r="13" spans="1:41" ht="15.75" x14ac:dyDescent="0.25">
      <c r="A13" s="45"/>
      <c r="B13" s="45"/>
      <c r="C13" s="45"/>
      <c r="D13" s="47" t="s">
        <v>281</v>
      </c>
      <c r="E13" s="45"/>
      <c r="F13" s="47" t="s">
        <v>282</v>
      </c>
      <c r="G13" s="45"/>
      <c r="H13" s="47" t="s">
        <v>282</v>
      </c>
      <c r="I13" s="45"/>
      <c r="J13" s="47" t="s">
        <v>135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.75" x14ac:dyDescent="0.25">
      <c r="A14" s="45"/>
      <c r="B14" s="47" t="s">
        <v>283</v>
      </c>
      <c r="C14" s="45"/>
      <c r="D14" s="47" t="s">
        <v>284</v>
      </c>
      <c r="E14" s="45"/>
      <c r="F14" s="47" t="s">
        <v>285</v>
      </c>
      <c r="G14" s="45"/>
      <c r="H14" s="47" t="s">
        <v>284</v>
      </c>
      <c r="I14" s="45"/>
      <c r="J14" s="47" t="s">
        <v>286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</row>
    <row r="15" spans="1:41" ht="15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41" ht="15" x14ac:dyDescent="0.2">
      <c r="A16" s="45"/>
      <c r="B16" s="45" t="s">
        <v>287</v>
      </c>
      <c r="C16" s="45"/>
      <c r="D16" s="48">
        <v>933.25</v>
      </c>
      <c r="E16" s="45"/>
      <c r="F16" s="49">
        <v>0.75</v>
      </c>
      <c r="G16" s="45"/>
      <c r="H16" s="48">
        <f t="shared" ref="H16:H33" si="0">D16*F16</f>
        <v>699.9375</v>
      </c>
      <c r="I16" s="45"/>
      <c r="J16" s="48">
        <f t="shared" ref="J16:J33" si="1">D16-H16</f>
        <v>233.3125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</row>
    <row r="17" spans="1:41" ht="15" x14ac:dyDescent="0.2">
      <c r="A17" s="45"/>
      <c r="B17" s="45" t="s">
        <v>288</v>
      </c>
      <c r="C17" s="45"/>
      <c r="D17" s="48">
        <v>104</v>
      </c>
      <c r="E17" s="45"/>
      <c r="F17" s="49">
        <v>0.75</v>
      </c>
      <c r="G17" s="45"/>
      <c r="H17" s="48">
        <f t="shared" si="0"/>
        <v>78</v>
      </c>
      <c r="I17" s="45"/>
      <c r="J17" s="48">
        <f t="shared" si="1"/>
        <v>26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</row>
    <row r="18" spans="1:41" ht="15" x14ac:dyDescent="0.2">
      <c r="A18" s="45"/>
      <c r="B18" s="45" t="s">
        <v>289</v>
      </c>
      <c r="C18" s="45"/>
      <c r="D18" s="48">
        <v>91</v>
      </c>
      <c r="E18" s="45"/>
      <c r="F18" s="49">
        <v>0.75</v>
      </c>
      <c r="G18" s="45"/>
      <c r="H18" s="48">
        <f t="shared" si="0"/>
        <v>68.25</v>
      </c>
      <c r="I18" s="45"/>
      <c r="J18" s="48">
        <f t="shared" si="1"/>
        <v>22.75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</row>
    <row r="19" spans="1:41" ht="15" x14ac:dyDescent="0.2">
      <c r="A19" s="45"/>
      <c r="B19" s="45" t="s">
        <v>290</v>
      </c>
      <c r="C19" s="45"/>
      <c r="D19" s="48">
        <v>87.75</v>
      </c>
      <c r="E19" s="45"/>
      <c r="F19" s="49">
        <v>0.75</v>
      </c>
      <c r="G19" s="45"/>
      <c r="H19" s="48">
        <f t="shared" si="0"/>
        <v>65.8125</v>
      </c>
      <c r="I19" s="45"/>
      <c r="J19" s="48">
        <f t="shared" si="1"/>
        <v>21.9375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ht="15" x14ac:dyDescent="0.2">
      <c r="A20" s="45"/>
      <c r="B20" s="45" t="s">
        <v>291</v>
      </c>
      <c r="C20" s="45"/>
      <c r="D20" s="48">
        <v>7032.1305599999987</v>
      </c>
      <c r="E20" s="45"/>
      <c r="F20" s="49">
        <v>0.75</v>
      </c>
      <c r="G20" s="45"/>
      <c r="H20" s="48">
        <f t="shared" si="0"/>
        <v>5274.0979199999992</v>
      </c>
      <c r="I20" s="45"/>
      <c r="J20" s="48">
        <f t="shared" si="1"/>
        <v>1758.0326399999994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ht="15" x14ac:dyDescent="0.2">
      <c r="A21" s="45"/>
      <c r="B21" s="45" t="s">
        <v>292</v>
      </c>
      <c r="C21" s="45"/>
      <c r="D21" s="48">
        <v>365.625</v>
      </c>
      <c r="E21" s="45"/>
      <c r="F21" s="49">
        <v>0.75</v>
      </c>
      <c r="G21" s="45"/>
      <c r="H21" s="48">
        <f t="shared" si="0"/>
        <v>274.21875</v>
      </c>
      <c r="I21" s="45"/>
      <c r="J21" s="48">
        <f t="shared" si="1"/>
        <v>91.40625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ht="15" x14ac:dyDescent="0.2">
      <c r="A22" s="45"/>
      <c r="B22" s="45" t="s">
        <v>293</v>
      </c>
      <c r="C22" s="45"/>
      <c r="D22" s="48">
        <v>406.25</v>
      </c>
      <c r="E22" s="45"/>
      <c r="F22" s="49">
        <v>0.75</v>
      </c>
      <c r="G22" s="45"/>
      <c r="H22" s="48">
        <f t="shared" si="0"/>
        <v>304.6875</v>
      </c>
      <c r="I22" s="45"/>
      <c r="J22" s="48">
        <f t="shared" si="1"/>
        <v>101.5625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ht="15" x14ac:dyDescent="0.2">
      <c r="A23" s="45"/>
      <c r="B23" s="45" t="s">
        <v>294</v>
      </c>
      <c r="C23" s="45"/>
      <c r="D23" s="48">
        <v>195</v>
      </c>
      <c r="E23" s="45"/>
      <c r="F23" s="49">
        <v>0.75</v>
      </c>
      <c r="G23" s="45"/>
      <c r="H23" s="48">
        <f t="shared" si="0"/>
        <v>146.25</v>
      </c>
      <c r="I23" s="45"/>
      <c r="J23" s="48">
        <f t="shared" si="1"/>
        <v>48.75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ht="15" x14ac:dyDescent="0.2">
      <c r="A24" s="45"/>
      <c r="B24" s="45" t="s">
        <v>295</v>
      </c>
      <c r="C24" s="45"/>
      <c r="D24" s="48">
        <v>357.5</v>
      </c>
      <c r="E24" s="45"/>
      <c r="F24" s="49">
        <v>0.75</v>
      </c>
      <c r="G24" s="45"/>
      <c r="H24" s="48">
        <f t="shared" si="0"/>
        <v>268.125</v>
      </c>
      <c r="I24" s="45"/>
      <c r="J24" s="48">
        <f t="shared" si="1"/>
        <v>89.375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15" x14ac:dyDescent="0.2">
      <c r="A25" s="45"/>
      <c r="B25" s="45" t="s">
        <v>296</v>
      </c>
      <c r="C25" s="45"/>
      <c r="D25" s="48">
        <v>403</v>
      </c>
      <c r="E25" s="45"/>
      <c r="F25" s="49">
        <v>0.75</v>
      </c>
      <c r="G25" s="45"/>
      <c r="H25" s="48">
        <f t="shared" si="0"/>
        <v>302.25</v>
      </c>
      <c r="I25" s="45"/>
      <c r="J25" s="48">
        <f t="shared" si="1"/>
        <v>100.75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ht="15" x14ac:dyDescent="0.2">
      <c r="A26" s="45"/>
      <c r="B26" s="45" t="s">
        <v>297</v>
      </c>
      <c r="C26" s="45"/>
      <c r="D26" s="48">
        <v>282.75</v>
      </c>
      <c r="E26" s="45"/>
      <c r="F26" s="49">
        <v>0.75</v>
      </c>
      <c r="G26" s="45"/>
      <c r="H26" s="48">
        <f t="shared" si="0"/>
        <v>212.0625</v>
      </c>
      <c r="I26" s="45"/>
      <c r="J26" s="48">
        <f t="shared" si="1"/>
        <v>70.6875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</row>
    <row r="27" spans="1:41" ht="15" x14ac:dyDescent="0.2">
      <c r="A27" s="45"/>
      <c r="B27" s="45" t="s">
        <v>298</v>
      </c>
      <c r="C27" s="45"/>
      <c r="D27" s="48">
        <v>362.59470000000005</v>
      </c>
      <c r="E27" s="45"/>
      <c r="F27" s="49">
        <v>0.75</v>
      </c>
      <c r="G27" s="45"/>
      <c r="H27" s="48">
        <f t="shared" si="0"/>
        <v>271.94602500000002</v>
      </c>
      <c r="I27" s="45"/>
      <c r="J27" s="48">
        <f t="shared" si="1"/>
        <v>90.648675000000026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ht="15" x14ac:dyDescent="0.2">
      <c r="A28" s="45"/>
      <c r="B28" s="45" t="s">
        <v>299</v>
      </c>
      <c r="C28" s="45"/>
      <c r="D28" s="48">
        <v>380.25</v>
      </c>
      <c r="E28" s="45"/>
      <c r="F28" s="49">
        <v>0.75</v>
      </c>
      <c r="G28" s="45"/>
      <c r="H28" s="48">
        <f t="shared" si="0"/>
        <v>285.1875</v>
      </c>
      <c r="I28" s="45"/>
      <c r="J28" s="48">
        <f t="shared" si="1"/>
        <v>95.0625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</row>
    <row r="29" spans="1:41" ht="15" x14ac:dyDescent="0.2">
      <c r="A29" s="45"/>
      <c r="B29" s="45" t="s">
        <v>300</v>
      </c>
      <c r="C29" s="45"/>
      <c r="D29" s="48">
        <v>520</v>
      </c>
      <c r="E29" s="45"/>
      <c r="F29" s="49">
        <v>0.75</v>
      </c>
      <c r="G29" s="45"/>
      <c r="H29" s="48">
        <f t="shared" si="0"/>
        <v>390</v>
      </c>
      <c r="I29" s="45"/>
      <c r="J29" s="48">
        <f t="shared" si="1"/>
        <v>130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</row>
    <row r="30" spans="1:41" ht="15" x14ac:dyDescent="0.2">
      <c r="A30" s="45"/>
      <c r="B30" s="45" t="s">
        <v>301</v>
      </c>
      <c r="C30" s="45"/>
      <c r="D30" s="48">
        <v>745.46875</v>
      </c>
      <c r="E30" s="45"/>
      <c r="F30" s="49">
        <v>0.75</v>
      </c>
      <c r="G30" s="45"/>
      <c r="H30" s="48">
        <f t="shared" si="0"/>
        <v>559.1015625</v>
      </c>
      <c r="I30" s="45"/>
      <c r="J30" s="48">
        <f t="shared" si="1"/>
        <v>186.3671875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</row>
    <row r="31" spans="1:41" ht="15" x14ac:dyDescent="0.2">
      <c r="A31" s="45"/>
      <c r="B31" s="45" t="s">
        <v>302</v>
      </c>
      <c r="C31" s="45"/>
      <c r="D31" s="48">
        <v>150.60379749999998</v>
      </c>
      <c r="E31" s="45"/>
      <c r="F31" s="49">
        <v>0.75</v>
      </c>
      <c r="G31" s="45"/>
      <c r="H31" s="48">
        <f t="shared" si="0"/>
        <v>112.95284812499999</v>
      </c>
      <c r="I31" s="45"/>
      <c r="J31" s="48">
        <f t="shared" si="1"/>
        <v>37.650949374999996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</row>
    <row r="32" spans="1:41" ht="15" x14ac:dyDescent="0.2">
      <c r="A32" s="45"/>
      <c r="B32" s="56" t="s">
        <v>303</v>
      </c>
      <c r="C32" s="56"/>
      <c r="D32" s="53">
        <v>325</v>
      </c>
      <c r="E32" s="56"/>
      <c r="F32" s="54">
        <v>0.75</v>
      </c>
      <c r="G32" s="56"/>
      <c r="H32" s="53">
        <f t="shared" si="0"/>
        <v>243.75</v>
      </c>
      <c r="I32" s="56"/>
      <c r="J32" s="53">
        <f t="shared" si="1"/>
        <v>81.25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</row>
    <row r="33" spans="1:41" ht="15" x14ac:dyDescent="0.2">
      <c r="A33" s="45"/>
      <c r="B33" s="50" t="s">
        <v>305</v>
      </c>
      <c r="C33" s="50"/>
      <c r="D33" s="51">
        <v>1025</v>
      </c>
      <c r="E33" s="56"/>
      <c r="F33" s="55">
        <v>0.75</v>
      </c>
      <c r="G33" s="50"/>
      <c r="H33" s="51">
        <f t="shared" si="0"/>
        <v>768.75</v>
      </c>
      <c r="I33" s="50"/>
      <c r="J33" s="51">
        <f t="shared" si="1"/>
        <v>256.25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</row>
    <row r="34" spans="1:41" ht="15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</row>
    <row r="35" spans="1:41" ht="15.75" x14ac:dyDescent="0.25">
      <c r="A35" s="45"/>
      <c r="B35" s="44" t="s">
        <v>304</v>
      </c>
      <c r="C35" s="45"/>
      <c r="D35" s="52">
        <f>SUM(D16:D33)</f>
        <v>13767.172807499997</v>
      </c>
      <c r="E35" s="45"/>
      <c r="F35" s="45"/>
      <c r="G35" s="45"/>
      <c r="H35" s="52">
        <f>SUM(H16:H33)</f>
        <v>10325.379605624999</v>
      </c>
      <c r="I35" s="45"/>
      <c r="J35" s="52">
        <f>SUM(J16:J33)</f>
        <v>3441.7932018749993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</row>
    <row r="36" spans="1:41" ht="15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</row>
    <row r="37" spans="1:41" ht="15" x14ac:dyDescent="0.2">
      <c r="A37" s="45"/>
      <c r="B37" s="45"/>
      <c r="C37" s="45"/>
      <c r="D37" s="48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5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</row>
    <row r="39" spans="1:41" ht="15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</row>
    <row r="40" spans="1:41" ht="15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</row>
    <row r="41" spans="1:41" ht="15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</row>
    <row r="42" spans="1:41" ht="15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</row>
    <row r="43" spans="1:41" ht="15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</row>
    <row r="44" spans="1:41" ht="15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</row>
    <row r="45" spans="1:41" ht="15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</row>
    <row r="46" spans="1:41" ht="15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</row>
    <row r="47" spans="1:41" ht="15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</row>
    <row r="48" spans="1:41" ht="15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</row>
    <row r="49" spans="1:41" ht="15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</row>
    <row r="50" spans="1:41" ht="15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</row>
    <row r="51" spans="1:41" ht="15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</row>
    <row r="52" spans="1:41" ht="15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</row>
    <row r="53" spans="1:41" ht="15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</row>
    <row r="54" spans="1:41" ht="15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</row>
    <row r="55" spans="1:41" ht="15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1" ht="15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1" ht="15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1" ht="15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</row>
    <row r="59" spans="1:41" ht="15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</row>
    <row r="60" spans="1:41" ht="15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</row>
    <row r="61" spans="1:41" ht="15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15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15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15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15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15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15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15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15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15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15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15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15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15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15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15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15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  <row r="78" spans="1:41" ht="15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</row>
    <row r="79" spans="1:41" ht="15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</row>
    <row r="80" spans="1:41" ht="15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</row>
    <row r="81" spans="1:41" ht="15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</row>
    <row r="82" spans="1:41" ht="15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</row>
    <row r="83" spans="1:41" ht="15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</row>
    <row r="84" spans="1:41" ht="15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</row>
    <row r="85" spans="1:41" ht="15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</row>
    <row r="86" spans="1:41" ht="15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</row>
    <row r="87" spans="1:41" ht="15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</row>
    <row r="88" spans="1:41" ht="15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</row>
    <row r="89" spans="1:41" ht="15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</row>
    <row r="90" spans="1:41" ht="15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</row>
    <row r="91" spans="1:41" ht="15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</row>
    <row r="92" spans="1:41" ht="15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</row>
    <row r="93" spans="1:41" ht="15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</row>
    <row r="94" spans="1:41" ht="15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</row>
    <row r="95" spans="1:41" ht="15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</row>
    <row r="96" spans="1:41" ht="15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</row>
    <row r="97" spans="1:41" ht="15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</row>
    <row r="98" spans="1:41" ht="15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</row>
    <row r="99" spans="1:41" ht="15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</row>
    <row r="100" spans="1:41" ht="15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</row>
    <row r="101" spans="1:41" ht="15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</row>
    <row r="102" spans="1:41" ht="15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</row>
    <row r="103" spans="1:41" ht="15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</row>
    <row r="104" spans="1:41" ht="15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</row>
    <row r="105" spans="1:41" ht="15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</row>
    <row r="106" spans="1:41" ht="15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</row>
    <row r="107" spans="1:41" ht="15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</row>
    <row r="108" spans="1:41" ht="15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</row>
    <row r="109" spans="1:41" ht="15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</row>
    <row r="110" spans="1:41" ht="15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</row>
    <row r="111" spans="1:41" ht="15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</row>
    <row r="112" spans="1:41" ht="15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</row>
    <row r="113" spans="1:41" ht="15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</row>
    <row r="114" spans="1:41" ht="15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</row>
    <row r="115" spans="1:41" ht="15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</row>
    <row r="116" spans="1:41" ht="15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</row>
    <row r="117" spans="1:41" ht="15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</row>
    <row r="118" spans="1:41" ht="15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</row>
    <row r="119" spans="1:41" ht="15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</row>
    <row r="120" spans="1:41" ht="15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</row>
    <row r="121" spans="1:41" ht="15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</row>
    <row r="122" spans="1:41" ht="15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</row>
    <row r="123" spans="1:41" ht="15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</row>
    <row r="124" spans="1:41" ht="15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</row>
    <row r="125" spans="1:41" ht="15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</row>
    <row r="126" spans="1:41" ht="15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</row>
    <row r="127" spans="1:41" ht="15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</row>
    <row r="128" spans="1:41" ht="15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Offshore, S. Tx, Arklatex, G.C.</vt:lpstr>
      <vt:lpstr>Midcontinent Area</vt:lpstr>
      <vt:lpstr>Sid Richardson Plant</vt:lpstr>
      <vt:lpstr>'Midcontinent Area'!Print_Area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2000-05-22T14:14:47Z</cp:lastPrinted>
  <dcterms:created xsi:type="dcterms:W3CDTF">2000-02-18T20:56:59Z</dcterms:created>
  <dcterms:modified xsi:type="dcterms:W3CDTF">2014-09-03T14:03:33Z</dcterms:modified>
</cp:coreProperties>
</file>