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75" yWindow="-75" windowWidth="15210" windowHeight="7350" tabRatio="599" activeTab="1"/>
  </bookViews>
  <sheets>
    <sheet name="Chart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B34" i="2"/>
  <c r="C34" i="2"/>
  <c r="D34" i="2"/>
  <c r="E34" i="2"/>
  <c r="B36" i="2"/>
  <c r="C36" i="2"/>
  <c r="D36" i="2"/>
  <c r="E36" i="2"/>
  <c r="B37" i="2"/>
  <c r="E40" i="2"/>
  <c r="E41" i="2"/>
  <c r="E42" i="2"/>
</calcChain>
</file>

<file path=xl/comments1.xml><?xml version="1.0" encoding="utf-8"?>
<comments xmlns="http://schemas.openxmlformats.org/spreadsheetml/2006/main">
  <authors>
    <author/>
  </authors>
  <commentList>
    <comment ref="A35" authorId="0" shapeId="0">
      <text>
        <r>
          <rPr>
            <sz val="9"/>
            <color indexed="81"/>
            <rFont val="Tahoma"/>
            <charset val="1"/>
          </rPr>
          <t xml:space="preserve">This Number came from Theresa Kotrola
</t>
        </r>
      </text>
    </comment>
  </commentList>
</comments>
</file>

<file path=xl/sharedStrings.xml><?xml version="1.0" encoding="utf-8"?>
<sst xmlns="http://schemas.openxmlformats.org/spreadsheetml/2006/main" count="15" uniqueCount="15">
  <si>
    <t>ENTEX TOTAL TARP (ACTUALS)</t>
  </si>
  <si>
    <t>ENTEX_TOTAL_ADJPA WW (ESTIMATES)</t>
  </si>
  <si>
    <t xml:space="preserve">ENTEX_TOT_PA WW  (ESTIMATES) </t>
  </si>
  <si>
    <t>TARP TOTAL/ ENTEX_TOT_PA</t>
  </si>
  <si>
    <t>Subtotal</t>
  </si>
  <si>
    <t>Vidor CG</t>
  </si>
  <si>
    <t>&lt;--- December 99 Number</t>
  </si>
  <si>
    <t xml:space="preserve"> </t>
  </si>
  <si>
    <t>Total</t>
  </si>
  <si>
    <t xml:space="preserve">    This equation was put into effect on</t>
  </si>
  <si>
    <t>January's Entex Factor is:</t>
  </si>
  <si>
    <t>1.619 * (x) + 37.698</t>
  </si>
  <si>
    <t>December's Entex Factor was:</t>
  </si>
  <si>
    <t>1.3115 * (x) + 45.00</t>
  </si>
  <si>
    <t>where x = Entex Unajusted 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</si>
</sst>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7" formatCode="0.000000"/>
    <numFmt numFmtId="168" formatCode="0.000000000"/>
    <numFmt numFmtId="169" formatCode="m/d"/>
  </numFmts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  <xf numFmtId="167" fontId="1" fillId="0" borderId="0" xfId="0" applyNumberFormat="1" applyFont="1" applyAlignment="1">
      <alignment horizontal="center" wrapText="1"/>
    </xf>
    <xf numFmtId="167" fontId="0" fillId="0" borderId="0" xfId="0" applyNumberFormat="1"/>
    <xf numFmtId="164" fontId="1" fillId="0" borderId="0" xfId="0" applyNumberFormat="1" applyFont="1"/>
    <xf numFmtId="16" fontId="0" fillId="0" borderId="0" xfId="0" applyNumberFormat="1"/>
    <xf numFmtId="0" fontId="3" fillId="0" borderId="0" xfId="0" applyFont="1"/>
    <xf numFmtId="15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69" fontId="0" fillId="0" borderId="0" xfId="0" applyNumberFormat="1"/>
    <xf numFmtId="9" fontId="0" fillId="0" borderId="0" xfId="0" applyNumberFormat="1"/>
    <xf numFmtId="165" fontId="1" fillId="0" borderId="0" xfId="0" applyNumberFormat="1" applyFont="1" applyAlignment="1">
      <alignment horizontal="center" wrapText="1"/>
    </xf>
    <xf numFmtId="165" fontId="0" fillId="0" borderId="0" xfId="0" applyNumberFormat="1"/>
    <xf numFmtId="165" fontId="1" fillId="0" borderId="0" xfId="0" applyNumberFormat="1" applyFont="1"/>
    <xf numFmtId="15" fontId="1" fillId="0" borderId="0" xfId="0" applyNumberFormat="1" applyFont="1"/>
    <xf numFmtId="15" fontId="3" fillId="0" borderId="0" xfId="0" applyNumberFormat="1" applyFont="1"/>
    <xf numFmtId="165" fontId="0" fillId="0" borderId="0" xfId="0" quotePrefix="1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Entex Factor, January 2000</a:t>
            </a:r>
          </a:p>
        </c:rich>
      </c:tx>
      <c:layout>
        <c:manualLayout>
          <c:xMode val="edge"/>
          <c:yMode val="edge"/>
          <c:x val="0.3817980022197558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234910277324633"/>
          <c:w val="0.76581576026637066"/>
          <c:h val="0.769983686786296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85793562708102111"/>
                  <c:y val="0.1859706362153344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Sheet1!$D$3:$D$32</c:f>
              <c:numCache>
                <c:formatCode>0.000</c:formatCode>
                <c:ptCount val="30"/>
                <c:pt idx="0">
                  <c:v>34.050907000000002</c:v>
                </c:pt>
                <c:pt idx="1">
                  <c:v>25.414885999999999</c:v>
                </c:pt>
                <c:pt idx="2">
                  <c:v>20.586269000000001</c:v>
                </c:pt>
                <c:pt idx="3">
                  <c:v>28.139471</c:v>
                </c:pt>
                <c:pt idx="4">
                  <c:v>86.649010000000004</c:v>
                </c:pt>
                <c:pt idx="5">
                  <c:v>135.42347699999999</c:v>
                </c:pt>
                <c:pt idx="6">
                  <c:v>55.993107000000002</c:v>
                </c:pt>
                <c:pt idx="7">
                  <c:v>30.708639000000002</c:v>
                </c:pt>
                <c:pt idx="8">
                  <c:v>66.703209000000001</c:v>
                </c:pt>
                <c:pt idx="9">
                  <c:v>73.234954999999999</c:v>
                </c:pt>
                <c:pt idx="10">
                  <c:v>42.097560000000001</c:v>
                </c:pt>
                <c:pt idx="11">
                  <c:v>51.955599999999997</c:v>
                </c:pt>
                <c:pt idx="12">
                  <c:v>114.56829999999999</c:v>
                </c:pt>
                <c:pt idx="13">
                  <c:v>79.261880000000005</c:v>
                </c:pt>
                <c:pt idx="14">
                  <c:v>151.5061</c:v>
                </c:pt>
                <c:pt idx="15">
                  <c:v>113.526</c:v>
                </c:pt>
                <c:pt idx="16">
                  <c:v>54.490279999999998</c:v>
                </c:pt>
                <c:pt idx="17">
                  <c:v>83.12424</c:v>
                </c:pt>
                <c:pt idx="18">
                  <c:v>50.739150000000002</c:v>
                </c:pt>
                <c:pt idx="19">
                  <c:v>131.66329999999999</c:v>
                </c:pt>
                <c:pt idx="20">
                  <c:v>169.38200000000001</c:v>
                </c:pt>
                <c:pt idx="21">
                  <c:v>184.7927</c:v>
                </c:pt>
                <c:pt idx="22">
                  <c:v>159.79830000000001</c:v>
                </c:pt>
                <c:pt idx="23">
                  <c:v>115.85039999999999</c:v>
                </c:pt>
                <c:pt idx="24">
                  <c:v>143.06200000000001</c:v>
                </c:pt>
                <c:pt idx="25">
                  <c:v>110.88379999999999</c:v>
                </c:pt>
                <c:pt idx="26">
                  <c:v>103.79</c:v>
                </c:pt>
                <c:pt idx="27">
                  <c:v>154.27199999999999</c:v>
                </c:pt>
                <c:pt idx="28">
                  <c:v>101.407</c:v>
                </c:pt>
                <c:pt idx="29">
                  <c:v>71.672759999999997</c:v>
                </c:pt>
              </c:numCache>
            </c:numRef>
          </c:xVal>
          <c:yVal>
            <c:numRef>
              <c:f>Sheet1!$F$3:$F$32</c:f>
              <c:numCache>
                <c:formatCode>0.000</c:formatCode>
                <c:ptCount val="30"/>
                <c:pt idx="0">
                  <c:v>94.701032258064515</c:v>
                </c:pt>
                <c:pt idx="1">
                  <c:v>81.57203225806451</c:v>
                </c:pt>
                <c:pt idx="2">
                  <c:v>73.035032258064518</c:v>
                </c:pt>
                <c:pt idx="3">
                  <c:v>88.653032258064513</c:v>
                </c:pt>
                <c:pt idx="4">
                  <c:v>184.87503225806452</c:v>
                </c:pt>
                <c:pt idx="5">
                  <c:v>260.41603225806455</c:v>
                </c:pt>
                <c:pt idx="6">
                  <c:v>122.43503225806451</c:v>
                </c:pt>
                <c:pt idx="7">
                  <c:v>87.530032258064509</c:v>
                </c:pt>
                <c:pt idx="8">
                  <c:v>141.66503225806451</c:v>
                </c:pt>
                <c:pt idx="9">
                  <c:v>147.09403225806452</c:v>
                </c:pt>
                <c:pt idx="10">
                  <c:v>100.28203225806452</c:v>
                </c:pt>
                <c:pt idx="11">
                  <c:v>122.20603225806451</c:v>
                </c:pt>
                <c:pt idx="12">
                  <c:v>227.40203225806451</c:v>
                </c:pt>
                <c:pt idx="13">
                  <c:v>181.92303225806452</c:v>
                </c:pt>
                <c:pt idx="14">
                  <c:v>309.19103225806452</c:v>
                </c:pt>
                <c:pt idx="15">
                  <c:v>252.2820322580645</c:v>
                </c:pt>
                <c:pt idx="16">
                  <c:v>150.7400322580645</c:v>
                </c:pt>
                <c:pt idx="17">
                  <c:v>199.05403225806452</c:v>
                </c:pt>
                <c:pt idx="18">
                  <c:v>142.98003225806451</c:v>
                </c:pt>
                <c:pt idx="19">
                  <c:v>268.91603225806449</c:v>
                </c:pt>
                <c:pt idx="20">
                  <c:v>350.55103225806454</c:v>
                </c:pt>
                <c:pt idx="21">
                  <c:v>361.92003225806451</c:v>
                </c:pt>
                <c:pt idx="22">
                  <c:v>327.95803225806452</c:v>
                </c:pt>
                <c:pt idx="23">
                  <c:v>250.46203225806451</c:v>
                </c:pt>
                <c:pt idx="24">
                  <c:v>284.90303225806451</c:v>
                </c:pt>
                <c:pt idx="25">
                  <c:v>218.23803225806452</c:v>
                </c:pt>
                <c:pt idx="26">
                  <c:v>212.82503225806451</c:v>
                </c:pt>
                <c:pt idx="27">
                  <c:v>315.32503225806454</c:v>
                </c:pt>
                <c:pt idx="28">
                  <c:v>210.09603225806453</c:v>
                </c:pt>
                <c:pt idx="29">
                  <c:v>149.1390322580645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0032"/>
        <c:axId val="137140592"/>
      </c:scatterChart>
      <c:valAx>
        <c:axId val="137140032"/>
        <c:scaling>
          <c:orientation val="minMax"/>
          <c:max val="4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Entex Flow (uncalculated, Mmcf)</a:t>
                </a:r>
              </a:p>
            </c:rich>
          </c:tx>
          <c:layout>
            <c:manualLayout>
              <c:xMode val="edge"/>
              <c:yMode val="edge"/>
              <c:x val="0.34184239733629301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40592"/>
        <c:crosses val="autoZero"/>
        <c:crossBetween val="midCat"/>
        <c:majorUnit val="50"/>
      </c:valAx>
      <c:valAx>
        <c:axId val="137140592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Entex Flow (Actual, Mmcf)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70309951060358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40032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47"/>
  <sheetViews>
    <sheetView tabSelected="1" zoomScale="75" workbookViewId="0">
      <selection activeCell="C41" sqref="C41"/>
    </sheetView>
  </sheetViews>
  <sheetFormatPr defaultRowHeight="12.75" x14ac:dyDescent="0.2"/>
  <cols>
    <col min="1" max="1" width="12.85546875" style="8" customWidth="1"/>
    <col min="2" max="2" width="19.140625" style="2" customWidth="1"/>
    <col min="3" max="3" width="22.42578125" style="15" customWidth="1"/>
    <col min="4" max="4" width="18.85546875" style="15" customWidth="1"/>
    <col min="5" max="5" width="15.5703125" style="22" customWidth="1"/>
    <col min="6" max="6" width="12.5703125" customWidth="1"/>
    <col min="7" max="7" width="10.42578125" style="6" customWidth="1"/>
    <col min="8" max="8" width="15.7109375" style="11" customWidth="1"/>
    <col min="9" max="9" width="10.28515625" style="11" customWidth="1"/>
    <col min="10" max="10" width="7" style="11" customWidth="1"/>
    <col min="11" max="11" width="9.140625" style="6"/>
    <col min="12" max="12" width="10.140625" style="2" customWidth="1"/>
  </cols>
  <sheetData>
    <row r="1" spans="1:21" ht="25.5" x14ac:dyDescent="0.2">
      <c r="B1" s="1" t="s">
        <v>0</v>
      </c>
      <c r="C1" s="14" t="s">
        <v>1</v>
      </c>
      <c r="D1" s="14" t="s">
        <v>2</v>
      </c>
      <c r="E1" s="3" t="s">
        <v>3</v>
      </c>
      <c r="F1" s="3"/>
      <c r="N1" s="4"/>
    </row>
    <row r="2" spans="1:21" x14ac:dyDescent="0.2">
      <c r="H2"/>
      <c r="M2" s="11"/>
      <c r="N2" s="11"/>
    </row>
    <row r="3" spans="1:21" x14ac:dyDescent="0.2">
      <c r="A3" s="9">
        <v>36495</v>
      </c>
      <c r="B3">
        <v>88.572000000000003</v>
      </c>
      <c r="C3" s="21">
        <v>67.339218000000002</v>
      </c>
      <c r="D3" s="21">
        <v>34.050907000000002</v>
      </c>
      <c r="E3" s="21">
        <f>B3/D3</f>
        <v>2.6011641921902404</v>
      </c>
      <c r="F3" s="2">
        <f>B3+$B$37</f>
        <v>94.701032258064515</v>
      </c>
      <c r="H3"/>
      <c r="J3"/>
      <c r="K3"/>
      <c r="L3" s="9"/>
      <c r="P3" s="6"/>
      <c r="Q3" s="6"/>
      <c r="R3" s="10"/>
      <c r="S3" s="6"/>
      <c r="U3" s="6"/>
    </row>
    <row r="4" spans="1:21" x14ac:dyDescent="0.2">
      <c r="A4" s="9">
        <v>36496</v>
      </c>
      <c r="B4">
        <v>75.442999999999998</v>
      </c>
      <c r="C4" s="21">
        <v>58.478732999999998</v>
      </c>
      <c r="D4" s="21">
        <v>25.414885999999999</v>
      </c>
      <c r="E4" s="21">
        <f t="shared" ref="E4:E19" si="0">B4/D4</f>
        <v>2.9684571475158301</v>
      </c>
      <c r="F4" s="2">
        <f>B4+$B$37</f>
        <v>81.57203225806451</v>
      </c>
      <c r="H4"/>
      <c r="J4"/>
      <c r="K4"/>
      <c r="L4" s="9"/>
      <c r="P4" s="6"/>
      <c r="Q4" s="6"/>
      <c r="R4" s="10"/>
      <c r="S4" s="6"/>
      <c r="U4" s="6"/>
    </row>
    <row r="5" spans="1:21" x14ac:dyDescent="0.2">
      <c r="A5" s="9">
        <v>36497</v>
      </c>
      <c r="B5">
        <v>66.906000000000006</v>
      </c>
      <c r="C5" s="21">
        <v>53.524138999999998</v>
      </c>
      <c r="D5" s="21">
        <v>20.586269000000001</v>
      </c>
      <c r="E5" s="21">
        <f t="shared" si="0"/>
        <v>3.2500303964744655</v>
      </c>
      <c r="F5" s="2">
        <f t="shared" ref="F5:F32" si="1">B5+$B$37</f>
        <v>73.035032258064518</v>
      </c>
      <c r="H5"/>
      <c r="J5"/>
      <c r="K5"/>
      <c r="L5" s="9"/>
      <c r="P5" s="6"/>
      <c r="Q5" s="6"/>
      <c r="R5" s="10"/>
      <c r="S5" s="6"/>
      <c r="U5" s="6"/>
    </row>
    <row r="6" spans="1:21" x14ac:dyDescent="0.2">
      <c r="A6" s="9">
        <v>36498</v>
      </c>
      <c r="B6">
        <v>82.524000000000001</v>
      </c>
      <c r="C6" s="21">
        <v>61.274872000000002</v>
      </c>
      <c r="D6" s="21">
        <v>28.139471</v>
      </c>
      <c r="E6" s="21">
        <f t="shared" si="0"/>
        <v>2.9326777322857276</v>
      </c>
      <c r="F6" s="2">
        <f t="shared" si="1"/>
        <v>88.653032258064513</v>
      </c>
      <c r="H6"/>
      <c r="J6"/>
      <c r="K6"/>
      <c r="L6" s="9"/>
      <c r="P6" s="6"/>
      <c r="Q6" s="6"/>
      <c r="R6" s="10"/>
      <c r="S6" s="6"/>
      <c r="U6" s="6"/>
    </row>
    <row r="7" spans="1:21" x14ac:dyDescent="0.2">
      <c r="A7" s="9">
        <v>36499</v>
      </c>
      <c r="B7">
        <v>178.74600000000001</v>
      </c>
      <c r="C7" s="21">
        <v>121.305252</v>
      </c>
      <c r="D7" s="21">
        <v>86.649010000000004</v>
      </c>
      <c r="E7" s="21">
        <f t="shared" si="0"/>
        <v>2.0628741170845459</v>
      </c>
      <c r="F7" s="2">
        <f t="shared" si="1"/>
        <v>184.87503225806452</v>
      </c>
      <c r="H7"/>
      <c r="J7"/>
      <c r="K7"/>
      <c r="L7" s="9"/>
      <c r="P7" s="6"/>
      <c r="Q7" s="6"/>
      <c r="R7" s="10"/>
      <c r="S7" s="6"/>
      <c r="U7" s="6"/>
    </row>
    <row r="8" spans="1:21" x14ac:dyDescent="0.2">
      <c r="A8" s="9">
        <v>36500</v>
      </c>
      <c r="B8">
        <v>254.28700000000001</v>
      </c>
      <c r="C8" s="21">
        <v>171.348511</v>
      </c>
      <c r="D8" s="21">
        <v>135.42347699999999</v>
      </c>
      <c r="E8" s="21">
        <f t="shared" si="0"/>
        <v>1.8777172587290756</v>
      </c>
      <c r="F8" s="2">
        <f t="shared" si="1"/>
        <v>260.41603225806455</v>
      </c>
      <c r="H8"/>
      <c r="J8"/>
      <c r="K8"/>
      <c r="L8" s="9"/>
      <c r="P8" s="6"/>
      <c r="Q8" s="6"/>
      <c r="R8" s="10"/>
      <c r="S8" s="6"/>
      <c r="U8" s="6"/>
    </row>
    <row r="9" spans="1:21" x14ac:dyDescent="0.2">
      <c r="A9" s="9">
        <v>36501</v>
      </c>
      <c r="B9">
        <v>116.306</v>
      </c>
      <c r="C9" s="21">
        <v>89.850853000000001</v>
      </c>
      <c r="D9" s="21">
        <v>55.993107000000002</v>
      </c>
      <c r="E9" s="21">
        <f t="shared" si="0"/>
        <v>2.0771485318719676</v>
      </c>
      <c r="F9" s="2">
        <f t="shared" si="1"/>
        <v>122.43503225806451</v>
      </c>
      <c r="H9"/>
      <c r="J9"/>
      <c r="K9"/>
      <c r="L9" s="9"/>
      <c r="P9" s="6"/>
      <c r="Q9" s="6"/>
      <c r="R9" s="10"/>
      <c r="S9" s="6"/>
      <c r="U9" s="6"/>
    </row>
    <row r="10" spans="1:21" x14ac:dyDescent="0.2">
      <c r="A10" s="9">
        <v>36502</v>
      </c>
      <c r="B10">
        <v>81.400999999999996</v>
      </c>
      <c r="C10" s="21">
        <v>63.911949</v>
      </c>
      <c r="D10" s="21">
        <v>30.708639000000002</v>
      </c>
      <c r="E10" s="21">
        <f t="shared" si="0"/>
        <v>2.6507524478697997</v>
      </c>
      <c r="F10" s="2">
        <f t="shared" si="1"/>
        <v>87.530032258064509</v>
      </c>
      <c r="H10"/>
      <c r="J10"/>
      <c r="K10"/>
      <c r="L10" s="9"/>
      <c r="P10" s="6"/>
      <c r="Q10" s="6"/>
      <c r="R10" s="10"/>
      <c r="S10" s="6"/>
      <c r="U10" s="6"/>
    </row>
    <row r="11" spans="1:21" x14ac:dyDescent="0.2">
      <c r="A11" s="9">
        <v>36503</v>
      </c>
      <c r="B11">
        <v>135.536</v>
      </c>
      <c r="C11" s="21">
        <v>102.137764</v>
      </c>
      <c r="D11" s="21">
        <v>66.703209000000001</v>
      </c>
      <c r="E11" s="21">
        <f t="shared" si="0"/>
        <v>2.0319262301158556</v>
      </c>
      <c r="F11" s="2">
        <f t="shared" si="1"/>
        <v>141.66503225806451</v>
      </c>
      <c r="H11"/>
      <c r="J11"/>
      <c r="K11"/>
      <c r="L11" s="9"/>
      <c r="P11" s="6"/>
      <c r="Q11" s="6"/>
      <c r="R11" s="10"/>
      <c r="S11" s="6"/>
      <c r="U11" s="6"/>
    </row>
    <row r="12" spans="1:21" x14ac:dyDescent="0.2">
      <c r="A12" s="9">
        <v>36504</v>
      </c>
      <c r="B12">
        <v>140.965</v>
      </c>
      <c r="C12" s="21">
        <v>141.047729</v>
      </c>
      <c r="D12" s="21">
        <v>73.234954999999999</v>
      </c>
      <c r="E12" s="21">
        <f t="shared" si="0"/>
        <v>1.9248322061507377</v>
      </c>
      <c r="F12" s="2">
        <f t="shared" si="1"/>
        <v>147.09403225806452</v>
      </c>
      <c r="H12"/>
      <c r="J12"/>
      <c r="K12"/>
      <c r="L12" s="9"/>
      <c r="P12" s="6"/>
      <c r="Q12" s="6"/>
      <c r="R12" s="10"/>
      <c r="S12" s="6"/>
      <c r="U12" s="6"/>
    </row>
    <row r="13" spans="1:21" x14ac:dyDescent="0.2">
      <c r="A13" s="9">
        <v>36505</v>
      </c>
      <c r="B13">
        <v>94.153000000000006</v>
      </c>
      <c r="C13" s="21">
        <v>100.086</v>
      </c>
      <c r="D13" s="21">
        <v>42.097560000000001</v>
      </c>
      <c r="E13" s="21">
        <f t="shared" si="0"/>
        <v>2.2365429255282256</v>
      </c>
      <c r="F13" s="2">
        <f t="shared" si="1"/>
        <v>100.28203225806452</v>
      </c>
      <c r="H13"/>
      <c r="J13"/>
      <c r="K13"/>
      <c r="L13" s="6"/>
      <c r="N13" s="11"/>
      <c r="P13" s="6"/>
      <c r="Q13" s="6"/>
      <c r="R13" s="10"/>
      <c r="S13" s="6"/>
      <c r="U13" s="6"/>
    </row>
    <row r="14" spans="1:21" x14ac:dyDescent="0.2">
      <c r="A14" s="9">
        <v>36506</v>
      </c>
      <c r="B14">
        <v>116.077</v>
      </c>
      <c r="C14" s="21">
        <v>113.015</v>
      </c>
      <c r="D14" s="21">
        <v>51.955599999999997</v>
      </c>
      <c r="E14" s="21">
        <f t="shared" si="0"/>
        <v>2.234157626896812</v>
      </c>
      <c r="F14" s="2">
        <f t="shared" si="1"/>
        <v>122.20603225806451</v>
      </c>
      <c r="H14"/>
      <c r="J14"/>
      <c r="K14"/>
      <c r="L14" s="6"/>
      <c r="N14" s="11"/>
      <c r="P14" s="6"/>
      <c r="Q14" s="6"/>
      <c r="R14" s="10"/>
      <c r="S14" s="6"/>
      <c r="U14" s="6"/>
    </row>
    <row r="15" spans="1:21" x14ac:dyDescent="0.2">
      <c r="A15" s="9">
        <v>36507</v>
      </c>
      <c r="B15">
        <v>221.273</v>
      </c>
      <c r="C15" s="21">
        <v>195.13130000000001</v>
      </c>
      <c r="D15" s="21">
        <v>114.56829999999999</v>
      </c>
      <c r="E15" s="21">
        <f t="shared" si="0"/>
        <v>1.9313632130353684</v>
      </c>
      <c r="F15" s="2">
        <f t="shared" si="1"/>
        <v>227.40203225806451</v>
      </c>
      <c r="H15"/>
      <c r="J15"/>
      <c r="K15"/>
      <c r="L15" s="6"/>
      <c r="N15" s="11"/>
      <c r="P15" s="6"/>
      <c r="Q15" s="6"/>
      <c r="R15" s="10"/>
      <c r="S15" s="6"/>
      <c r="U15" s="6"/>
    </row>
    <row r="16" spans="1:21" x14ac:dyDescent="0.2">
      <c r="A16" s="9">
        <v>36508</v>
      </c>
      <c r="B16">
        <v>175.79400000000001</v>
      </c>
      <c r="C16" s="21">
        <v>148.827</v>
      </c>
      <c r="D16" s="21">
        <v>79.261880000000005</v>
      </c>
      <c r="E16" s="21">
        <f t="shared" si="0"/>
        <v>2.2178883468320461</v>
      </c>
      <c r="F16" s="2">
        <f t="shared" si="1"/>
        <v>181.92303225806452</v>
      </c>
      <c r="H16"/>
      <c r="J16"/>
      <c r="K16"/>
      <c r="L16" s="12"/>
      <c r="M16" s="6"/>
      <c r="N16" s="11"/>
      <c r="P16" s="6"/>
      <c r="Q16" s="6"/>
      <c r="R16" s="10"/>
      <c r="S16" s="6"/>
      <c r="U16" s="6"/>
    </row>
    <row r="17" spans="1:21" x14ac:dyDescent="0.2">
      <c r="A17" s="9">
        <v>36509</v>
      </c>
      <c r="B17">
        <v>303.06200000000001</v>
      </c>
      <c r="C17" s="21">
        <v>243.5752</v>
      </c>
      <c r="D17" s="21">
        <v>151.5061</v>
      </c>
      <c r="E17" s="21">
        <f t="shared" si="0"/>
        <v>2.0003286996365164</v>
      </c>
      <c r="F17" s="2">
        <f t="shared" si="1"/>
        <v>309.19103225806452</v>
      </c>
      <c r="H17"/>
      <c r="J17"/>
      <c r="K17"/>
      <c r="L17" s="12"/>
      <c r="M17" s="6"/>
      <c r="N17" s="11"/>
      <c r="P17" s="6"/>
      <c r="Q17" s="6"/>
      <c r="R17" s="10"/>
      <c r="S17" s="6"/>
      <c r="U17" s="6"/>
    </row>
    <row r="18" spans="1:21" x14ac:dyDescent="0.2">
      <c r="A18" s="9">
        <v>36510</v>
      </c>
      <c r="B18">
        <v>246.15299999999999</v>
      </c>
      <c r="C18" s="21">
        <v>193.76499999999999</v>
      </c>
      <c r="D18" s="21">
        <v>113.526</v>
      </c>
      <c r="E18" s="21">
        <f t="shared" si="0"/>
        <v>2.1682522065429946</v>
      </c>
      <c r="F18" s="2">
        <f t="shared" si="1"/>
        <v>252.2820322580645</v>
      </c>
      <c r="H18"/>
      <c r="J18"/>
      <c r="K18"/>
      <c r="L18" s="12"/>
      <c r="M18" s="11"/>
      <c r="N18" s="11"/>
      <c r="P18" s="6"/>
      <c r="R18" s="6"/>
    </row>
    <row r="19" spans="1:21" x14ac:dyDescent="0.2">
      <c r="A19" s="9">
        <v>36511</v>
      </c>
      <c r="B19">
        <v>144.61099999999999</v>
      </c>
      <c r="C19" s="21">
        <v>116.339</v>
      </c>
      <c r="D19" s="21">
        <v>54.490279999999998</v>
      </c>
      <c r="E19" s="21">
        <f t="shared" si="0"/>
        <v>2.6538861609813713</v>
      </c>
      <c r="F19" s="2">
        <f t="shared" si="1"/>
        <v>150.7400322580645</v>
      </c>
      <c r="H19"/>
      <c r="J19"/>
      <c r="K19"/>
      <c r="L19" s="12"/>
      <c r="M19" s="11"/>
      <c r="N19" s="11"/>
      <c r="P19" s="6"/>
      <c r="R19" s="6"/>
    </row>
    <row r="20" spans="1:21" x14ac:dyDescent="0.2">
      <c r="A20" s="9">
        <v>36512</v>
      </c>
      <c r="B20">
        <v>192.92500000000001</v>
      </c>
      <c r="C20" s="21">
        <v>153.89250000000001</v>
      </c>
      <c r="D20" s="21">
        <v>83.12424</v>
      </c>
      <c r="E20" s="21">
        <f t="shared" ref="E20:E33" si="2">B20/D20</f>
        <v>2.3209234755108739</v>
      </c>
      <c r="F20" s="2">
        <f t="shared" si="1"/>
        <v>199.05403225806452</v>
      </c>
      <c r="H20"/>
      <c r="J20"/>
      <c r="K20"/>
      <c r="L20" s="12"/>
      <c r="N20" s="4"/>
    </row>
    <row r="21" spans="1:21" x14ac:dyDescent="0.2">
      <c r="A21" s="9">
        <v>36513</v>
      </c>
      <c r="B21">
        <v>136.851</v>
      </c>
      <c r="C21" s="21">
        <v>111.4194</v>
      </c>
      <c r="D21" s="21">
        <v>50.739150000000002</v>
      </c>
      <c r="E21" s="21">
        <f t="shared" si="2"/>
        <v>2.6971480602256834</v>
      </c>
      <c r="F21" s="2">
        <f t="shared" si="1"/>
        <v>142.98003225806451</v>
      </c>
      <c r="H21"/>
      <c r="K21"/>
      <c r="N21" s="4"/>
    </row>
    <row r="22" spans="1:21" x14ac:dyDescent="0.2">
      <c r="A22" s="9">
        <v>36514</v>
      </c>
      <c r="B22">
        <v>262.78699999999998</v>
      </c>
      <c r="C22" s="21">
        <v>217.5515</v>
      </c>
      <c r="D22" s="21">
        <v>131.66329999999999</v>
      </c>
      <c r="E22" s="21">
        <f t="shared" si="2"/>
        <v>1.9959016673590895</v>
      </c>
      <c r="F22" s="2">
        <f t="shared" si="1"/>
        <v>268.91603225806449</v>
      </c>
      <c r="H22"/>
      <c r="K22"/>
      <c r="N22" s="4"/>
    </row>
    <row r="23" spans="1:21" x14ac:dyDescent="0.2">
      <c r="A23" s="9">
        <v>36515</v>
      </c>
      <c r="B23">
        <v>344.42200000000003</v>
      </c>
      <c r="C23" s="21">
        <v>267.01900000000001</v>
      </c>
      <c r="D23" s="21">
        <v>169.38200000000001</v>
      </c>
      <c r="E23" s="21">
        <f t="shared" si="2"/>
        <v>2.033403785526207</v>
      </c>
      <c r="F23" s="2">
        <f t="shared" si="1"/>
        <v>350.55103225806454</v>
      </c>
      <c r="H23"/>
      <c r="K23"/>
      <c r="N23" s="4"/>
    </row>
    <row r="24" spans="1:21" x14ac:dyDescent="0.2">
      <c r="A24" s="9">
        <v>36516</v>
      </c>
      <c r="B24">
        <v>355.791</v>
      </c>
      <c r="C24" s="21">
        <v>287.23070000000001</v>
      </c>
      <c r="D24" s="21">
        <v>184.7927</v>
      </c>
      <c r="E24" s="21">
        <f t="shared" si="2"/>
        <v>1.9253520295985718</v>
      </c>
      <c r="F24" s="2">
        <f t="shared" si="1"/>
        <v>361.92003225806451</v>
      </c>
      <c r="H24"/>
      <c r="K24"/>
      <c r="N24" s="4"/>
    </row>
    <row r="25" spans="1:21" x14ac:dyDescent="0.2">
      <c r="A25" s="9">
        <v>36517</v>
      </c>
      <c r="B25">
        <v>321.82900000000001</v>
      </c>
      <c r="C25" s="21">
        <v>254.45050000000001</v>
      </c>
      <c r="D25" s="21">
        <v>159.79830000000001</v>
      </c>
      <c r="E25" s="21">
        <f t="shared" si="2"/>
        <v>2.0139701110712691</v>
      </c>
      <c r="F25" s="2">
        <f t="shared" si="1"/>
        <v>327.95803225806452</v>
      </c>
      <c r="H25"/>
      <c r="K25"/>
      <c r="N25" s="4"/>
    </row>
    <row r="26" spans="1:21" x14ac:dyDescent="0.2">
      <c r="A26" s="9">
        <v>36518</v>
      </c>
      <c r="B26">
        <v>244.333</v>
      </c>
      <c r="C26" s="21">
        <v>196.81290000000001</v>
      </c>
      <c r="D26" s="21">
        <v>115.85039999999999</v>
      </c>
      <c r="E26" s="21">
        <f t="shared" si="2"/>
        <v>2.1090388984414385</v>
      </c>
      <c r="F26" s="2">
        <f t="shared" si="1"/>
        <v>250.46203225806451</v>
      </c>
      <c r="H26"/>
      <c r="K26"/>
      <c r="N26" s="4"/>
    </row>
    <row r="27" spans="1:21" x14ac:dyDescent="0.2">
      <c r="A27" s="9">
        <v>36519</v>
      </c>
      <c r="B27">
        <v>278.774</v>
      </c>
      <c r="C27" s="21">
        <v>232.5008</v>
      </c>
      <c r="D27" s="21">
        <v>143.06200000000001</v>
      </c>
      <c r="E27" s="21">
        <f t="shared" si="2"/>
        <v>1.9486236736519829</v>
      </c>
      <c r="F27" s="2">
        <f t="shared" si="1"/>
        <v>284.90303225806451</v>
      </c>
      <c r="H27"/>
      <c r="N27" s="4"/>
    </row>
    <row r="28" spans="1:21" x14ac:dyDescent="0.2">
      <c r="A28" s="9">
        <v>36520</v>
      </c>
      <c r="B28">
        <v>212.10900000000001</v>
      </c>
      <c r="C28" s="21">
        <v>190.29910000000001</v>
      </c>
      <c r="D28" s="21">
        <v>110.88379999999999</v>
      </c>
      <c r="E28" s="21">
        <f t="shared" si="2"/>
        <v>1.9128943993622154</v>
      </c>
      <c r="F28" s="2">
        <f t="shared" si="1"/>
        <v>218.23803225806452</v>
      </c>
      <c r="H28"/>
      <c r="N28" s="4"/>
    </row>
    <row r="29" spans="1:21" x14ac:dyDescent="0.2">
      <c r="A29" s="9">
        <v>36521</v>
      </c>
      <c r="B29">
        <v>206.696</v>
      </c>
      <c r="C29" s="21">
        <v>180.99600000000001</v>
      </c>
      <c r="D29" s="21">
        <v>103.79</v>
      </c>
      <c r="E29" s="21">
        <f t="shared" si="2"/>
        <v>1.9914828018113497</v>
      </c>
      <c r="F29" s="2">
        <f t="shared" si="1"/>
        <v>212.82503225806451</v>
      </c>
      <c r="H29"/>
      <c r="N29" s="4"/>
    </row>
    <row r="30" spans="1:21" x14ac:dyDescent="0.2">
      <c r="A30" s="9">
        <v>36522</v>
      </c>
      <c r="B30">
        <v>309.19600000000003</v>
      </c>
      <c r="C30" s="21">
        <v>247.203</v>
      </c>
      <c r="D30" s="21">
        <v>154.27199999999999</v>
      </c>
      <c r="E30" s="21">
        <f t="shared" si="2"/>
        <v>2.0042263015971793</v>
      </c>
      <c r="F30" s="2">
        <f t="shared" si="1"/>
        <v>315.32503225806454</v>
      </c>
      <c r="H30"/>
      <c r="N30" s="4"/>
    </row>
    <row r="31" spans="1:21" x14ac:dyDescent="0.2">
      <c r="A31" s="9">
        <v>36523</v>
      </c>
      <c r="B31">
        <v>203.96700000000001</v>
      </c>
      <c r="C31" s="21">
        <v>177.87100000000001</v>
      </c>
      <c r="D31" s="21">
        <v>101.407</v>
      </c>
      <c r="E31" s="21">
        <f t="shared" si="2"/>
        <v>2.0113700237656178</v>
      </c>
      <c r="F31" s="2">
        <f t="shared" si="1"/>
        <v>210.09603225806453</v>
      </c>
      <c r="H31"/>
      <c r="I31"/>
      <c r="N31" s="4"/>
    </row>
    <row r="32" spans="1:21" x14ac:dyDescent="0.2">
      <c r="A32" s="9">
        <v>36524</v>
      </c>
      <c r="B32">
        <v>143.01</v>
      </c>
      <c r="C32" s="21">
        <v>138.87379999999999</v>
      </c>
      <c r="D32" s="21">
        <v>71.672759999999997</v>
      </c>
      <c r="E32" s="21">
        <f t="shared" si="2"/>
        <v>1.9953187235987564</v>
      </c>
      <c r="F32" s="2">
        <f t="shared" si="1"/>
        <v>149.1390322580645</v>
      </c>
      <c r="H32" s="6"/>
      <c r="I32"/>
      <c r="N32" s="4"/>
    </row>
    <row r="33" spans="1:14" x14ac:dyDescent="0.2">
      <c r="A33" s="9">
        <v>36525</v>
      </c>
      <c r="B33">
        <v>180.761</v>
      </c>
      <c r="C33" s="21">
        <v>173.29560000000001</v>
      </c>
      <c r="D33" s="21">
        <v>97.918909999999997</v>
      </c>
      <c r="E33" s="21">
        <f t="shared" si="2"/>
        <v>1.8460274935658496</v>
      </c>
      <c r="F33" s="2"/>
      <c r="H33" s="6"/>
      <c r="I33"/>
      <c r="N33" s="4"/>
    </row>
    <row r="34" spans="1:14" x14ac:dyDescent="0.2">
      <c r="A34" s="9" t="s">
        <v>4</v>
      </c>
      <c r="B34" s="5">
        <f>(SUM(B3:B33))</f>
        <v>5915.26</v>
      </c>
      <c r="C34" s="5">
        <f>(SUM(C3:C33))</f>
        <v>4870.3733200000006</v>
      </c>
      <c r="D34" s="5">
        <f>(SUM(D3:D33))</f>
        <v>2842.6662099999999</v>
      </c>
      <c r="E34" s="24">
        <f>B34/D34</f>
        <v>2.0808844806298943</v>
      </c>
      <c r="F34" s="9"/>
      <c r="H34" s="6"/>
      <c r="I34"/>
      <c r="N34" s="4"/>
    </row>
    <row r="35" spans="1:14" x14ac:dyDescent="0.2">
      <c r="A35" t="s">
        <v>5</v>
      </c>
      <c r="B35" s="2">
        <v>190</v>
      </c>
      <c r="C35" s="19" t="s">
        <v>6</v>
      </c>
      <c r="D35" s="15" t="s">
        <v>7</v>
      </c>
      <c r="E35" s="24"/>
      <c r="H35" s="6"/>
      <c r="I35"/>
    </row>
    <row r="36" spans="1:14" x14ac:dyDescent="0.2">
      <c r="A36" s="17" t="s">
        <v>8</v>
      </c>
      <c r="B36" s="5">
        <f>B34+B35</f>
        <v>6105.26</v>
      </c>
      <c r="C36" s="16">
        <f>C34</f>
        <v>4870.3733200000006</v>
      </c>
      <c r="D36" s="16">
        <f>D34</f>
        <v>2842.6662099999999</v>
      </c>
      <c r="E36" s="24">
        <f>B36/D36</f>
        <v>2.1477231405230657</v>
      </c>
      <c r="H36" s="6"/>
      <c r="I36"/>
    </row>
    <row r="37" spans="1:14" x14ac:dyDescent="0.2">
      <c r="A37"/>
      <c r="B37" s="2">
        <f>B35/31</f>
        <v>6.129032258064516</v>
      </c>
      <c r="H37" s="6"/>
      <c r="I37"/>
    </row>
    <row r="38" spans="1:14" x14ac:dyDescent="0.2">
      <c r="A38" s="8" t="s">
        <v>9</v>
      </c>
      <c r="B38"/>
      <c r="C38" s="20">
        <v>36538</v>
      </c>
      <c r="H38" s="6"/>
      <c r="I38"/>
    </row>
    <row r="39" spans="1:14" ht="15" x14ac:dyDescent="0.25">
      <c r="A39"/>
      <c r="B39"/>
      <c r="C39"/>
      <c r="E39" s="23"/>
      <c r="F39" s="7"/>
      <c r="H39" s="12"/>
      <c r="N39" s="7"/>
    </row>
    <row r="40" spans="1:14" ht="15" x14ac:dyDescent="0.25">
      <c r="A40" s="18" t="s">
        <v>10</v>
      </c>
      <c r="C40" t="s">
        <v>11</v>
      </c>
      <c r="E40" s="23">
        <f>E36*0.8</f>
        <v>1.7181785124184525</v>
      </c>
      <c r="F40" s="13"/>
      <c r="H40" s="12"/>
    </row>
    <row r="41" spans="1:14" ht="15" x14ac:dyDescent="0.25">
      <c r="A41" s="18" t="s">
        <v>12</v>
      </c>
      <c r="C41" t="s">
        <v>13</v>
      </c>
      <c r="E41" s="23">
        <f>E36*0.9</f>
        <v>1.9329508264707591</v>
      </c>
      <c r="H41" s="12"/>
    </row>
    <row r="42" spans="1:14" ht="15" x14ac:dyDescent="0.25">
      <c r="A42" s="8" t="s">
        <v>14</v>
      </c>
      <c r="E42" s="23">
        <f>E36*0.95</f>
        <v>2.0403369834969123</v>
      </c>
      <c r="H42" s="9"/>
    </row>
    <row r="43" spans="1:14" x14ac:dyDescent="0.2">
      <c r="H43" s="9"/>
    </row>
    <row r="44" spans="1:14" x14ac:dyDescent="0.2">
      <c r="A44"/>
      <c r="H44" s="9"/>
    </row>
    <row r="45" spans="1:14" x14ac:dyDescent="0.2">
      <c r="H45" s="9"/>
    </row>
    <row r="46" spans="1:14" x14ac:dyDescent="0.2">
      <c r="A46"/>
      <c r="H46" s="9"/>
    </row>
    <row r="47" spans="1:14" x14ac:dyDescent="0.2">
      <c r="H47" s="9"/>
    </row>
  </sheetData>
  <printOptions gridLines="1" gridLinesSet="0"/>
  <pageMargins left="0.75" right="0.75" top="1" bottom="1" header="0.5" footer="0.5"/>
  <pageSetup scale="89" orientation="portrait" horizontalDpi="4294967292" verticalDpi="300" r:id="rId1"/>
  <headerFooter alignWithMargins="0">
    <oddFooter>&amp;C&amp;D&amp;R&amp;F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1999-06-11T14:06:13Z</cp:lastPrinted>
  <dcterms:created xsi:type="dcterms:W3CDTF">1997-08-08T14:58:18Z</dcterms:created>
  <dcterms:modified xsi:type="dcterms:W3CDTF">2014-09-03T14:13:32Z</dcterms:modified>
</cp:coreProperties>
</file>