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4965" firstSheet="11" activeTab="20"/>
  </bookViews>
  <sheets>
    <sheet name="February" sheetId="1" r:id="rId1"/>
    <sheet name="March" sheetId="2" r:id="rId2"/>
    <sheet name="April" sheetId="3" r:id="rId3"/>
    <sheet name="May" sheetId="4" r:id="rId4"/>
    <sheet name="June" sheetId="5" r:id="rId5"/>
    <sheet name="July" sheetId="6" r:id="rId6"/>
    <sheet name="June 99" sheetId="8" r:id="rId7"/>
    <sheet name="July 99" sheetId="9" r:id="rId8"/>
    <sheet name="Aug 99" sheetId="7" r:id="rId9"/>
    <sheet name="Sep 99" sheetId="10" r:id="rId10"/>
    <sheet name="Oct 99" sheetId="11" r:id="rId11"/>
    <sheet name="Nov 99" sheetId="12" r:id="rId12"/>
    <sheet name="Dec 99" sheetId="13" r:id="rId13"/>
    <sheet name="Jan 00" sheetId="14" r:id="rId14"/>
    <sheet name="Feb 00" sheetId="15" r:id="rId15"/>
    <sheet name="Mar 00" sheetId="16" r:id="rId16"/>
    <sheet name="Apr 00" sheetId="17" r:id="rId17"/>
    <sheet name="May 00" sheetId="18" r:id="rId18"/>
    <sheet name="Jun 00" sheetId="19" r:id="rId19"/>
    <sheet name="Jul 00" sheetId="20" r:id="rId20"/>
    <sheet name="Aug 00" sheetId="21" r:id="rId21"/>
  </sheets>
  <definedNames>
    <definedName name="_xlnm.Print_Area" localSheetId="20">'Aug 00'!$A$1:$I$23</definedName>
    <definedName name="_xlnm.Print_Area" localSheetId="19">'Jul 00'!$A$1:$I$23</definedName>
    <definedName name="_xlnm.Print_Area" localSheetId="18">'Jun 00'!$A$1:$I$23</definedName>
    <definedName name="_xlnm.Print_Area" localSheetId="6">'June 99'!$A$1:$H$20</definedName>
    <definedName name="_xlnm.Print_Area" localSheetId="3">May!$A$1:$F$20</definedName>
    <definedName name="_xlnm.Print_Area" localSheetId="17">'May 00'!$A$1:$I$23</definedName>
  </definedNames>
  <calcPr calcId="152511"/>
</workbook>
</file>

<file path=xl/calcChain.xml><?xml version="1.0" encoding="utf-8"?>
<calcChain xmlns="http://schemas.openxmlformats.org/spreadsheetml/2006/main">
  <c r="G8" i="17" l="1"/>
  <c r="G11" i="17"/>
  <c r="G14" i="17"/>
  <c r="G17" i="17"/>
  <c r="G20" i="17"/>
  <c r="H20" i="17"/>
  <c r="F8" i="3"/>
  <c r="F11" i="3"/>
  <c r="F14" i="3"/>
  <c r="F17" i="3"/>
  <c r="F20" i="3"/>
  <c r="G8" i="21"/>
  <c r="G11" i="21"/>
  <c r="G14" i="21"/>
  <c r="G17" i="21"/>
  <c r="G20" i="21"/>
  <c r="H20" i="21" s="1"/>
  <c r="G8" i="7"/>
  <c r="G11" i="7"/>
  <c r="G14" i="7"/>
  <c r="G17" i="7"/>
  <c r="G20" i="7"/>
  <c r="H20" i="7"/>
  <c r="G8" i="13"/>
  <c r="G11" i="13"/>
  <c r="G14" i="13"/>
  <c r="G17" i="13"/>
  <c r="G20" i="13"/>
  <c r="H20" i="13"/>
  <c r="G8" i="15"/>
  <c r="G11" i="15"/>
  <c r="G14" i="15"/>
  <c r="G17" i="15"/>
  <c r="G20" i="15"/>
  <c r="H20" i="15" s="1"/>
  <c r="F8" i="1"/>
  <c r="F11" i="1"/>
  <c r="F14" i="1"/>
  <c r="F17" i="1"/>
  <c r="F20" i="1"/>
  <c r="G8" i="14"/>
  <c r="G11" i="14"/>
  <c r="G14" i="14"/>
  <c r="G17" i="14"/>
  <c r="G20" i="14"/>
  <c r="H20" i="14"/>
  <c r="G8" i="20"/>
  <c r="G11" i="20"/>
  <c r="G14" i="20"/>
  <c r="G17" i="20"/>
  <c r="G20" i="20"/>
  <c r="H20" i="20"/>
  <c r="F8" i="6"/>
  <c r="F11" i="6"/>
  <c r="F14" i="6"/>
  <c r="F17" i="6"/>
  <c r="F20" i="6"/>
  <c r="G8" i="9"/>
  <c r="G11" i="9"/>
  <c r="G14" i="9"/>
  <c r="G17" i="9"/>
  <c r="G20" i="9"/>
  <c r="H20" i="9"/>
  <c r="G8" i="19"/>
  <c r="G11" i="19"/>
  <c r="G14" i="19"/>
  <c r="G17" i="19"/>
  <c r="G20" i="19"/>
  <c r="H20" i="19"/>
  <c r="F8" i="5"/>
  <c r="F11" i="5"/>
  <c r="F14" i="5"/>
  <c r="F17" i="5"/>
  <c r="F20" i="5"/>
  <c r="G8" i="8"/>
  <c r="G11" i="8"/>
  <c r="H11" i="8"/>
  <c r="G14" i="8"/>
  <c r="G17" i="8"/>
  <c r="G20" i="8"/>
  <c r="H20" i="8" s="1"/>
  <c r="G8" i="16"/>
  <c r="G11" i="16"/>
  <c r="G14" i="16"/>
  <c r="G17" i="16"/>
  <c r="G20" i="16"/>
  <c r="H20" i="16"/>
  <c r="F8" i="2"/>
  <c r="F11" i="2"/>
  <c r="F14" i="2"/>
  <c r="F17" i="2"/>
  <c r="F20" i="2"/>
  <c r="F8" i="4"/>
  <c r="F11" i="4"/>
  <c r="F14" i="4"/>
  <c r="F17" i="4"/>
  <c r="F20" i="4"/>
  <c r="G8" i="18"/>
  <c r="G11" i="18"/>
  <c r="G14" i="18"/>
  <c r="G17" i="18"/>
  <c r="G20" i="18"/>
  <c r="H20" i="18"/>
  <c r="G8" i="12"/>
  <c r="G11" i="12"/>
  <c r="G14" i="12"/>
  <c r="G17" i="12"/>
  <c r="G20" i="12"/>
  <c r="H20" i="12"/>
  <c r="G8" i="11"/>
  <c r="G11" i="11"/>
  <c r="G14" i="11"/>
  <c r="G17" i="11"/>
  <c r="G20" i="11"/>
  <c r="H20" i="11" s="1"/>
  <c r="G8" i="10"/>
  <c r="G11" i="10"/>
  <c r="G14" i="10"/>
  <c r="G17" i="10"/>
  <c r="G20" i="10"/>
  <c r="H20" i="10" s="1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B4" authorId="0" shapeId="0">
      <text>
        <r>
          <rPr>
            <sz val="8"/>
            <color indexed="81"/>
            <rFont val="Tahoma"/>
          </rPr>
          <t>query nxavcprompt to get price in pub posting.</t>
        </r>
      </text>
    </comment>
  </commentList>
</comments>
</file>

<file path=xl/comments10.xml><?xml version="1.0" encoding="utf-8"?>
<comments xmlns="http://schemas.openxmlformats.org/spreadsheetml/2006/main">
  <authors>
    <author>Darron Giron</author>
  </authors>
  <commentList>
    <comment ref="I19" authorId="0" shapeId="0">
      <text>
        <r>
          <rPr>
            <b/>
            <sz val="8"/>
            <color indexed="81"/>
            <rFont val="Tahoma"/>
          </rPr>
          <t>Darron Giron:</t>
        </r>
        <r>
          <rPr>
            <sz val="8"/>
            <color indexed="81"/>
            <rFont val="Tahoma"/>
          </rPr>
          <t xml:space="preserve">
Enter NNG or TW in cell I20</t>
        </r>
      </text>
    </comment>
  </commentList>
</comments>
</file>

<file path=xl/comments11.xml><?xml version="1.0" encoding="utf-8"?>
<comments xmlns="http://schemas.openxmlformats.org/spreadsheetml/2006/main">
  <authors>
    <author>Darron Giron</author>
  </authors>
  <commentList>
    <comment ref="I19" authorId="0" shapeId="0">
      <text>
        <r>
          <rPr>
            <b/>
            <sz val="8"/>
            <color indexed="81"/>
            <rFont val="Tahoma"/>
          </rPr>
          <t>Darron Giron:</t>
        </r>
        <r>
          <rPr>
            <sz val="8"/>
            <color indexed="81"/>
            <rFont val="Tahoma"/>
          </rPr>
          <t xml:space="preserve">
Enter NNG or TW in cell I20</t>
        </r>
      </text>
    </comment>
  </commentList>
</comments>
</file>

<file path=xl/comments12.xml><?xml version="1.0" encoding="utf-8"?>
<comments xmlns="http://schemas.openxmlformats.org/spreadsheetml/2006/main">
  <authors>
    <author>Darron Giron</author>
  </authors>
  <commentList>
    <comment ref="I19" authorId="0" shapeId="0">
      <text>
        <r>
          <rPr>
            <b/>
            <sz val="8"/>
            <color indexed="81"/>
            <rFont val="Tahoma"/>
          </rPr>
          <t>Darron Giron:</t>
        </r>
        <r>
          <rPr>
            <sz val="8"/>
            <color indexed="81"/>
            <rFont val="Tahoma"/>
          </rPr>
          <t xml:space="preserve">
Enter NNG or TW in cell I20</t>
        </r>
      </text>
    </comment>
  </commentList>
</comments>
</file>

<file path=xl/comments13.xml><?xml version="1.0" encoding="utf-8"?>
<comments xmlns="http://schemas.openxmlformats.org/spreadsheetml/2006/main">
  <authors>
    <author>Darron Giron</author>
  </authors>
  <commentList>
    <comment ref="I19" authorId="0" shapeId="0">
      <text>
        <r>
          <rPr>
            <b/>
            <sz val="8"/>
            <color indexed="81"/>
            <rFont val="Tahoma"/>
          </rPr>
          <t>Darron Giron:</t>
        </r>
        <r>
          <rPr>
            <sz val="8"/>
            <color indexed="81"/>
            <rFont val="Tahoma"/>
          </rPr>
          <t xml:space="preserve">
Enter NNG or TW in cell I20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B4" authorId="0" shapeId="0">
      <text>
        <r>
          <rPr>
            <sz val="8"/>
            <color indexed="81"/>
            <rFont val="Tahoma"/>
          </rPr>
          <t>query nxavcprompt to get price in pub posting.</t>
        </r>
      </text>
    </comment>
  </commentList>
</comments>
</file>

<file path=xl/comments3.xml><?xml version="1.0" encoding="utf-8"?>
<comments xmlns="http://schemas.openxmlformats.org/spreadsheetml/2006/main">
  <authors>
    <author>A satisfied Microsoft Office user</author>
  </authors>
  <commentList>
    <comment ref="B4" authorId="0" shapeId="0">
      <text>
        <r>
          <rPr>
            <sz val="8"/>
            <color indexed="81"/>
            <rFont val="Tahoma"/>
          </rPr>
          <t>query nxavcprompt to get price in pub posting.</t>
        </r>
      </text>
    </comment>
  </commentList>
</comments>
</file>

<file path=xl/comments4.xml><?xml version="1.0" encoding="utf-8"?>
<comments xmlns="http://schemas.openxmlformats.org/spreadsheetml/2006/main">
  <authors>
    <author>A satisfied Microsoft Office user</author>
  </authors>
  <commentList>
    <comment ref="B4" authorId="0" shapeId="0">
      <text>
        <r>
          <rPr>
            <sz val="8"/>
            <color indexed="81"/>
            <rFont val="Tahoma"/>
          </rPr>
          <t>query nxavcprompt to get price in pub posting.</t>
        </r>
      </text>
    </comment>
  </commentList>
</comments>
</file>

<file path=xl/comments5.xml><?xml version="1.0" encoding="utf-8"?>
<comments xmlns="http://schemas.openxmlformats.org/spreadsheetml/2006/main">
  <authors>
    <author>A satisfied Microsoft Office user</author>
  </authors>
  <commentList>
    <comment ref="B4" authorId="0" shapeId="0">
      <text>
        <r>
          <rPr>
            <sz val="8"/>
            <color indexed="81"/>
            <rFont val="Tahoma"/>
          </rPr>
          <t>query nxavcprompt to get price in pub posting.</t>
        </r>
      </text>
    </comment>
  </commentList>
</comments>
</file>

<file path=xl/comments6.xml><?xml version="1.0" encoding="utf-8"?>
<comments xmlns="http://schemas.openxmlformats.org/spreadsheetml/2006/main">
  <authors>
    <author>A satisfied Microsoft Office user</author>
  </authors>
  <commentList>
    <comment ref="B4" authorId="0" shapeId="0">
      <text>
        <r>
          <rPr>
            <sz val="8"/>
            <color indexed="81"/>
            <rFont val="Tahoma"/>
          </rPr>
          <t>query nxavcprompt to get price in pub posting.</t>
        </r>
      </text>
    </comment>
  </commentList>
</comments>
</file>

<file path=xl/comments7.xml><?xml version="1.0" encoding="utf-8"?>
<comments xmlns="http://schemas.openxmlformats.org/spreadsheetml/2006/main">
  <authors>
    <author>A satisfied Microsoft Office user</author>
  </authors>
  <commentList>
    <comment ref="C4" authorId="0" shapeId="0">
      <text>
        <r>
          <rPr>
            <sz val="8"/>
            <color indexed="81"/>
            <rFont val="Tahoma"/>
          </rPr>
          <t>query nxavcprompt to get price in pub posting.</t>
        </r>
      </text>
    </comment>
  </commentList>
</comments>
</file>

<file path=xl/comments8.xml><?xml version="1.0" encoding="utf-8"?>
<comments xmlns="http://schemas.openxmlformats.org/spreadsheetml/2006/main">
  <authors>
    <author>A satisfied Microsoft Office user</author>
  </authors>
  <commentList>
    <comment ref="C4" authorId="0" shapeId="0">
      <text>
        <r>
          <rPr>
            <sz val="8"/>
            <color indexed="81"/>
            <rFont val="Tahoma"/>
          </rPr>
          <t>query nxavcprompt to get price in pub posting.</t>
        </r>
      </text>
    </comment>
  </commentList>
</comments>
</file>

<file path=xl/comments9.xml><?xml version="1.0" encoding="utf-8"?>
<comments xmlns="http://schemas.openxmlformats.org/spreadsheetml/2006/main">
  <authors>
    <author>A satisfied Microsoft Office user</author>
  </authors>
  <commentList>
    <comment ref="C4" authorId="0" shapeId="0">
      <text>
        <r>
          <rPr>
            <sz val="8"/>
            <color indexed="81"/>
            <rFont val="Tahoma"/>
          </rPr>
          <t>query nxavcprompt to get price in pub posting.</t>
        </r>
      </text>
    </comment>
  </commentList>
</comments>
</file>

<file path=xl/sharedStrings.xml><?xml version="1.0" encoding="utf-8"?>
<sst xmlns="http://schemas.openxmlformats.org/spreadsheetml/2006/main" count="1162" uniqueCount="43">
  <si>
    <t>Note: Insert the #'s in red to calculate the customer price</t>
  </si>
  <si>
    <t>Crude Merc</t>
  </si>
  <si>
    <t>IF-Elpaso Perm</t>
  </si>
  <si>
    <t>IF-HH</t>
  </si>
  <si>
    <t>IF-Elpaso/SJ</t>
  </si>
  <si>
    <t>IF-TW-Permian</t>
  </si>
  <si>
    <t>Spot price</t>
  </si>
  <si>
    <t>Index Price</t>
  </si>
  <si>
    <t>CPR#</t>
  </si>
  <si>
    <t>TAGG #</t>
  </si>
  <si>
    <t>PanEnergy</t>
  </si>
  <si>
    <t xml:space="preserve">Facility </t>
  </si>
  <si>
    <t>Term</t>
  </si>
  <si>
    <t>Calculated Price</t>
  </si>
  <si>
    <t>E21728</t>
  </si>
  <si>
    <t>2,500/day</t>
  </si>
  <si>
    <t>7/95-12/2001</t>
  </si>
  <si>
    <t>Union Pacific</t>
  </si>
  <si>
    <t>Facility</t>
  </si>
  <si>
    <t>E11400</t>
  </si>
  <si>
    <t>7/96-12/2003</t>
  </si>
  <si>
    <t>E22656</t>
  </si>
  <si>
    <t>7,000/day</t>
  </si>
  <si>
    <t>1/95-12/2001</t>
  </si>
  <si>
    <t>Vastar</t>
  </si>
  <si>
    <t>E21977</t>
  </si>
  <si>
    <t>10,000/day</t>
  </si>
  <si>
    <t>6/96-4/2002</t>
  </si>
  <si>
    <t>Agave/Yates</t>
  </si>
  <si>
    <t>E20337</t>
  </si>
  <si>
    <t>1/93-12/2002</t>
  </si>
  <si>
    <t>1/92-12/2003</t>
  </si>
  <si>
    <t>PanEnergy/Duke</t>
  </si>
  <si>
    <t>Southern</t>
  </si>
  <si>
    <t>Differential</t>
  </si>
  <si>
    <t>Trigger</t>
  </si>
  <si>
    <t>NX3</t>
  </si>
  <si>
    <t>Sitara #</t>
  </si>
  <si>
    <t>NXAVC*</t>
  </si>
  <si>
    <t>*  Not out until after flash/accrual</t>
  </si>
  <si>
    <t>IF-NNG/TxOk</t>
  </si>
  <si>
    <t>Pipeline</t>
  </si>
  <si>
    <t>NNG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</si>
</sst>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0.00000"/>
    <numFmt numFmtId="170" formatCode="0.0000"/>
  </numFmts>
  <fonts count="8" x14ac:knownFonts="1">
    <font>
      <sz val="10"/>
      <name val="Arial"/>
    </font>
    <font>
      <b/>
      <sz val="10"/>
      <name val="Arial"/>
    </font>
    <font>
      <sz val="10"/>
      <color indexed="10"/>
      <name val="Arial"/>
      <family val="2"/>
    </font>
    <font>
      <sz val="8"/>
      <color indexed="81"/>
      <name val="Tahoma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70" fontId="0" fillId="0" borderId="0" xfId="0" applyNumberFormat="1" applyAlignment="1">
      <alignment horizontal="center"/>
    </xf>
    <xf numFmtId="0" fontId="1" fillId="0" borderId="0" xfId="0" applyFont="1" applyAlignment="1">
      <alignment horizontal="centerContinuous"/>
    </xf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horizontal="centerContinuous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0" xfId="0" applyNumberFormat="1"/>
    <xf numFmtId="0" fontId="2" fillId="0" borderId="0" xfId="0" applyFont="1" applyBorder="1" applyAlignment="1">
      <alignment horizontal="center"/>
    </xf>
    <xf numFmtId="170" fontId="0" fillId="0" borderId="0" xfId="0" applyNumberFormat="1"/>
    <xf numFmtId="170" fontId="2" fillId="0" borderId="1" xfId="0" applyNumberFormat="1" applyFont="1" applyBorder="1" applyAlignment="1">
      <alignment horizontal="center"/>
    </xf>
    <xf numFmtId="169" fontId="0" fillId="0" borderId="0" xfId="0" applyNumberFormat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17" fontId="1" fillId="0" borderId="0" xfId="0" applyNumberFormat="1" applyFont="1" applyAlignment="1"/>
    <xf numFmtId="0" fontId="2" fillId="0" borderId="0" xfId="0" applyFont="1" applyAlignment="1">
      <alignment horizontal="center"/>
    </xf>
    <xf numFmtId="170" fontId="2" fillId="2" borderId="1" xfId="0" applyNumberFormat="1" applyFont="1" applyFill="1" applyBorder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17" fontId="4" fillId="0" borderId="0" xfId="0" applyNumberFormat="1" applyFont="1" applyAlignment="1"/>
    <xf numFmtId="0" fontId="4" fillId="0" borderId="0" xfId="0" applyFont="1" applyAlignment="1">
      <alignment horizontal="centerContinuous"/>
    </xf>
    <xf numFmtId="0" fontId="5" fillId="0" borderId="0" xfId="0" applyFont="1"/>
    <xf numFmtId="0" fontId="5" fillId="0" borderId="0" xfId="0" applyFont="1" applyAlignment="1">
      <alignment horizontal="centerContinuous"/>
    </xf>
    <xf numFmtId="0" fontId="5" fillId="0" borderId="0" xfId="0" applyFont="1" applyAlignment="1">
      <alignment horizontal="center"/>
    </xf>
    <xf numFmtId="170" fontId="6" fillId="2" borderId="1" xfId="0" applyNumberFormat="1" applyFont="1" applyFill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170" fontId="5" fillId="0" borderId="0" xfId="0" applyNumberFormat="1" applyFont="1" applyAlignment="1">
      <alignment horizontal="center"/>
    </xf>
    <xf numFmtId="169" fontId="5" fillId="0" borderId="0" xfId="0" applyNumberFormat="1" applyFont="1" applyAlignment="1">
      <alignment horizontal="center"/>
    </xf>
    <xf numFmtId="170" fontId="5" fillId="0" borderId="0" xfId="0" applyNumberFormat="1" applyFont="1"/>
    <xf numFmtId="2" fontId="5" fillId="0" borderId="0" xfId="0" applyNumberFormat="1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70" fontId="6" fillId="2" borderId="4" xfId="0" applyNumberFormat="1" applyFont="1" applyFill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/>
  </sheetViews>
  <sheetFormatPr defaultRowHeight="12.75" x14ac:dyDescent="0.2"/>
  <cols>
    <col min="1" max="1" width="6" style="1" customWidth="1"/>
    <col min="2" max="2" width="10.5703125" style="1" customWidth="1"/>
    <col min="3" max="3" width="13.85546875" style="1" customWidth="1"/>
    <col min="4" max="4" width="9.42578125" style="1" customWidth="1"/>
    <col min="5" max="5" width="11.7109375" style="1" customWidth="1"/>
    <col min="6" max="6" width="14.5703125" style="1" customWidth="1"/>
    <col min="7" max="7" width="14.5703125" customWidth="1"/>
  </cols>
  <sheetData>
    <row r="1" spans="1:256" x14ac:dyDescent="0.2">
      <c r="A1" s="5"/>
      <c r="B1" s="6"/>
      <c r="C1" s="6"/>
      <c r="D1" s="5"/>
      <c r="E1" s="5"/>
      <c r="F1" s="5"/>
      <c r="G1" s="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2">
      <c r="A2" s="4" t="s">
        <v>0</v>
      </c>
      <c r="B2" s="4"/>
      <c r="C2" s="7"/>
      <c r="D2" s="7"/>
      <c r="E2" s="7"/>
      <c r="F2" s="7"/>
      <c r="G2" s="6"/>
      <c r="H2" s="7"/>
    </row>
    <row r="3" spans="1:256" ht="13.5" thickBot="1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256" ht="13.5" thickBot="1" x14ac:dyDescent="0.25">
      <c r="B4" s="8">
        <v>22.172000000000001</v>
      </c>
      <c r="C4" s="9">
        <v>2.5499999999999998</v>
      </c>
      <c r="D4" s="9">
        <v>2.96</v>
      </c>
      <c r="E4" s="9">
        <v>2.48</v>
      </c>
      <c r="F4" s="10">
        <v>2.5</v>
      </c>
    </row>
    <row r="5" spans="1:256" x14ac:dyDescent="0.2">
      <c r="B5" s="12"/>
      <c r="C5" s="12"/>
      <c r="D5" s="12" t="s">
        <v>6</v>
      </c>
      <c r="E5" s="12"/>
      <c r="F5" s="12" t="s">
        <v>7</v>
      </c>
    </row>
    <row r="7" spans="1:256" x14ac:dyDescent="0.2">
      <c r="A7" s="1" t="s">
        <v>8</v>
      </c>
      <c r="B7" s="1" t="s">
        <v>9</v>
      </c>
      <c r="C7" s="2" t="s">
        <v>10</v>
      </c>
      <c r="D7" s="1" t="s">
        <v>11</v>
      </c>
      <c r="E7" s="1" t="s">
        <v>12</v>
      </c>
      <c r="F7" s="1" t="s">
        <v>13</v>
      </c>
    </row>
    <row r="8" spans="1:256" x14ac:dyDescent="0.2">
      <c r="A8" s="1">
        <v>72678</v>
      </c>
      <c r="B8" s="1" t="s">
        <v>14</v>
      </c>
      <c r="C8" s="1" t="s">
        <v>15</v>
      </c>
      <c r="D8" s="1">
        <v>813780</v>
      </c>
      <c r="E8" s="1" t="s">
        <v>16</v>
      </c>
      <c r="F8" s="3">
        <f>((B4/5.8)*0.55)-(D4-C4)</f>
        <v>1.6925172413793104</v>
      </c>
    </row>
    <row r="10" spans="1:256" x14ac:dyDescent="0.2">
      <c r="A10" s="1" t="s">
        <v>8</v>
      </c>
      <c r="B10" s="1" t="s">
        <v>9</v>
      </c>
      <c r="C10" s="2" t="s">
        <v>17</v>
      </c>
      <c r="D10" s="1" t="s">
        <v>18</v>
      </c>
      <c r="E10" s="1" t="s">
        <v>12</v>
      </c>
      <c r="F10" s="1" t="s">
        <v>13</v>
      </c>
    </row>
    <row r="11" spans="1:256" x14ac:dyDescent="0.2">
      <c r="A11" s="1">
        <v>48853</v>
      </c>
      <c r="B11" s="1" t="s">
        <v>19</v>
      </c>
      <c r="C11" s="1" t="s">
        <v>15</v>
      </c>
      <c r="D11" s="1">
        <v>813367</v>
      </c>
      <c r="E11" s="1" t="s">
        <v>20</v>
      </c>
      <c r="F11" s="3">
        <f>((B4/5.826)*0.545)-(D4-C4)</f>
        <v>1.6641057329213873</v>
      </c>
    </row>
    <row r="13" spans="1:256" x14ac:dyDescent="0.2">
      <c r="A13" s="1" t="s">
        <v>8</v>
      </c>
      <c r="B13" s="1" t="s">
        <v>9</v>
      </c>
      <c r="C13" s="2" t="s">
        <v>17</v>
      </c>
      <c r="D13" s="1" t="s">
        <v>18</v>
      </c>
      <c r="E13" s="1" t="s">
        <v>12</v>
      </c>
      <c r="F13" s="1" t="s">
        <v>13</v>
      </c>
    </row>
    <row r="14" spans="1:256" x14ac:dyDescent="0.2">
      <c r="A14" s="1">
        <v>3217</v>
      </c>
      <c r="B14" s="1" t="s">
        <v>21</v>
      </c>
      <c r="C14" s="1" t="s">
        <v>22</v>
      </c>
      <c r="D14" s="1">
        <v>813367</v>
      </c>
      <c r="E14" s="1" t="s">
        <v>23</v>
      </c>
      <c r="F14" s="3">
        <f>((B4/5.8)*0.6)-0.1</f>
        <v>2.1936551724137932</v>
      </c>
    </row>
    <row r="15" spans="1:256" x14ac:dyDescent="0.2">
      <c r="A15"/>
      <c r="B15"/>
    </row>
    <row r="16" spans="1:256" x14ac:dyDescent="0.2">
      <c r="A16" s="1" t="s">
        <v>8</v>
      </c>
      <c r="B16" s="1" t="s">
        <v>9</v>
      </c>
      <c r="C16" s="2" t="s">
        <v>24</v>
      </c>
      <c r="D16" s="1" t="s">
        <v>18</v>
      </c>
      <c r="E16" s="1" t="s">
        <v>12</v>
      </c>
      <c r="F16" s="1" t="s">
        <v>13</v>
      </c>
    </row>
    <row r="17" spans="1:9" x14ac:dyDescent="0.2">
      <c r="A17" s="1">
        <v>3231</v>
      </c>
      <c r="B17" s="1" t="s">
        <v>25</v>
      </c>
      <c r="C17" s="1" t="s">
        <v>26</v>
      </c>
      <c r="D17" s="1">
        <v>501079</v>
      </c>
      <c r="E17" s="1" t="s">
        <v>27</v>
      </c>
      <c r="F17" s="3">
        <f>((B4/5.826)*0.535)-(D4-E4)</f>
        <v>1.5560487469962241</v>
      </c>
    </row>
    <row r="19" spans="1:9" x14ac:dyDescent="0.2">
      <c r="A19" s="1" t="s">
        <v>8</v>
      </c>
      <c r="B19" s="1" t="s">
        <v>9</v>
      </c>
      <c r="C19" s="2" t="s">
        <v>28</v>
      </c>
      <c r="D19" s="1" t="s">
        <v>18</v>
      </c>
      <c r="E19" s="1" t="s">
        <v>12</v>
      </c>
      <c r="F19" s="1" t="s">
        <v>13</v>
      </c>
      <c r="I19" s="13"/>
    </row>
    <row r="20" spans="1:9" x14ac:dyDescent="0.2">
      <c r="A20" s="1">
        <v>3585</v>
      </c>
      <c r="B20" s="1" t="s">
        <v>29</v>
      </c>
      <c r="C20" s="1" t="s">
        <v>26</v>
      </c>
      <c r="D20" s="1">
        <v>58649</v>
      </c>
      <c r="E20" s="1" t="s">
        <v>30</v>
      </c>
      <c r="F20" s="3">
        <f>((B4/5.826)*0.57)-(D4-F4)</f>
        <v>1.7092481977342948</v>
      </c>
    </row>
    <row r="21" spans="1:9" x14ac:dyDescent="0.2">
      <c r="G21" s="11"/>
    </row>
    <row r="22" spans="1:9" x14ac:dyDescent="0.2">
      <c r="I22" s="13"/>
    </row>
    <row r="23" spans="1:9" x14ac:dyDescent="0.2">
      <c r="E23" s="11"/>
    </row>
  </sheetData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workbookViewId="0">
      <selection activeCell="F30" sqref="F30"/>
    </sheetView>
  </sheetViews>
  <sheetFormatPr defaultRowHeight="12.75" x14ac:dyDescent="0.2"/>
  <cols>
    <col min="1" max="2" width="8.140625" style="27" customWidth="1"/>
    <col min="3" max="3" width="10.5703125" style="27" customWidth="1"/>
    <col min="4" max="4" width="16" style="27" customWidth="1"/>
    <col min="5" max="5" width="9.42578125" style="27" customWidth="1"/>
    <col min="6" max="6" width="11.7109375" style="27" customWidth="1"/>
    <col min="7" max="7" width="14.5703125" style="27" customWidth="1"/>
    <col min="8" max="8" width="14.5703125" style="25" customWidth="1"/>
    <col min="9" max="16384" width="9.140625" style="25"/>
  </cols>
  <sheetData>
    <row r="1" spans="1:256" x14ac:dyDescent="0.2">
      <c r="A1" s="21"/>
      <c r="B1" s="21"/>
      <c r="C1" s="22"/>
      <c r="D1" s="22"/>
      <c r="E1" s="23">
        <v>36404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">
      <c r="A2" s="25"/>
      <c r="B2" s="25"/>
      <c r="C2" s="24" t="s">
        <v>0</v>
      </c>
      <c r="D2" s="26"/>
      <c r="E2" s="26"/>
      <c r="F2" s="26"/>
      <c r="G2" s="26"/>
      <c r="H2" s="22"/>
      <c r="I2" s="26"/>
    </row>
    <row r="3" spans="1:256" ht="13.5" thickBot="1" x14ac:dyDescent="0.25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</row>
    <row r="4" spans="1:256" ht="13.5" thickBot="1" x14ac:dyDescent="0.25">
      <c r="C4" s="28">
        <v>23.789000000000001</v>
      </c>
      <c r="D4" s="29">
        <v>2.78</v>
      </c>
      <c r="E4" s="30">
        <v>2.9</v>
      </c>
      <c r="F4" s="30">
        <v>2.63</v>
      </c>
      <c r="G4" s="31">
        <v>2.77</v>
      </c>
    </row>
    <row r="5" spans="1:256" x14ac:dyDescent="0.2">
      <c r="C5" s="32"/>
      <c r="D5" s="32"/>
      <c r="E5" s="32" t="s">
        <v>6</v>
      </c>
      <c r="F5" s="32"/>
      <c r="G5" s="32" t="s">
        <v>7</v>
      </c>
    </row>
    <row r="7" spans="1:256" x14ac:dyDescent="0.2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2.1358534482758627</v>
      </c>
    </row>
    <row r="10" spans="1:256" x14ac:dyDescent="0.2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2.1053698935805012</v>
      </c>
    </row>
    <row r="13" spans="1:256" x14ac:dyDescent="0.2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2.3609310344827588</v>
      </c>
    </row>
    <row r="15" spans="1:256" x14ac:dyDescent="0.2">
      <c r="A15" s="25"/>
      <c r="B15" s="25"/>
      <c r="C15" s="25"/>
    </row>
    <row r="16" spans="1:256" x14ac:dyDescent="0.2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1.9145374184689326</v>
      </c>
    </row>
    <row r="19" spans="1:10" x14ac:dyDescent="0.2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J19" s="36"/>
    </row>
    <row r="20" spans="1:10" x14ac:dyDescent="0.2">
      <c r="A20" s="27">
        <v>354827</v>
      </c>
      <c r="B20" s="27">
        <v>56562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((C4/5.826)*0.57)-(E4-G4)</f>
        <v>2.1974510813594232</v>
      </c>
      <c r="H20" s="34">
        <f>G20-G4</f>
        <v>-0.57254891864057678</v>
      </c>
    </row>
    <row r="21" spans="1:10" x14ac:dyDescent="0.2">
      <c r="G21" s="34"/>
      <c r="H21" s="37"/>
    </row>
    <row r="22" spans="1:10" x14ac:dyDescent="0.2">
      <c r="J22" s="36"/>
    </row>
    <row r="23" spans="1:10" x14ac:dyDescent="0.2">
      <c r="F23" s="37"/>
    </row>
    <row r="25" spans="1:10" x14ac:dyDescent="0.2">
      <c r="C25" s="38"/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workbookViewId="0">
      <selection activeCell="E2" sqref="E2"/>
    </sheetView>
  </sheetViews>
  <sheetFormatPr defaultRowHeight="12.75" x14ac:dyDescent="0.2"/>
  <cols>
    <col min="1" max="2" width="8.140625" style="27" customWidth="1"/>
    <col min="3" max="3" width="10.5703125" style="27" customWidth="1"/>
    <col min="4" max="4" width="16" style="27" customWidth="1"/>
    <col min="5" max="5" width="9.42578125" style="27" customWidth="1"/>
    <col min="6" max="6" width="11.7109375" style="27" customWidth="1"/>
    <col min="7" max="7" width="14.5703125" style="27" customWidth="1"/>
    <col min="8" max="8" width="14.5703125" style="25" customWidth="1"/>
    <col min="9" max="16384" width="9.140625" style="25"/>
  </cols>
  <sheetData>
    <row r="1" spans="1:256" x14ac:dyDescent="0.2">
      <c r="A1" s="21"/>
      <c r="B1" s="21"/>
      <c r="C1" s="22"/>
      <c r="D1" s="22"/>
      <c r="E1" s="23">
        <v>36434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">
      <c r="A2" s="25"/>
      <c r="B2" s="25"/>
      <c r="C2" s="24" t="s">
        <v>0</v>
      </c>
      <c r="D2" s="26"/>
      <c r="E2" s="26"/>
      <c r="F2" s="26"/>
      <c r="G2" s="26"/>
      <c r="H2" s="22"/>
      <c r="I2" s="26"/>
    </row>
    <row r="3" spans="1:256" ht="13.5" thickBot="1" x14ac:dyDescent="0.25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</row>
    <row r="4" spans="1:256" ht="13.5" thickBot="1" x14ac:dyDescent="0.25">
      <c r="C4" s="28">
        <v>22.675000000000001</v>
      </c>
      <c r="D4" s="29">
        <v>2.42</v>
      </c>
      <c r="E4" s="30">
        <v>2.5499999999999998</v>
      </c>
      <c r="F4" s="30">
        <v>2.37</v>
      </c>
      <c r="G4" s="31">
        <v>2.4700000000000002</v>
      </c>
    </row>
    <row r="5" spans="1:256" x14ac:dyDescent="0.2">
      <c r="C5" s="32"/>
      <c r="D5" s="32"/>
      <c r="E5" s="32" t="s">
        <v>6</v>
      </c>
      <c r="F5" s="32"/>
      <c r="G5" s="32" t="s">
        <v>7</v>
      </c>
    </row>
    <row r="7" spans="1:256" x14ac:dyDescent="0.2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2.0202155172413798</v>
      </c>
    </row>
    <row r="10" spans="1:256" x14ac:dyDescent="0.2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1.9911594576038456</v>
      </c>
    </row>
    <row r="13" spans="1:256" x14ac:dyDescent="0.2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2.2456896551724137</v>
      </c>
    </row>
    <row r="15" spans="1:256" x14ac:dyDescent="0.2">
      <c r="A15" s="25"/>
      <c r="B15" s="25"/>
      <c r="C15" s="25"/>
    </row>
    <row r="16" spans="1:256" x14ac:dyDescent="0.2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1.9022391005835915</v>
      </c>
    </row>
    <row r="19" spans="1:10" x14ac:dyDescent="0.2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J19" s="36"/>
    </row>
    <row r="20" spans="1:10" x14ac:dyDescent="0.2">
      <c r="A20" s="27">
        <v>354827</v>
      </c>
      <c r="B20" s="27">
        <v>56562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((C4/5.826)*0.57)-(E4-G4)</f>
        <v>2.1384603501544803</v>
      </c>
      <c r="H20" s="34">
        <f>G20-G4</f>
        <v>-0.33153964984551987</v>
      </c>
    </row>
    <row r="21" spans="1:10" x14ac:dyDescent="0.2">
      <c r="G21" s="34"/>
      <c r="H21" s="37"/>
    </row>
    <row r="22" spans="1:10" x14ac:dyDescent="0.2">
      <c r="J22" s="36"/>
    </row>
    <row r="23" spans="1:10" x14ac:dyDescent="0.2">
      <c r="F23" s="37"/>
    </row>
    <row r="25" spans="1:10" x14ac:dyDescent="0.2">
      <c r="C25" s="38"/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workbookViewId="0"/>
  </sheetViews>
  <sheetFormatPr defaultRowHeight="12.75" x14ac:dyDescent="0.2"/>
  <cols>
    <col min="1" max="2" width="8.140625" style="27" customWidth="1"/>
    <col min="3" max="3" width="10.5703125" style="27" customWidth="1"/>
    <col min="4" max="4" width="16" style="27" customWidth="1"/>
    <col min="5" max="5" width="9.42578125" style="27" customWidth="1"/>
    <col min="6" max="6" width="11.7109375" style="27" customWidth="1"/>
    <col min="7" max="7" width="14.5703125" style="27" customWidth="1"/>
    <col min="8" max="8" width="14.5703125" style="25" customWidth="1"/>
    <col min="9" max="16384" width="9.140625" style="25"/>
  </cols>
  <sheetData>
    <row r="1" spans="1:256" x14ac:dyDescent="0.2">
      <c r="A1" s="21"/>
      <c r="B1" s="21"/>
      <c r="C1" s="22"/>
      <c r="D1" s="22"/>
      <c r="E1" s="23">
        <v>36465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">
      <c r="A2" s="25"/>
      <c r="B2" s="25"/>
      <c r="C2" s="24" t="s">
        <v>0</v>
      </c>
      <c r="D2" s="26"/>
      <c r="E2" s="26"/>
      <c r="F2" s="26"/>
      <c r="G2" s="26"/>
      <c r="H2" s="22"/>
      <c r="I2" s="26"/>
    </row>
    <row r="3" spans="1:256" ht="13.5" thickBot="1" x14ac:dyDescent="0.25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</row>
    <row r="4" spans="1:256" ht="13.5" thickBot="1" x14ac:dyDescent="0.25">
      <c r="C4" s="28">
        <v>24.765999999999998</v>
      </c>
      <c r="D4" s="29">
        <v>2.87</v>
      </c>
      <c r="E4" s="30">
        <v>3.06</v>
      </c>
      <c r="F4" s="30">
        <v>2.84</v>
      </c>
      <c r="G4" s="31">
        <v>2.88</v>
      </c>
    </row>
    <row r="5" spans="1:256" x14ac:dyDescent="0.2">
      <c r="C5" s="32"/>
      <c r="D5" s="32"/>
      <c r="E5" s="32" t="s">
        <v>6</v>
      </c>
      <c r="F5" s="32"/>
      <c r="G5" s="32" t="s">
        <v>7</v>
      </c>
    </row>
    <row r="7" spans="1:256" x14ac:dyDescent="0.2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2.1585000000000001</v>
      </c>
    </row>
    <row r="10" spans="1:256" x14ac:dyDescent="0.2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2.1267645039478205</v>
      </c>
    </row>
    <row r="13" spans="1:256" x14ac:dyDescent="0.2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2.4619999999999997</v>
      </c>
    </row>
    <row r="15" spans="1:256" x14ac:dyDescent="0.2">
      <c r="A15" s="25"/>
      <c r="B15" s="25"/>
      <c r="C15" s="25"/>
    </row>
    <row r="16" spans="1:256" x14ac:dyDescent="0.2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2.0542550635084105</v>
      </c>
    </row>
    <row r="19" spans="1:10" x14ac:dyDescent="0.2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J19" s="36"/>
    </row>
    <row r="20" spans="1:10" x14ac:dyDescent="0.2">
      <c r="A20" s="27">
        <v>354827</v>
      </c>
      <c r="B20" s="27">
        <v>56562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((C4/5.826)*0.57)-(E4-G4)</f>
        <v>2.2430381050463435</v>
      </c>
      <c r="H20" s="34">
        <f>G20-G4</f>
        <v>-0.6369618949536564</v>
      </c>
    </row>
    <row r="21" spans="1:10" x14ac:dyDescent="0.2">
      <c r="G21" s="34"/>
      <c r="H21" s="37"/>
    </row>
    <row r="22" spans="1:10" x14ac:dyDescent="0.2">
      <c r="J22" s="36"/>
    </row>
    <row r="23" spans="1:10" x14ac:dyDescent="0.2">
      <c r="F23" s="37"/>
    </row>
    <row r="25" spans="1:10" x14ac:dyDescent="0.2">
      <c r="C25" s="38"/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workbookViewId="0">
      <selection activeCell="B20" sqref="B20"/>
    </sheetView>
  </sheetViews>
  <sheetFormatPr defaultRowHeight="12.75" x14ac:dyDescent="0.2"/>
  <cols>
    <col min="1" max="2" width="8.140625" style="27" customWidth="1"/>
    <col min="3" max="3" width="10.5703125" style="27" customWidth="1"/>
    <col min="4" max="4" width="16" style="27" customWidth="1"/>
    <col min="5" max="5" width="9.42578125" style="27" customWidth="1"/>
    <col min="6" max="6" width="11.7109375" style="27" customWidth="1"/>
    <col min="7" max="7" width="14.5703125" style="27" customWidth="1"/>
    <col min="8" max="8" width="14.5703125" style="25" customWidth="1"/>
    <col min="9" max="16384" width="9.140625" style="25"/>
  </cols>
  <sheetData>
    <row r="1" spans="1:256" x14ac:dyDescent="0.2">
      <c r="A1" s="21"/>
      <c r="B1" s="21"/>
      <c r="C1" s="22"/>
      <c r="D1" s="22"/>
      <c r="E1" s="23">
        <v>36495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">
      <c r="A2" s="25"/>
      <c r="B2" s="25"/>
      <c r="C2" s="24" t="s">
        <v>0</v>
      </c>
      <c r="D2" s="26"/>
      <c r="E2" s="26"/>
      <c r="F2" s="26"/>
      <c r="G2" s="26"/>
      <c r="H2" s="22"/>
      <c r="I2" s="26"/>
    </row>
    <row r="3" spans="1:256" ht="13.5" thickBot="1" x14ac:dyDescent="0.25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</row>
    <row r="4" spans="1:256" ht="13.5" thickBot="1" x14ac:dyDescent="0.25">
      <c r="C4" s="28">
        <v>26.088999999999999</v>
      </c>
      <c r="D4" s="29">
        <v>2.08</v>
      </c>
      <c r="E4" s="30">
        <v>2.14</v>
      </c>
      <c r="F4" s="30">
        <v>2.08</v>
      </c>
      <c r="G4" s="31">
        <v>2.09</v>
      </c>
    </row>
    <row r="5" spans="1:256" x14ac:dyDescent="0.2">
      <c r="C5" s="32"/>
      <c r="D5" s="32"/>
      <c r="E5" s="32" t="s">
        <v>6</v>
      </c>
      <c r="F5" s="32"/>
      <c r="G5" s="32" t="s">
        <v>7</v>
      </c>
    </row>
    <row r="7" spans="1:256" x14ac:dyDescent="0.2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2.4139568965517242</v>
      </c>
    </row>
    <row r="10" spans="1:256" x14ac:dyDescent="0.2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2.3805260899416409</v>
      </c>
    </row>
    <row r="13" spans="1:256" x14ac:dyDescent="0.2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2.5988620689655173</v>
      </c>
    </row>
    <row r="15" spans="1:256" x14ac:dyDescent="0.2">
      <c r="A15" s="25"/>
      <c r="B15" s="25"/>
      <c r="C15" s="25"/>
    </row>
    <row r="16" spans="1:256" x14ac:dyDescent="0.2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2.335745794713354</v>
      </c>
    </row>
    <row r="19" spans="1:10" x14ac:dyDescent="0.2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J19" s="36"/>
    </row>
    <row r="20" spans="1:10" x14ac:dyDescent="0.2">
      <c r="A20" s="27">
        <v>354827</v>
      </c>
      <c r="B20" s="27">
        <v>56562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((C4/5.826)*0.57)-(E4-G4)</f>
        <v>2.5024768280123579</v>
      </c>
      <c r="H20" s="34">
        <f>G20-G4</f>
        <v>0.41247682801235808</v>
      </c>
    </row>
    <row r="21" spans="1:10" x14ac:dyDescent="0.2">
      <c r="G21" s="34"/>
      <c r="H21" s="37"/>
    </row>
    <row r="22" spans="1:10" x14ac:dyDescent="0.2">
      <c r="J22" s="36"/>
    </row>
    <row r="23" spans="1:10" x14ac:dyDescent="0.2">
      <c r="F23" s="37"/>
    </row>
    <row r="25" spans="1:10" x14ac:dyDescent="0.2">
      <c r="C25" s="38"/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workbookViewId="0">
      <selection activeCell="G20" sqref="G20"/>
    </sheetView>
  </sheetViews>
  <sheetFormatPr defaultRowHeight="12.75" x14ac:dyDescent="0.2"/>
  <cols>
    <col min="1" max="2" width="8.140625" style="27" customWidth="1"/>
    <col min="3" max="3" width="10.5703125" style="27" customWidth="1"/>
    <col min="4" max="4" width="16" style="27" customWidth="1"/>
    <col min="5" max="5" width="9.42578125" style="27" customWidth="1"/>
    <col min="6" max="6" width="11.7109375" style="27" customWidth="1"/>
    <col min="7" max="7" width="14.5703125" style="27" customWidth="1"/>
    <col min="8" max="8" width="14.5703125" style="25" customWidth="1"/>
    <col min="9" max="16384" width="9.140625" style="25"/>
  </cols>
  <sheetData>
    <row r="1" spans="1:256" x14ac:dyDescent="0.2">
      <c r="A1" s="21"/>
      <c r="B1" s="21"/>
      <c r="C1" s="22"/>
      <c r="D1" s="22"/>
      <c r="E1" s="23">
        <v>36526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">
      <c r="A2" s="25"/>
      <c r="B2" s="25"/>
      <c r="C2" s="24" t="s">
        <v>0</v>
      </c>
      <c r="D2" s="26"/>
      <c r="E2" s="26"/>
      <c r="F2" s="26"/>
      <c r="G2" s="26"/>
      <c r="H2" s="22"/>
      <c r="I2" s="26"/>
    </row>
    <row r="3" spans="1:256" ht="13.5" thickBot="1" x14ac:dyDescent="0.25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</row>
    <row r="4" spans="1:256" ht="13.5" thickBot="1" x14ac:dyDescent="0.25">
      <c r="C4" s="28">
        <v>27.013999999999999</v>
      </c>
      <c r="D4" s="29">
        <v>2.19</v>
      </c>
      <c r="E4" s="30">
        <v>2.36</v>
      </c>
      <c r="F4" s="30">
        <v>2.1800000000000002</v>
      </c>
      <c r="G4" s="31">
        <v>2.1800000000000002</v>
      </c>
    </row>
    <row r="5" spans="1:256" x14ac:dyDescent="0.2">
      <c r="C5" s="32"/>
      <c r="D5" s="32"/>
      <c r="E5" s="32" t="s">
        <v>6</v>
      </c>
      <c r="F5" s="32"/>
      <c r="G5" s="32" t="s">
        <v>7</v>
      </c>
    </row>
    <row r="7" spans="1:256" x14ac:dyDescent="0.2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2.3916724137931036</v>
      </c>
    </row>
    <row r="10" spans="1:256" x14ac:dyDescent="0.2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2.3570562993477515</v>
      </c>
    </row>
    <row r="13" spans="1:256" x14ac:dyDescent="0.2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2.6945517241379306</v>
      </c>
    </row>
    <row r="15" spans="1:256" x14ac:dyDescent="0.2">
      <c r="A15" s="25"/>
      <c r="B15" s="25"/>
      <c r="C15" s="25"/>
    </row>
    <row r="16" spans="1:256" x14ac:dyDescent="0.2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2.3006882938551327</v>
      </c>
    </row>
    <row r="19" spans="1:10" x14ac:dyDescent="0.2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J19" s="36"/>
    </row>
    <row r="20" spans="1:10" x14ac:dyDescent="0.2">
      <c r="A20" s="27">
        <v>354827</v>
      </c>
      <c r="B20" s="27">
        <v>56562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((C4/5.826)*0.57)-(E4-G4)</f>
        <v>2.4629763130792997</v>
      </c>
      <c r="H20" s="34">
        <f>G20-G4</f>
        <v>0.28297631307929949</v>
      </c>
    </row>
    <row r="21" spans="1:10" x14ac:dyDescent="0.2">
      <c r="G21" s="34"/>
      <c r="H21" s="37"/>
    </row>
    <row r="22" spans="1:10" x14ac:dyDescent="0.2">
      <c r="J22" s="36"/>
    </row>
    <row r="23" spans="1:10" x14ac:dyDescent="0.2">
      <c r="F23" s="37"/>
    </row>
    <row r="25" spans="1:10" x14ac:dyDescent="0.2">
      <c r="C25" s="38"/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workbookViewId="0">
      <selection activeCell="F4" sqref="F4"/>
    </sheetView>
  </sheetViews>
  <sheetFormatPr defaultRowHeight="12.75" x14ac:dyDescent="0.2"/>
  <cols>
    <col min="1" max="2" width="8.140625" style="27" customWidth="1"/>
    <col min="3" max="3" width="10.5703125" style="27" customWidth="1"/>
    <col min="4" max="4" width="16" style="27" customWidth="1"/>
    <col min="5" max="5" width="9.42578125" style="27" customWidth="1"/>
    <col min="6" max="6" width="11.7109375" style="27" customWidth="1"/>
    <col min="7" max="7" width="14.5703125" style="27" customWidth="1"/>
    <col min="8" max="8" width="14.5703125" style="25" customWidth="1"/>
    <col min="9" max="16384" width="9.140625" style="25"/>
  </cols>
  <sheetData>
    <row r="1" spans="1:256" x14ac:dyDescent="0.2">
      <c r="A1" s="21"/>
      <c r="B1" s="21"/>
      <c r="C1" s="22"/>
      <c r="D1" s="22"/>
      <c r="E1" s="23">
        <v>36557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">
      <c r="A2" s="25"/>
      <c r="B2" s="25"/>
      <c r="C2" s="27" t="s">
        <v>38</v>
      </c>
      <c r="D2" s="26"/>
      <c r="E2" s="26"/>
      <c r="F2" s="26"/>
      <c r="G2" s="26"/>
      <c r="H2" s="22"/>
      <c r="I2" s="26"/>
    </row>
    <row r="3" spans="1:256" ht="13.5" thickBot="1" x14ac:dyDescent="0.25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</row>
    <row r="4" spans="1:256" ht="13.5" thickBot="1" x14ac:dyDescent="0.25">
      <c r="C4" s="28">
        <v>29.297999999999998</v>
      </c>
      <c r="D4" s="29">
        <v>2.41</v>
      </c>
      <c r="E4" s="30">
        <v>2.61</v>
      </c>
      <c r="F4" s="30">
        <v>2.36</v>
      </c>
      <c r="G4" s="31">
        <v>2.4300000000000002</v>
      </c>
    </row>
    <row r="5" spans="1:256" x14ac:dyDescent="0.2">
      <c r="C5" s="32"/>
      <c r="D5" s="32"/>
      <c r="E5" s="32" t="s">
        <v>6</v>
      </c>
      <c r="F5" s="32"/>
      <c r="G5" s="32" t="s">
        <v>7</v>
      </c>
    </row>
    <row r="7" spans="1:256" x14ac:dyDescent="0.2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2.5782586206896552</v>
      </c>
    </row>
    <row r="10" spans="1:256" x14ac:dyDescent="0.2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2.5407157569515966</v>
      </c>
    </row>
    <row r="13" spans="1:256" x14ac:dyDescent="0.2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2.9308275862068962</v>
      </c>
    </row>
    <row r="15" spans="1:256" x14ac:dyDescent="0.2">
      <c r="A15" s="25"/>
      <c r="B15" s="25"/>
      <c r="C15" s="25"/>
    </row>
    <row r="16" spans="1:256" x14ac:dyDescent="0.2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2.4404273944387231</v>
      </c>
    </row>
    <row r="19" spans="1:10" x14ac:dyDescent="0.2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J19" s="36"/>
    </row>
    <row r="20" spans="1:10" x14ac:dyDescent="0.2">
      <c r="A20" s="27">
        <v>354827</v>
      </c>
      <c r="B20" s="27">
        <v>56562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((C4/5.826)*0.57)-(E4-G4)</f>
        <v>2.6864366632337795</v>
      </c>
      <c r="H20" s="34">
        <f>G20-G4</f>
        <v>0.25643666323377934</v>
      </c>
    </row>
    <row r="21" spans="1:10" x14ac:dyDescent="0.2">
      <c r="G21" s="34"/>
      <c r="H21" s="37"/>
    </row>
    <row r="22" spans="1:10" x14ac:dyDescent="0.2">
      <c r="J22" s="36"/>
    </row>
    <row r="23" spans="1:10" x14ac:dyDescent="0.2">
      <c r="A23" s="22" t="s">
        <v>39</v>
      </c>
      <c r="F23" s="37"/>
    </row>
    <row r="25" spans="1:10" x14ac:dyDescent="0.2">
      <c r="C25" s="38"/>
    </row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workbookViewId="0">
      <selection activeCell="C5" sqref="C5"/>
    </sheetView>
  </sheetViews>
  <sheetFormatPr defaultRowHeight="12.75" x14ac:dyDescent="0.2"/>
  <cols>
    <col min="1" max="2" width="8.140625" style="27" customWidth="1"/>
    <col min="3" max="3" width="10.5703125" style="27" customWidth="1"/>
    <col min="4" max="4" width="16" style="27" customWidth="1"/>
    <col min="5" max="5" width="9.42578125" style="27" customWidth="1"/>
    <col min="6" max="6" width="11.7109375" style="27" customWidth="1"/>
    <col min="7" max="7" width="14.5703125" style="27" customWidth="1"/>
    <col min="8" max="8" width="14.5703125" style="25" customWidth="1"/>
    <col min="9" max="16384" width="9.140625" style="25"/>
  </cols>
  <sheetData>
    <row r="1" spans="1:256" x14ac:dyDescent="0.2">
      <c r="A1" s="21"/>
      <c r="B1" s="21"/>
      <c r="C1" s="22"/>
      <c r="D1" s="22"/>
      <c r="E1" s="23">
        <v>36586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">
      <c r="A2" s="25"/>
      <c r="B2" s="25"/>
      <c r="C2" s="27" t="s">
        <v>38</v>
      </c>
      <c r="D2" s="26"/>
      <c r="E2" s="26"/>
      <c r="F2" s="26"/>
      <c r="G2" s="26"/>
      <c r="H2" s="22"/>
      <c r="I2" s="26"/>
    </row>
    <row r="3" spans="1:256" ht="13.5" thickBot="1" x14ac:dyDescent="0.25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</row>
    <row r="4" spans="1:256" ht="13.5" thickBot="1" x14ac:dyDescent="0.25">
      <c r="C4" s="28">
        <v>29.893999999999998</v>
      </c>
      <c r="D4" s="29">
        <v>2.41</v>
      </c>
      <c r="E4" s="30">
        <v>2.61</v>
      </c>
      <c r="F4" s="30">
        <v>2.37</v>
      </c>
      <c r="G4" s="31">
        <v>2.41</v>
      </c>
    </row>
    <row r="5" spans="1:256" x14ac:dyDescent="0.2">
      <c r="C5" s="32"/>
      <c r="D5" s="32"/>
      <c r="E5" s="32" t="s">
        <v>6</v>
      </c>
      <c r="F5" s="32"/>
      <c r="G5" s="32" t="s">
        <v>7</v>
      </c>
    </row>
    <row r="7" spans="1:256" x14ac:dyDescent="0.2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2.6347758620689659</v>
      </c>
    </row>
    <row r="10" spans="1:256" x14ac:dyDescent="0.2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2.5964692756608314</v>
      </c>
    </row>
    <row r="13" spans="1:256" x14ac:dyDescent="0.2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2.9924827586206897</v>
      </c>
    </row>
    <row r="15" spans="1:256" x14ac:dyDescent="0.2">
      <c r="A15" s="25"/>
      <c r="B15" s="25"/>
      <c r="C15" s="25"/>
    </row>
    <row r="16" spans="1:256" x14ac:dyDescent="0.2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2.5051579128046693</v>
      </c>
    </row>
    <row r="19" spans="1:10" x14ac:dyDescent="0.2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J19" s="36"/>
    </row>
    <row r="20" spans="1:10" x14ac:dyDescent="0.2">
      <c r="A20" s="27">
        <v>354827</v>
      </c>
      <c r="B20" s="27">
        <v>56562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((C4/5.826)*0.57)-(E4-G4)</f>
        <v>2.7247476828012358</v>
      </c>
      <c r="H20" s="34">
        <f>G20-G4</f>
        <v>0.31474768280123566</v>
      </c>
    </row>
    <row r="21" spans="1:10" x14ac:dyDescent="0.2">
      <c r="G21" s="34"/>
      <c r="H21" s="37"/>
    </row>
    <row r="22" spans="1:10" x14ac:dyDescent="0.2">
      <c r="J22" s="36"/>
    </row>
    <row r="23" spans="1:10" x14ac:dyDescent="0.2">
      <c r="A23" s="22" t="s">
        <v>39</v>
      </c>
      <c r="F23" s="37"/>
    </row>
    <row r="25" spans="1:10" x14ac:dyDescent="0.2">
      <c r="C25" s="38"/>
    </row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workbookViewId="0">
      <selection activeCell="H3" sqref="H3"/>
    </sheetView>
  </sheetViews>
  <sheetFormatPr defaultRowHeight="12.75" x14ac:dyDescent="0.2"/>
  <cols>
    <col min="1" max="2" width="8.140625" style="27" customWidth="1"/>
    <col min="3" max="3" width="10.5703125" style="27" customWidth="1"/>
    <col min="4" max="4" width="16" style="27" customWidth="1"/>
    <col min="5" max="5" width="9.42578125" style="27" customWidth="1"/>
    <col min="6" max="6" width="11.7109375" style="27" customWidth="1"/>
    <col min="7" max="7" width="14.5703125" style="27" customWidth="1"/>
    <col min="8" max="8" width="14.5703125" style="25" customWidth="1"/>
    <col min="9" max="16384" width="9.140625" style="25"/>
  </cols>
  <sheetData>
    <row r="1" spans="1:256" x14ac:dyDescent="0.2">
      <c r="A1" s="21"/>
      <c r="B1" s="21"/>
      <c r="C1" s="22"/>
      <c r="D1" s="22"/>
      <c r="E1" s="23">
        <v>36617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">
      <c r="A2" s="25"/>
      <c r="B2" s="25"/>
      <c r="C2" s="27" t="s">
        <v>38</v>
      </c>
      <c r="D2" s="26"/>
      <c r="E2" s="26"/>
      <c r="F2" s="26"/>
      <c r="G2" s="26"/>
      <c r="H2" s="22"/>
      <c r="I2" s="26"/>
    </row>
    <row r="3" spans="1:256" ht="13.5" thickBot="1" x14ac:dyDescent="0.25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</row>
    <row r="4" spans="1:256" ht="13.5" thickBot="1" x14ac:dyDescent="0.25">
      <c r="C4" s="28">
        <v>25.536999999999999</v>
      </c>
      <c r="D4" s="29">
        <v>2.79</v>
      </c>
      <c r="E4" s="30">
        <v>2.88</v>
      </c>
      <c r="F4" s="30">
        <v>2.75</v>
      </c>
      <c r="G4" s="31">
        <v>2.79</v>
      </c>
    </row>
    <row r="5" spans="1:256" x14ac:dyDescent="0.2">
      <c r="C5" s="32"/>
      <c r="D5" s="32"/>
      <c r="E5" s="32" t="s">
        <v>6</v>
      </c>
      <c r="F5" s="32"/>
      <c r="G5" s="32" t="s">
        <v>7</v>
      </c>
    </row>
    <row r="7" spans="1:256" x14ac:dyDescent="0.2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2.3316120689655175</v>
      </c>
    </row>
    <row r="10" spans="1:256" x14ac:dyDescent="0.2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2.2988886028149675</v>
      </c>
    </row>
    <row r="13" spans="1:256" x14ac:dyDescent="0.2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2.541758620689655</v>
      </c>
    </row>
    <row r="15" spans="1:256" x14ac:dyDescent="0.2">
      <c r="A15" s="25"/>
      <c r="B15" s="25"/>
      <c r="C15" s="25"/>
    </row>
    <row r="16" spans="1:256" x14ac:dyDescent="0.2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2.2150557844146928</v>
      </c>
    </row>
    <row r="19" spans="1:10" x14ac:dyDescent="0.2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J19" s="36"/>
    </row>
    <row r="20" spans="1:10" x14ac:dyDescent="0.2">
      <c r="A20" s="27">
        <v>354827</v>
      </c>
      <c r="B20" s="27">
        <v>56562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((C4/5.826)*0.57)-(E4-G4)</f>
        <v>2.408470648815654</v>
      </c>
      <c r="H20" s="34">
        <f>G20-G4</f>
        <v>-0.38152935118434605</v>
      </c>
    </row>
    <row r="21" spans="1:10" x14ac:dyDescent="0.2">
      <c r="G21" s="34"/>
      <c r="H21" s="37"/>
    </row>
    <row r="22" spans="1:10" x14ac:dyDescent="0.2">
      <c r="J22" s="36"/>
    </row>
    <row r="23" spans="1:10" x14ac:dyDescent="0.2">
      <c r="A23" s="22" t="s">
        <v>39</v>
      </c>
      <c r="F23" s="37"/>
    </row>
    <row r="25" spans="1:10" x14ac:dyDescent="0.2">
      <c r="C25" s="38"/>
    </row>
  </sheetData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25"/>
  <sheetViews>
    <sheetView workbookViewId="0">
      <selection activeCell="I20" sqref="I20"/>
    </sheetView>
  </sheetViews>
  <sheetFormatPr defaultRowHeight="12.75" x14ac:dyDescent="0.2"/>
  <cols>
    <col min="1" max="2" width="8.140625" style="27" customWidth="1"/>
    <col min="3" max="3" width="10.5703125" style="27" customWidth="1"/>
    <col min="4" max="4" width="16" style="27" customWidth="1"/>
    <col min="5" max="5" width="9.42578125" style="27" customWidth="1"/>
    <col min="6" max="6" width="11.7109375" style="27" customWidth="1"/>
    <col min="7" max="7" width="14.5703125" style="27" customWidth="1"/>
    <col min="8" max="8" width="14.5703125" style="25" customWidth="1"/>
    <col min="9" max="16384" width="9.140625" style="25"/>
  </cols>
  <sheetData>
    <row r="1" spans="1:256" x14ac:dyDescent="0.2">
      <c r="A1" s="21"/>
      <c r="B1" s="21"/>
      <c r="C1" s="22"/>
      <c r="D1" s="22"/>
      <c r="E1" s="23">
        <v>36647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">
      <c r="A2" s="25"/>
      <c r="B2" s="25"/>
      <c r="C2" s="27" t="s">
        <v>38</v>
      </c>
      <c r="D2" s="26"/>
      <c r="E2" s="26"/>
      <c r="F2" s="26"/>
      <c r="G2" s="26"/>
      <c r="H2" s="22"/>
      <c r="I2" s="26"/>
    </row>
    <row r="3" spans="1:256" ht="13.5" thickBot="1" x14ac:dyDescent="0.25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  <c r="H3" s="27" t="s">
        <v>40</v>
      </c>
    </row>
    <row r="4" spans="1:256" ht="13.5" thickBot="1" x14ac:dyDescent="0.25">
      <c r="C4" s="40">
        <v>28.806000000000001</v>
      </c>
      <c r="D4" s="41">
        <v>2.87</v>
      </c>
      <c r="E4" s="42">
        <v>3.08</v>
      </c>
      <c r="F4" s="42">
        <v>2.78</v>
      </c>
      <c r="G4" s="42">
        <v>2.89</v>
      </c>
      <c r="H4" s="43">
        <v>2.86</v>
      </c>
    </row>
    <row r="5" spans="1:256" x14ac:dyDescent="0.2">
      <c r="C5" s="32"/>
      <c r="D5" s="32"/>
      <c r="E5" s="32"/>
      <c r="F5" s="32"/>
      <c r="G5" s="32"/>
    </row>
    <row r="7" spans="1:256" x14ac:dyDescent="0.2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2.5216034482758629</v>
      </c>
    </row>
    <row r="10" spans="1:256" x14ac:dyDescent="0.2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2.4846910401647793</v>
      </c>
    </row>
    <row r="13" spans="1:256" x14ac:dyDescent="0.2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2.8799310344827589</v>
      </c>
    </row>
    <row r="15" spans="1:256" x14ac:dyDescent="0.2">
      <c r="A15" s="25"/>
      <c r="B15" s="25"/>
      <c r="C15" s="25"/>
    </row>
    <row r="16" spans="1:256" x14ac:dyDescent="0.2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2.3452471678681777</v>
      </c>
    </row>
    <row r="19" spans="1:10" x14ac:dyDescent="0.2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I19" s="27" t="s">
        <v>41</v>
      </c>
      <c r="J19" s="36"/>
    </row>
    <row r="20" spans="1:10" x14ac:dyDescent="0.2">
      <c r="A20" s="27">
        <v>354827</v>
      </c>
      <c r="B20" s="27">
        <v>56562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IF(I20="NNG",((C4/5.826)*0.57)-(E4-H4),((C4/5.826)*0.57)-(E4-G4))</f>
        <v>2.5983007209062823</v>
      </c>
      <c r="H20" s="34">
        <f>IF(I20="NNG",G20-H4,G20-G4)</f>
        <v>-0.2616992790937176</v>
      </c>
      <c r="I20" s="39" t="s">
        <v>42</v>
      </c>
    </row>
    <row r="21" spans="1:10" x14ac:dyDescent="0.2">
      <c r="G21" s="34"/>
      <c r="H21" s="37"/>
    </row>
    <row r="22" spans="1:10" x14ac:dyDescent="0.2">
      <c r="J22" s="36"/>
    </row>
    <row r="23" spans="1:10" x14ac:dyDescent="0.2">
      <c r="A23" s="22" t="s">
        <v>39</v>
      </c>
      <c r="F23" s="37"/>
    </row>
    <row r="25" spans="1:10" x14ac:dyDescent="0.2">
      <c r="C25" s="38"/>
    </row>
  </sheetData>
  <pageMargins left="0.75" right="0.75" top="1" bottom="1" header="0.5" footer="0.5"/>
  <pageSetup scale="89" orientation="portrait" r:id="rId1"/>
  <headerFooter alignWithMargins="0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25"/>
  <sheetViews>
    <sheetView workbookViewId="0">
      <selection activeCell="H20" sqref="H20"/>
    </sheetView>
  </sheetViews>
  <sheetFormatPr defaultRowHeight="12.75" x14ac:dyDescent="0.2"/>
  <cols>
    <col min="1" max="2" width="8.140625" style="27" customWidth="1"/>
    <col min="3" max="3" width="10.5703125" style="27" customWidth="1"/>
    <col min="4" max="4" width="16" style="27" customWidth="1"/>
    <col min="5" max="5" width="9.42578125" style="27" customWidth="1"/>
    <col min="6" max="6" width="11.7109375" style="27" customWidth="1"/>
    <col min="7" max="7" width="14.5703125" style="27" customWidth="1"/>
    <col min="8" max="8" width="14.5703125" style="25" customWidth="1"/>
    <col min="9" max="16384" width="9.140625" style="25"/>
  </cols>
  <sheetData>
    <row r="1" spans="1:256" x14ac:dyDescent="0.2">
      <c r="A1" s="21"/>
      <c r="B1" s="21"/>
      <c r="C1" s="22"/>
      <c r="D1" s="22"/>
      <c r="E1" s="23">
        <v>36678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">
      <c r="A2" s="25"/>
      <c r="B2" s="25"/>
      <c r="C2" s="27" t="s">
        <v>38</v>
      </c>
      <c r="D2" s="26"/>
      <c r="E2" s="26"/>
      <c r="F2" s="26"/>
      <c r="G2" s="26"/>
      <c r="H2" s="22"/>
      <c r="I2" s="26"/>
    </row>
    <row r="3" spans="1:256" ht="13.5" thickBot="1" x14ac:dyDescent="0.25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  <c r="H3" s="27" t="s">
        <v>40</v>
      </c>
    </row>
    <row r="4" spans="1:256" ht="13.5" thickBot="1" x14ac:dyDescent="0.25">
      <c r="C4" s="40">
        <v>31.53</v>
      </c>
      <c r="D4" s="41">
        <v>2.87</v>
      </c>
      <c r="E4" s="42">
        <v>4.0999999999999996</v>
      </c>
      <c r="F4" s="42">
        <v>4.37</v>
      </c>
      <c r="G4" s="42">
        <v>4.12</v>
      </c>
      <c r="H4" s="43">
        <v>4.12</v>
      </c>
    </row>
    <row r="5" spans="1:256" x14ac:dyDescent="0.2">
      <c r="C5" s="32"/>
      <c r="D5" s="32"/>
      <c r="E5" s="32"/>
      <c r="F5" s="32"/>
      <c r="G5" s="32"/>
    </row>
    <row r="7" spans="1:256" x14ac:dyDescent="0.2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1.7599137931034492</v>
      </c>
    </row>
    <row r="10" spans="1:256" x14ac:dyDescent="0.2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1.7195108135942339</v>
      </c>
    </row>
    <row r="13" spans="1:256" x14ac:dyDescent="0.2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3.1617241379310346</v>
      </c>
    </row>
    <row r="15" spans="1:256" x14ac:dyDescent="0.2">
      <c r="A15" s="25"/>
      <c r="B15" s="25"/>
      <c r="C15" s="25"/>
    </row>
    <row r="16" spans="1:256" x14ac:dyDescent="0.2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3.1653913491246146</v>
      </c>
    </row>
    <row r="19" spans="1:10" x14ac:dyDescent="0.2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I19" s="27" t="s">
        <v>41</v>
      </c>
      <c r="J19" s="36"/>
    </row>
    <row r="20" spans="1:10" x14ac:dyDescent="0.2">
      <c r="A20" s="27">
        <v>354827</v>
      </c>
      <c r="B20" s="27">
        <v>56562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IF(I20="NNG",((C4/5.826)*0.57)-(E4-H4),((C4/5.826)*0.57)-(E4-G4))</f>
        <v>3.1048094747682806</v>
      </c>
      <c r="H20" s="34">
        <f>IF(I20="NNG",G20-H4,G20-G4)</f>
        <v>-1.0151905252317195</v>
      </c>
      <c r="I20" s="39" t="s">
        <v>42</v>
      </c>
    </row>
    <row r="21" spans="1:10" x14ac:dyDescent="0.2">
      <c r="G21" s="34"/>
      <c r="H21" s="37"/>
    </row>
    <row r="22" spans="1:10" x14ac:dyDescent="0.2">
      <c r="J22" s="36"/>
    </row>
    <row r="23" spans="1:10" x14ac:dyDescent="0.2">
      <c r="A23" s="22" t="s">
        <v>39</v>
      </c>
      <c r="F23" s="37"/>
    </row>
    <row r="25" spans="1:10" x14ac:dyDescent="0.2">
      <c r="C25" s="38"/>
    </row>
  </sheetData>
  <pageMargins left="0.75" right="0.75" top="1" bottom="1" header="0.5" footer="0.5"/>
  <pageSetup scale="8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/>
  </sheetViews>
  <sheetFormatPr defaultRowHeight="12.75" x14ac:dyDescent="0.2"/>
  <cols>
    <col min="1" max="1" width="6" style="1" customWidth="1"/>
    <col min="2" max="2" width="10.5703125" style="1" customWidth="1"/>
    <col min="3" max="3" width="13.85546875" style="1" customWidth="1"/>
    <col min="4" max="4" width="9.42578125" style="1" customWidth="1"/>
    <col min="5" max="5" width="11.7109375" style="1" customWidth="1"/>
    <col min="6" max="6" width="14.5703125" style="1" customWidth="1"/>
    <col min="7" max="7" width="14.5703125" customWidth="1"/>
  </cols>
  <sheetData>
    <row r="1" spans="1:256" x14ac:dyDescent="0.2">
      <c r="A1" s="5"/>
      <c r="B1" s="6"/>
      <c r="C1" s="6"/>
      <c r="D1" s="5"/>
      <c r="E1" s="5"/>
      <c r="F1" s="5"/>
      <c r="G1" s="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2">
      <c r="A2" s="4" t="s">
        <v>0</v>
      </c>
      <c r="B2" s="4"/>
      <c r="C2" s="7"/>
      <c r="D2" s="7"/>
      <c r="E2" s="7"/>
      <c r="F2" s="7"/>
      <c r="G2" s="6"/>
      <c r="H2" s="7"/>
    </row>
    <row r="3" spans="1:256" ht="13.5" thickBot="1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256" ht="13.5" thickBot="1" x14ac:dyDescent="0.25">
      <c r="B4" s="8">
        <v>20.974</v>
      </c>
      <c r="C4" s="9">
        <v>1.54</v>
      </c>
      <c r="D4" s="9">
        <v>1.78</v>
      </c>
      <c r="E4" s="9">
        <v>1.46</v>
      </c>
      <c r="F4" s="10">
        <v>1.52</v>
      </c>
    </row>
    <row r="5" spans="1:256" x14ac:dyDescent="0.2">
      <c r="B5" s="12"/>
      <c r="C5" s="12"/>
      <c r="D5" s="12" t="s">
        <v>6</v>
      </c>
      <c r="E5" s="12"/>
      <c r="F5" s="12" t="s">
        <v>7</v>
      </c>
    </row>
    <row r="7" spans="1:256" x14ac:dyDescent="0.2">
      <c r="A7" s="1" t="s">
        <v>8</v>
      </c>
      <c r="B7" s="1" t="s">
        <v>9</v>
      </c>
      <c r="C7" s="2" t="s">
        <v>10</v>
      </c>
      <c r="D7" s="1" t="s">
        <v>11</v>
      </c>
      <c r="E7" s="1" t="s">
        <v>12</v>
      </c>
      <c r="F7" s="1" t="s">
        <v>13</v>
      </c>
    </row>
    <row r="8" spans="1:256" x14ac:dyDescent="0.2">
      <c r="A8" s="1">
        <v>72678</v>
      </c>
      <c r="B8" s="1" t="s">
        <v>14</v>
      </c>
      <c r="C8" s="1" t="s">
        <v>15</v>
      </c>
      <c r="D8" s="1">
        <v>813780</v>
      </c>
      <c r="E8" s="1" t="s">
        <v>16</v>
      </c>
      <c r="F8" s="3">
        <f>((B4/5.8)*0.55)-(D4-C4)</f>
        <v>1.7489137931034486</v>
      </c>
    </row>
    <row r="10" spans="1:256" x14ac:dyDescent="0.2">
      <c r="A10" s="1" t="s">
        <v>8</v>
      </c>
      <c r="B10" s="1" t="s">
        <v>9</v>
      </c>
      <c r="C10" s="2" t="s">
        <v>17</v>
      </c>
      <c r="D10" s="1" t="s">
        <v>18</v>
      </c>
      <c r="E10" s="1" t="s">
        <v>12</v>
      </c>
      <c r="F10" s="1" t="s">
        <v>13</v>
      </c>
    </row>
    <row r="11" spans="1:256" x14ac:dyDescent="0.2">
      <c r="A11" s="1">
        <v>48853</v>
      </c>
      <c r="B11" s="1" t="s">
        <v>19</v>
      </c>
      <c r="C11" s="1" t="s">
        <v>15</v>
      </c>
      <c r="D11" s="1">
        <v>813367</v>
      </c>
      <c r="E11" s="1" t="s">
        <v>20</v>
      </c>
      <c r="F11" s="3">
        <f>((B4/5.826)*0.545)-(D4-C4)</f>
        <v>1.7220374184689327</v>
      </c>
    </row>
    <row r="13" spans="1:256" x14ac:dyDescent="0.2">
      <c r="A13" s="1" t="s">
        <v>8</v>
      </c>
      <c r="B13" s="1" t="s">
        <v>9</v>
      </c>
      <c r="C13" s="2" t="s">
        <v>17</v>
      </c>
      <c r="D13" s="1" t="s">
        <v>18</v>
      </c>
      <c r="E13" s="1" t="s">
        <v>12</v>
      </c>
      <c r="F13" s="1" t="s">
        <v>13</v>
      </c>
    </row>
    <row r="14" spans="1:256" x14ac:dyDescent="0.2">
      <c r="A14" s="1">
        <v>3217</v>
      </c>
      <c r="B14" s="1" t="s">
        <v>21</v>
      </c>
      <c r="C14" s="1" t="s">
        <v>22</v>
      </c>
      <c r="D14" s="1">
        <v>813367</v>
      </c>
      <c r="E14" s="1" t="s">
        <v>23</v>
      </c>
      <c r="F14" s="3">
        <f>((B4/5.8)*0.6)-0.1</f>
        <v>2.0697241379310345</v>
      </c>
    </row>
    <row r="15" spans="1:256" x14ac:dyDescent="0.2">
      <c r="A15"/>
      <c r="B15"/>
    </row>
    <row r="16" spans="1:256" x14ac:dyDescent="0.2">
      <c r="A16" s="1" t="s">
        <v>8</v>
      </c>
      <c r="B16" s="1" t="s">
        <v>9</v>
      </c>
      <c r="C16" s="2" t="s">
        <v>24</v>
      </c>
      <c r="D16" s="1" t="s">
        <v>18</v>
      </c>
      <c r="E16" s="1" t="s">
        <v>12</v>
      </c>
      <c r="F16" s="1" t="s">
        <v>13</v>
      </c>
    </row>
    <row r="17" spans="1:9" x14ac:dyDescent="0.2">
      <c r="A17" s="1">
        <v>3231</v>
      </c>
      <c r="B17" s="1" t="s">
        <v>25</v>
      </c>
      <c r="C17" s="1" t="s">
        <v>26</v>
      </c>
      <c r="D17" s="1">
        <v>501079</v>
      </c>
      <c r="E17" s="1" t="s">
        <v>27</v>
      </c>
      <c r="F17" s="3">
        <f>((B4/5.826)*0.535)-(D4-E4)</f>
        <v>1.606036731891521</v>
      </c>
    </row>
    <row r="19" spans="1:9" x14ac:dyDescent="0.2">
      <c r="A19" s="1" t="s">
        <v>8</v>
      </c>
      <c r="B19" s="1" t="s">
        <v>9</v>
      </c>
      <c r="C19" s="2" t="s">
        <v>28</v>
      </c>
      <c r="D19" s="1" t="s">
        <v>18</v>
      </c>
      <c r="E19" s="1" t="s">
        <v>12</v>
      </c>
      <c r="F19" s="1" t="s">
        <v>13</v>
      </c>
      <c r="I19" s="13"/>
    </row>
    <row r="20" spans="1:9" x14ac:dyDescent="0.2">
      <c r="A20" s="1">
        <v>3585</v>
      </c>
      <c r="B20" s="1" t="s">
        <v>29</v>
      </c>
      <c r="C20" s="1" t="s">
        <v>26</v>
      </c>
      <c r="D20" s="1">
        <v>58649</v>
      </c>
      <c r="E20" s="1" t="s">
        <v>30</v>
      </c>
      <c r="F20" s="3">
        <f>((B4/5.826)*0.57)-(D4-F4)</f>
        <v>1.7920391349124614</v>
      </c>
    </row>
    <row r="21" spans="1:9" x14ac:dyDescent="0.2">
      <c r="G21" s="11"/>
    </row>
    <row r="22" spans="1:9" x14ac:dyDescent="0.2">
      <c r="I22" s="13"/>
    </row>
    <row r="23" spans="1:9" x14ac:dyDescent="0.2">
      <c r="E23" s="11"/>
    </row>
  </sheetData>
  <printOptions gridLines="1" gridLinesSet="0"/>
  <pageMargins left="0.75" right="0.75" top="1" bottom="1" header="0.5" footer="0.5"/>
  <pageSetup orientation="landscape" horizontalDpi="4294967293" verticalDpi="300" r:id="rId1"/>
  <headerFooter alignWithMargins="0">
    <oddHeader>&amp;A</oddHeader>
    <oddFooter>Page &amp;P</oddFooter>
  </headerFooter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25"/>
  <sheetViews>
    <sheetView workbookViewId="0">
      <selection activeCell="E2" sqref="E2"/>
    </sheetView>
  </sheetViews>
  <sheetFormatPr defaultRowHeight="12.75" x14ac:dyDescent="0.2"/>
  <cols>
    <col min="1" max="2" width="8.140625" style="27" customWidth="1"/>
    <col min="3" max="3" width="10.5703125" style="27" customWidth="1"/>
    <col min="4" max="4" width="16" style="27" customWidth="1"/>
    <col min="5" max="5" width="9.42578125" style="27" customWidth="1"/>
    <col min="6" max="6" width="11.7109375" style="27" customWidth="1"/>
    <col min="7" max="7" width="14.5703125" style="27" customWidth="1"/>
    <col min="8" max="8" width="14.5703125" style="25" customWidth="1"/>
    <col min="9" max="16384" width="9.140625" style="25"/>
  </cols>
  <sheetData>
    <row r="1" spans="1:256" x14ac:dyDescent="0.2">
      <c r="A1" s="21"/>
      <c r="B1" s="21"/>
      <c r="C1" s="22"/>
      <c r="D1" s="22"/>
      <c r="E1" s="23">
        <v>36708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">
      <c r="A2" s="25"/>
      <c r="B2" s="25"/>
      <c r="C2" s="27" t="s">
        <v>38</v>
      </c>
      <c r="D2" s="26"/>
      <c r="E2" s="26"/>
      <c r="F2" s="26"/>
      <c r="G2" s="26"/>
      <c r="H2" s="22"/>
      <c r="I2" s="26"/>
    </row>
    <row r="3" spans="1:256" ht="13.5" thickBot="1" x14ac:dyDescent="0.25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  <c r="H3" s="27" t="s">
        <v>40</v>
      </c>
    </row>
    <row r="4" spans="1:256" ht="13.5" thickBot="1" x14ac:dyDescent="0.25">
      <c r="C4" s="40">
        <v>29.655000000000001</v>
      </c>
      <c r="D4" s="41">
        <v>4.3499999999999996</v>
      </c>
      <c r="E4" s="42">
        <v>4.3600000000000003</v>
      </c>
      <c r="F4" s="42">
        <v>4.12</v>
      </c>
      <c r="G4" s="42">
        <v>4.3600000000000003</v>
      </c>
      <c r="H4" s="43">
        <v>4.16</v>
      </c>
    </row>
    <row r="5" spans="1:256" x14ac:dyDescent="0.2">
      <c r="C5" s="32"/>
      <c r="D5" s="32"/>
      <c r="E5" s="32"/>
      <c r="F5" s="32"/>
      <c r="G5" s="32"/>
    </row>
    <row r="7" spans="1:256" x14ac:dyDescent="0.2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2.8021120689655166</v>
      </c>
    </row>
    <row r="10" spans="1:256" x14ac:dyDescent="0.2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2.7641117404737381</v>
      </c>
    </row>
    <row r="13" spans="1:256" x14ac:dyDescent="0.2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2.9677586206896551</v>
      </c>
    </row>
    <row r="15" spans="1:256" x14ac:dyDescent="0.2">
      <c r="A15" s="25"/>
      <c r="B15" s="25"/>
      <c r="C15" s="25"/>
    </row>
    <row r="16" spans="1:256" x14ac:dyDescent="0.2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2.4832106076210096</v>
      </c>
    </row>
    <row r="19" spans="1:10" x14ac:dyDescent="0.2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I19" s="27" t="s">
        <v>41</v>
      </c>
      <c r="J19" s="36"/>
    </row>
    <row r="20" spans="1:10" x14ac:dyDescent="0.2">
      <c r="A20" s="27">
        <v>354827</v>
      </c>
      <c r="B20" s="27">
        <v>312068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IF(I20="NNG",((C4/5.826)*0.57)-(E4-H4),((C4/5.826)*0.57)-(E4-G4))</f>
        <v>2.7013645726055611</v>
      </c>
      <c r="H20" s="34">
        <f>IF(I20="NNG",G20-H4,G20-G4)</f>
        <v>-1.4586354273944391</v>
      </c>
      <c r="I20" s="39" t="s">
        <v>42</v>
      </c>
    </row>
    <row r="21" spans="1:10" x14ac:dyDescent="0.2">
      <c r="G21" s="34"/>
      <c r="H21" s="37"/>
    </row>
    <row r="22" spans="1:10" x14ac:dyDescent="0.2">
      <c r="J22" s="36"/>
    </row>
    <row r="23" spans="1:10" x14ac:dyDescent="0.2">
      <c r="A23" s="22" t="s">
        <v>39</v>
      </c>
      <c r="F23" s="37"/>
    </row>
    <row r="25" spans="1:10" x14ac:dyDescent="0.2">
      <c r="C25" s="38"/>
    </row>
  </sheetData>
  <pageMargins left="0.75" right="0.75" top="1" bottom="1" header="0.5" footer="0.5"/>
  <pageSetup scale="89" orientation="portrait" r:id="rId1"/>
  <headerFooter alignWithMargins="0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25"/>
  <sheetViews>
    <sheetView tabSelected="1" workbookViewId="0">
      <selection activeCell="G20" sqref="G20"/>
    </sheetView>
  </sheetViews>
  <sheetFormatPr defaultRowHeight="12.75" x14ac:dyDescent="0.2"/>
  <cols>
    <col min="1" max="2" width="8.140625" style="27" customWidth="1"/>
    <col min="3" max="3" width="10.5703125" style="27" customWidth="1"/>
    <col min="4" max="4" width="16" style="27" customWidth="1"/>
    <col min="5" max="5" width="9.42578125" style="27" customWidth="1"/>
    <col min="6" max="6" width="11.7109375" style="27" customWidth="1"/>
    <col min="7" max="7" width="14.5703125" style="27" customWidth="1"/>
    <col min="8" max="8" width="14.5703125" style="25" customWidth="1"/>
    <col min="9" max="16384" width="9.140625" style="25"/>
  </cols>
  <sheetData>
    <row r="1" spans="1:256" x14ac:dyDescent="0.2">
      <c r="A1" s="21"/>
      <c r="B1" s="21"/>
      <c r="C1" s="22"/>
      <c r="D1" s="22"/>
      <c r="E1" s="23">
        <v>36739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">
      <c r="A2" s="25"/>
      <c r="B2" s="25"/>
      <c r="C2" s="27" t="s">
        <v>38</v>
      </c>
      <c r="D2" s="26"/>
      <c r="E2" s="26"/>
      <c r="F2" s="26"/>
      <c r="G2" s="26"/>
      <c r="H2" s="22"/>
      <c r="I2" s="26"/>
    </row>
    <row r="3" spans="1:256" ht="13.5" thickBot="1" x14ac:dyDescent="0.25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  <c r="H3" s="27" t="s">
        <v>40</v>
      </c>
    </row>
    <row r="4" spans="1:256" ht="13.5" thickBot="1" x14ac:dyDescent="0.25">
      <c r="C4" s="40">
        <v>31.138000000000002</v>
      </c>
      <c r="D4" s="41">
        <v>3.77</v>
      </c>
      <c r="E4" s="42">
        <v>3.83</v>
      </c>
      <c r="F4" s="42">
        <v>3.5</v>
      </c>
      <c r="G4" s="42">
        <v>3.8</v>
      </c>
      <c r="H4" s="43">
        <v>3.66</v>
      </c>
    </row>
    <row r="5" spans="1:256" x14ac:dyDescent="0.2">
      <c r="C5" s="32"/>
      <c r="D5" s="32"/>
      <c r="E5" s="32"/>
      <c r="F5" s="32"/>
      <c r="G5" s="32"/>
    </row>
    <row r="7" spans="1:256" x14ac:dyDescent="0.2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2.8927413793103454</v>
      </c>
    </row>
    <row r="10" spans="1:256" x14ac:dyDescent="0.2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2.8528407140405085</v>
      </c>
    </row>
    <row r="13" spans="1:256" x14ac:dyDescent="0.2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3.1211724137931034</v>
      </c>
    </row>
    <row r="15" spans="1:256" x14ac:dyDescent="0.2">
      <c r="A15" s="25"/>
      <c r="B15" s="25"/>
      <c r="C15" s="25"/>
    </row>
    <row r="16" spans="1:256" x14ac:dyDescent="0.2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2.5293940954342604</v>
      </c>
    </row>
    <row r="19" spans="1:10" x14ac:dyDescent="0.2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I19" s="27" t="s">
        <v>41</v>
      </c>
      <c r="J19" s="36"/>
    </row>
    <row r="20" spans="1:10" x14ac:dyDescent="0.2">
      <c r="A20" s="27">
        <v>354827</v>
      </c>
      <c r="B20" s="27">
        <v>312068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IF(I20="NNG",((C4/5.826)*0.57)-(E4-H4),((C4/5.826)*0.57)-(E4-G4))</f>
        <v>2.8764572605561276</v>
      </c>
      <c r="H20" s="34">
        <f>IF(I20="NNG",G20-H4,G20-G4)</f>
        <v>-0.78354273944387254</v>
      </c>
      <c r="I20" s="39" t="s">
        <v>42</v>
      </c>
    </row>
    <row r="21" spans="1:10" x14ac:dyDescent="0.2">
      <c r="G21" s="34"/>
      <c r="H21" s="37"/>
    </row>
    <row r="22" spans="1:10" x14ac:dyDescent="0.2">
      <c r="J22" s="36"/>
    </row>
    <row r="23" spans="1:10" x14ac:dyDescent="0.2">
      <c r="A23" s="22" t="s">
        <v>39</v>
      </c>
      <c r="F23" s="37"/>
    </row>
    <row r="25" spans="1:10" x14ac:dyDescent="0.2">
      <c r="C25" s="38"/>
    </row>
  </sheetData>
  <pageMargins left="0.75" right="0.75" top="1" bottom="1" header="0.5" footer="0.5"/>
  <pageSetup scale="8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/>
  </sheetViews>
  <sheetFormatPr defaultRowHeight="12.75" x14ac:dyDescent="0.2"/>
  <cols>
    <col min="1" max="1" width="6" style="1" customWidth="1"/>
    <col min="2" max="2" width="10.5703125" style="1" customWidth="1"/>
    <col min="3" max="3" width="13.85546875" style="1" customWidth="1"/>
    <col min="4" max="4" width="9.42578125" style="1" customWidth="1"/>
    <col min="5" max="5" width="11.7109375" style="1" customWidth="1"/>
    <col min="6" max="6" width="14.5703125" style="1" customWidth="1"/>
    <col min="7" max="7" width="14.5703125" customWidth="1"/>
  </cols>
  <sheetData>
    <row r="1" spans="1:256" x14ac:dyDescent="0.2">
      <c r="A1" s="5"/>
      <c r="B1" s="6"/>
      <c r="C1" s="6"/>
      <c r="D1" s="5"/>
      <c r="E1" s="5"/>
      <c r="F1" s="5"/>
      <c r="G1" s="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2">
      <c r="A2" s="4" t="s">
        <v>0</v>
      </c>
      <c r="B2" s="4"/>
      <c r="C2" s="7"/>
      <c r="D2" s="7"/>
      <c r="E2" s="7"/>
      <c r="F2" s="7"/>
      <c r="G2" s="6"/>
      <c r="H2" s="7"/>
    </row>
    <row r="3" spans="1:256" ht="13.5" thickBot="1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256" ht="13.5" thickBot="1" x14ac:dyDescent="0.25">
      <c r="B4" s="14">
        <v>19.727</v>
      </c>
      <c r="C4" s="9">
        <v>1.63</v>
      </c>
      <c r="D4" s="9">
        <v>1.85</v>
      </c>
      <c r="E4" s="9">
        <v>1.59</v>
      </c>
      <c r="F4" s="10">
        <v>1.61</v>
      </c>
    </row>
    <row r="5" spans="1:256" x14ac:dyDescent="0.2">
      <c r="B5" s="12"/>
      <c r="C5" s="12"/>
      <c r="D5" s="12" t="s">
        <v>6</v>
      </c>
      <c r="E5" s="12"/>
      <c r="F5" s="12" t="s">
        <v>7</v>
      </c>
    </row>
    <row r="7" spans="1:256" x14ac:dyDescent="0.2">
      <c r="A7" s="1" t="s">
        <v>8</v>
      </c>
      <c r="B7" s="1" t="s">
        <v>9</v>
      </c>
      <c r="C7" s="2" t="s">
        <v>10</v>
      </c>
      <c r="D7" s="1" t="s">
        <v>11</v>
      </c>
      <c r="E7" s="1" t="s">
        <v>12</v>
      </c>
      <c r="F7" s="1" t="s">
        <v>13</v>
      </c>
    </row>
    <row r="8" spans="1:256" x14ac:dyDescent="0.2">
      <c r="A8" s="1">
        <v>72678</v>
      </c>
      <c r="B8" s="1" t="s">
        <v>14</v>
      </c>
      <c r="C8" s="1" t="s">
        <v>15</v>
      </c>
      <c r="D8" s="1">
        <v>813780</v>
      </c>
      <c r="E8" s="1" t="s">
        <v>16</v>
      </c>
      <c r="F8" s="3">
        <f>((B4/5.8)*0.55)-(D4-C4)</f>
        <v>1.6506637931034482</v>
      </c>
    </row>
    <row r="10" spans="1:256" x14ac:dyDescent="0.2">
      <c r="A10" s="1" t="s">
        <v>8</v>
      </c>
      <c r="B10" s="1" t="s">
        <v>9</v>
      </c>
      <c r="C10" s="2" t="s">
        <v>17</v>
      </c>
      <c r="D10" s="1" t="s">
        <v>18</v>
      </c>
      <c r="E10" s="1" t="s">
        <v>12</v>
      </c>
      <c r="F10" s="1" t="s">
        <v>13</v>
      </c>
    </row>
    <row r="11" spans="1:256" x14ac:dyDescent="0.2">
      <c r="A11" s="1">
        <v>48853</v>
      </c>
      <c r="B11" s="1" t="s">
        <v>19</v>
      </c>
      <c r="C11" s="1" t="s">
        <v>15</v>
      </c>
      <c r="D11" s="1">
        <v>813367</v>
      </c>
      <c r="E11" s="1" t="s">
        <v>31</v>
      </c>
      <c r="F11" s="3">
        <f>((B4/5.826)*0.545)-(D4-C4)</f>
        <v>1.6253853415722623</v>
      </c>
    </row>
    <row r="13" spans="1:256" x14ac:dyDescent="0.2">
      <c r="A13" s="1" t="s">
        <v>8</v>
      </c>
      <c r="B13" s="1" t="s">
        <v>9</v>
      </c>
      <c r="C13" s="2" t="s">
        <v>17</v>
      </c>
      <c r="D13" s="1" t="s">
        <v>18</v>
      </c>
      <c r="E13" s="1" t="s">
        <v>12</v>
      </c>
      <c r="F13" s="1" t="s">
        <v>13</v>
      </c>
    </row>
    <row r="14" spans="1:256" x14ac:dyDescent="0.2">
      <c r="A14" s="1">
        <v>3217</v>
      </c>
      <c r="B14" s="1" t="s">
        <v>21</v>
      </c>
      <c r="C14" s="1" t="s">
        <v>22</v>
      </c>
      <c r="D14" s="1">
        <v>813367</v>
      </c>
      <c r="E14" s="1" t="s">
        <v>23</v>
      </c>
      <c r="F14" s="3">
        <f>((B4/5.8)*0.6)-0.1</f>
        <v>1.9407241379310345</v>
      </c>
    </row>
    <row r="15" spans="1:256" x14ac:dyDescent="0.2">
      <c r="A15"/>
      <c r="B15"/>
    </row>
    <row r="16" spans="1:256" x14ac:dyDescent="0.2">
      <c r="A16" s="1" t="s">
        <v>8</v>
      </c>
      <c r="B16" s="1" t="s">
        <v>9</v>
      </c>
      <c r="C16" s="2" t="s">
        <v>24</v>
      </c>
      <c r="D16" s="1" t="s">
        <v>18</v>
      </c>
      <c r="E16" s="1" t="s">
        <v>12</v>
      </c>
      <c r="F16" s="1" t="s">
        <v>13</v>
      </c>
    </row>
    <row r="17" spans="1:9" x14ac:dyDescent="0.2">
      <c r="A17" s="1">
        <v>3231</v>
      </c>
      <c r="B17" s="1" t="s">
        <v>25</v>
      </c>
      <c r="C17" s="1" t="s">
        <v>26</v>
      </c>
      <c r="D17" s="1">
        <v>501079</v>
      </c>
      <c r="E17" s="1" t="s">
        <v>27</v>
      </c>
      <c r="F17" s="3">
        <f>((B4/5.826)*0.535)-(D4-E4)</f>
        <v>1.5515250600755237</v>
      </c>
    </row>
    <row r="19" spans="1:9" x14ac:dyDescent="0.2">
      <c r="A19" s="1" t="s">
        <v>8</v>
      </c>
      <c r="B19" s="1" t="s">
        <v>9</v>
      </c>
      <c r="C19" s="2" t="s">
        <v>28</v>
      </c>
      <c r="D19" s="1" t="s">
        <v>18</v>
      </c>
      <c r="E19" s="1" t="s">
        <v>12</v>
      </c>
      <c r="F19" s="1" t="s">
        <v>13</v>
      </c>
      <c r="I19" s="13"/>
    </row>
    <row r="20" spans="1:9" x14ac:dyDescent="0.2">
      <c r="A20" s="1">
        <v>3585</v>
      </c>
      <c r="B20" s="1" t="s">
        <v>29</v>
      </c>
      <c r="C20" s="1" t="s">
        <v>26</v>
      </c>
      <c r="D20" s="1">
        <v>58649</v>
      </c>
      <c r="E20" s="1" t="s">
        <v>30</v>
      </c>
      <c r="F20" s="3">
        <f>((B4/5.826)*0.57)-(D4-F4)</f>
        <v>1.6900360453141092</v>
      </c>
    </row>
    <row r="21" spans="1:9" x14ac:dyDescent="0.2">
      <c r="G21" s="11"/>
    </row>
    <row r="22" spans="1:9" x14ac:dyDescent="0.2">
      <c r="I22" s="13"/>
    </row>
    <row r="23" spans="1:9" x14ac:dyDescent="0.2">
      <c r="E23" s="11"/>
    </row>
  </sheetData>
  <printOptions gridLines="1" gridLinesSet="0"/>
  <pageMargins left="0.75" right="0.75" top="1" bottom="1" header="0.5" footer="0.5"/>
  <pageSetup orientation="landscape" horizontalDpi="4294967293" verticalDpi="300" r:id="rId1"/>
  <headerFooter alignWithMargins="0">
    <oddHeader>&amp;A</oddHeader>
    <oddFooter>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23"/>
  <sheetViews>
    <sheetView workbookViewId="0"/>
  </sheetViews>
  <sheetFormatPr defaultRowHeight="12.75" x14ac:dyDescent="0.2"/>
  <cols>
    <col min="1" max="1" width="6" style="1" customWidth="1"/>
    <col min="2" max="2" width="10.5703125" style="1" customWidth="1"/>
    <col min="3" max="3" width="13.85546875" style="1" customWidth="1"/>
    <col min="4" max="4" width="9.42578125" style="1" customWidth="1"/>
    <col min="5" max="5" width="11.7109375" style="1" customWidth="1"/>
    <col min="6" max="6" width="14.5703125" style="1" customWidth="1"/>
    <col min="7" max="7" width="14.5703125" customWidth="1"/>
  </cols>
  <sheetData>
    <row r="1" spans="1:256" x14ac:dyDescent="0.2">
      <c r="A1" s="5"/>
      <c r="B1" s="6"/>
      <c r="C1" s="6"/>
      <c r="D1" s="5"/>
      <c r="E1" s="5"/>
      <c r="F1" s="5"/>
      <c r="G1" s="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2">
      <c r="A2" s="4" t="s">
        <v>0</v>
      </c>
      <c r="B2" s="4"/>
      <c r="C2" s="7"/>
      <c r="D2" s="7"/>
      <c r="E2" s="7"/>
      <c r="F2" s="7"/>
      <c r="G2" s="6"/>
      <c r="H2" s="7"/>
    </row>
    <row r="3" spans="1:256" ht="13.5" thickBot="1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256" ht="13.5" thickBot="1" x14ac:dyDescent="0.25">
      <c r="B4" s="14">
        <v>20.872</v>
      </c>
      <c r="C4" s="9">
        <v>1.91</v>
      </c>
      <c r="D4" s="9">
        <v>2.15</v>
      </c>
      <c r="E4" s="9">
        <v>1.87</v>
      </c>
      <c r="F4" s="10">
        <v>1.89</v>
      </c>
    </row>
    <row r="5" spans="1:256" x14ac:dyDescent="0.2">
      <c r="B5" s="12"/>
      <c r="C5" s="12"/>
      <c r="D5" s="12" t="s">
        <v>6</v>
      </c>
      <c r="E5" s="12"/>
      <c r="F5" s="12" t="s">
        <v>7</v>
      </c>
    </row>
    <row r="7" spans="1:256" x14ac:dyDescent="0.2">
      <c r="A7" s="1" t="s">
        <v>8</v>
      </c>
      <c r="B7" s="1" t="s">
        <v>9</v>
      </c>
      <c r="C7" s="2" t="s">
        <v>10</v>
      </c>
      <c r="D7" s="1" t="s">
        <v>11</v>
      </c>
      <c r="E7" s="1" t="s">
        <v>12</v>
      </c>
      <c r="F7" s="1" t="s">
        <v>13</v>
      </c>
    </row>
    <row r="8" spans="1:256" x14ac:dyDescent="0.2">
      <c r="A8" s="1">
        <v>72678</v>
      </c>
      <c r="B8" s="1" t="s">
        <v>14</v>
      </c>
      <c r="C8" s="1" t="s">
        <v>15</v>
      </c>
      <c r="D8" s="1">
        <v>813780</v>
      </c>
      <c r="E8" s="1" t="s">
        <v>16</v>
      </c>
      <c r="F8" s="3">
        <f>((B4/5.8)*0.55)-(D4-C4)</f>
        <v>1.7392413793103449</v>
      </c>
    </row>
    <row r="10" spans="1:256" x14ac:dyDescent="0.2">
      <c r="A10" s="1" t="s">
        <v>8</v>
      </c>
      <c r="B10" s="1" t="s">
        <v>9</v>
      </c>
      <c r="C10" s="2" t="s">
        <v>17</v>
      </c>
      <c r="D10" s="1" t="s">
        <v>18</v>
      </c>
      <c r="E10" s="1" t="s">
        <v>12</v>
      </c>
      <c r="F10" s="1" t="s">
        <v>13</v>
      </c>
    </row>
    <row r="11" spans="1:256" x14ac:dyDescent="0.2">
      <c r="A11" s="1">
        <v>48853</v>
      </c>
      <c r="B11" s="1" t="s">
        <v>19</v>
      </c>
      <c r="C11" s="1" t="s">
        <v>15</v>
      </c>
      <c r="D11" s="1">
        <v>813367</v>
      </c>
      <c r="E11" s="1" t="s">
        <v>31</v>
      </c>
      <c r="F11" s="3">
        <f>((B4/5.826)*0.545)-(D4-C4)</f>
        <v>1.7124957088911779</v>
      </c>
    </row>
    <row r="13" spans="1:256" x14ac:dyDescent="0.2">
      <c r="A13" s="1" t="s">
        <v>8</v>
      </c>
      <c r="B13" s="1" t="s">
        <v>9</v>
      </c>
      <c r="C13" s="2" t="s">
        <v>17</v>
      </c>
      <c r="D13" s="1" t="s">
        <v>18</v>
      </c>
      <c r="E13" s="1" t="s">
        <v>12</v>
      </c>
      <c r="F13" s="1" t="s">
        <v>13</v>
      </c>
    </row>
    <row r="14" spans="1:256" x14ac:dyDescent="0.2">
      <c r="A14" s="1">
        <v>3217</v>
      </c>
      <c r="B14" s="1" t="s">
        <v>21</v>
      </c>
      <c r="C14" s="1" t="s">
        <v>22</v>
      </c>
      <c r="D14" s="1">
        <v>813367</v>
      </c>
      <c r="E14" s="1" t="s">
        <v>23</v>
      </c>
      <c r="F14" s="3">
        <f>((B4/5.8)*0.6)-0.1</f>
        <v>2.0591724137931031</v>
      </c>
    </row>
    <row r="15" spans="1:256" x14ac:dyDescent="0.2">
      <c r="A15"/>
      <c r="B15"/>
    </row>
    <row r="16" spans="1:256" x14ac:dyDescent="0.2">
      <c r="A16" s="1" t="s">
        <v>8</v>
      </c>
      <c r="B16" s="1" t="s">
        <v>9</v>
      </c>
      <c r="C16" s="2" t="s">
        <v>24</v>
      </c>
      <c r="D16" s="1" t="s">
        <v>18</v>
      </c>
      <c r="E16" s="1" t="s">
        <v>12</v>
      </c>
      <c r="F16" s="1" t="s">
        <v>13</v>
      </c>
    </row>
    <row r="17" spans="1:9" x14ac:dyDescent="0.2">
      <c r="A17" s="1">
        <v>3231</v>
      </c>
      <c r="B17" s="1" t="s">
        <v>25</v>
      </c>
      <c r="C17" s="1" t="s">
        <v>26</v>
      </c>
      <c r="D17" s="1">
        <v>501079</v>
      </c>
      <c r="E17" s="1" t="s">
        <v>27</v>
      </c>
      <c r="F17" s="3">
        <f>((B4/5.826)*0.535)-(D4-E4)</f>
        <v>1.6366700995537251</v>
      </c>
    </row>
    <row r="19" spans="1:9" x14ac:dyDescent="0.2">
      <c r="A19" s="1" t="s">
        <v>8</v>
      </c>
      <c r="B19" s="1" t="s">
        <v>9</v>
      </c>
      <c r="C19" s="2" t="s">
        <v>28</v>
      </c>
      <c r="D19" s="1" t="s">
        <v>18</v>
      </c>
      <c r="E19" s="1" t="s">
        <v>12</v>
      </c>
      <c r="F19" s="1" t="s">
        <v>13</v>
      </c>
      <c r="I19" s="13"/>
    </row>
    <row r="20" spans="1:9" x14ac:dyDescent="0.2">
      <c r="A20" s="1">
        <v>3585</v>
      </c>
      <c r="B20" s="1" t="s">
        <v>29</v>
      </c>
      <c r="C20" s="1" t="s">
        <v>26</v>
      </c>
      <c r="D20" s="1">
        <v>58649</v>
      </c>
      <c r="E20" s="1" t="s">
        <v>30</v>
      </c>
      <c r="F20" s="3">
        <f>((B4/5.826)*0.57)-(D4-F4)</f>
        <v>1.7820597322348097</v>
      </c>
    </row>
    <row r="21" spans="1:9" x14ac:dyDescent="0.2">
      <c r="G21" s="11"/>
    </row>
    <row r="22" spans="1:9" x14ac:dyDescent="0.2">
      <c r="I22" s="13"/>
    </row>
    <row r="23" spans="1:9" x14ac:dyDescent="0.2">
      <c r="E23" s="11"/>
    </row>
  </sheetData>
  <printOptions horizontalCentered="1" gridLines="1" gridLinesSet="0"/>
  <pageMargins left="0.75" right="0.75" top="1" bottom="1" header="0.5" footer="0.5"/>
  <pageSetup orientation="landscape" horizontalDpi="4294967293" verticalDpi="300" r:id="rId1"/>
  <headerFooter alignWithMargins="0">
    <oddHeader>&amp;A</oddHeader>
    <oddFooter>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/>
  </sheetViews>
  <sheetFormatPr defaultRowHeight="12.75" x14ac:dyDescent="0.2"/>
  <cols>
    <col min="1" max="1" width="6" style="1" customWidth="1"/>
    <col min="2" max="2" width="10.5703125" style="1" customWidth="1"/>
    <col min="3" max="3" width="13.85546875" style="1" customWidth="1"/>
    <col min="4" max="4" width="9.42578125" style="1" customWidth="1"/>
    <col min="5" max="5" width="11.7109375" style="1" customWidth="1"/>
    <col min="6" max="6" width="14.5703125" style="1" customWidth="1"/>
    <col min="7" max="7" width="14.5703125" customWidth="1"/>
  </cols>
  <sheetData>
    <row r="1" spans="1:256" x14ac:dyDescent="0.2">
      <c r="A1" s="5"/>
      <c r="B1" s="6"/>
      <c r="C1" s="6"/>
      <c r="D1" s="5"/>
      <c r="E1" s="5"/>
      <c r="F1" s="5"/>
      <c r="G1" s="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2">
      <c r="A2" s="4" t="s">
        <v>0</v>
      </c>
      <c r="B2" s="4"/>
      <c r="C2" s="7"/>
      <c r="D2" s="7"/>
      <c r="E2" s="7"/>
      <c r="F2" s="7"/>
      <c r="G2" s="6"/>
      <c r="H2" s="7"/>
    </row>
    <row r="3" spans="1:256" ht="13.5" thickBot="1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256" ht="13.5" thickBot="1" x14ac:dyDescent="0.25">
      <c r="B4" s="14">
        <v>19.218</v>
      </c>
      <c r="C4" s="9">
        <v>2.0699999999999998</v>
      </c>
      <c r="D4" s="9">
        <v>2.31</v>
      </c>
      <c r="E4" s="9">
        <v>2.02</v>
      </c>
      <c r="F4" s="10">
        <v>2.0499999999999998</v>
      </c>
    </row>
    <row r="5" spans="1:256" x14ac:dyDescent="0.2">
      <c r="B5" s="12"/>
      <c r="C5" s="12"/>
      <c r="D5" s="12" t="s">
        <v>6</v>
      </c>
      <c r="E5" s="12"/>
      <c r="F5" s="12" t="s">
        <v>7</v>
      </c>
    </row>
    <row r="7" spans="1:256" x14ac:dyDescent="0.2">
      <c r="A7" s="1" t="s">
        <v>8</v>
      </c>
      <c r="B7" s="1" t="s">
        <v>9</v>
      </c>
      <c r="C7" s="2" t="s">
        <v>10</v>
      </c>
      <c r="D7" s="1" t="s">
        <v>11</v>
      </c>
      <c r="E7" s="1" t="s">
        <v>12</v>
      </c>
      <c r="F7" s="1" t="s">
        <v>13</v>
      </c>
    </row>
    <row r="8" spans="1:256" x14ac:dyDescent="0.2">
      <c r="A8" s="1">
        <v>72678</v>
      </c>
      <c r="B8" s="1" t="s">
        <v>14</v>
      </c>
      <c r="C8" s="1" t="s">
        <v>15</v>
      </c>
      <c r="D8" s="1">
        <v>813780</v>
      </c>
      <c r="E8" s="1" t="s">
        <v>16</v>
      </c>
      <c r="F8" s="3">
        <f>((B4/5.8)*0.55)-(D4-C4)</f>
        <v>1.5823965517241378</v>
      </c>
    </row>
    <row r="10" spans="1:256" x14ac:dyDescent="0.2">
      <c r="A10" s="1" t="s">
        <v>8</v>
      </c>
      <c r="B10" s="1" t="s">
        <v>9</v>
      </c>
      <c r="C10" s="2" t="s">
        <v>17</v>
      </c>
      <c r="D10" s="1" t="s">
        <v>18</v>
      </c>
      <c r="E10" s="1" t="s">
        <v>12</v>
      </c>
      <c r="F10" s="1" t="s">
        <v>13</v>
      </c>
    </row>
    <row r="11" spans="1:256" x14ac:dyDescent="0.2">
      <c r="A11" s="1">
        <v>48853</v>
      </c>
      <c r="B11" s="1" t="s">
        <v>19</v>
      </c>
      <c r="C11" s="1" t="s">
        <v>15</v>
      </c>
      <c r="D11" s="1">
        <v>813367</v>
      </c>
      <c r="E11" s="1" t="s">
        <v>31</v>
      </c>
      <c r="F11" s="3">
        <f>((B4/5.826)*0.545)-(D4-C4)</f>
        <v>1.5577703398558187</v>
      </c>
    </row>
    <row r="13" spans="1:256" x14ac:dyDescent="0.2">
      <c r="A13" s="1" t="s">
        <v>8</v>
      </c>
      <c r="B13" s="1" t="s">
        <v>9</v>
      </c>
      <c r="C13" s="2" t="s">
        <v>17</v>
      </c>
      <c r="D13" s="1" t="s">
        <v>18</v>
      </c>
      <c r="E13" s="1" t="s">
        <v>12</v>
      </c>
      <c r="F13" s="1" t="s">
        <v>13</v>
      </c>
    </row>
    <row r="14" spans="1:256" x14ac:dyDescent="0.2">
      <c r="A14" s="1">
        <v>3217</v>
      </c>
      <c r="B14" s="1" t="s">
        <v>21</v>
      </c>
      <c r="C14" s="1" t="s">
        <v>22</v>
      </c>
      <c r="D14" s="1">
        <v>813367</v>
      </c>
      <c r="E14" s="1" t="s">
        <v>23</v>
      </c>
      <c r="F14" s="3">
        <f>((B4/5.8)*0.6)-0.1</f>
        <v>1.8880689655172411</v>
      </c>
    </row>
    <row r="15" spans="1:256" x14ac:dyDescent="0.2">
      <c r="A15"/>
      <c r="B15"/>
    </row>
    <row r="16" spans="1:256" x14ac:dyDescent="0.2">
      <c r="A16" s="1" t="s">
        <v>8</v>
      </c>
      <c r="B16" s="1" t="s">
        <v>9</v>
      </c>
      <c r="C16" s="2" t="s">
        <v>24</v>
      </c>
      <c r="D16" s="1" t="s">
        <v>18</v>
      </c>
      <c r="E16" s="1" t="s">
        <v>12</v>
      </c>
      <c r="F16" s="15" t="s">
        <v>13</v>
      </c>
    </row>
    <row r="17" spans="1:9" x14ac:dyDescent="0.2">
      <c r="A17" s="1">
        <v>3231</v>
      </c>
      <c r="B17" s="1" t="s">
        <v>25</v>
      </c>
      <c r="C17" s="1" t="s">
        <v>26</v>
      </c>
      <c r="D17" s="1">
        <v>501079</v>
      </c>
      <c r="E17" s="1" t="s">
        <v>27</v>
      </c>
      <c r="F17" s="3">
        <f>((B4/5.826)*0.535)-(D4-E4)</f>
        <v>1.4747837281153451</v>
      </c>
    </row>
    <row r="19" spans="1:9" x14ac:dyDescent="0.2">
      <c r="A19" s="1" t="s">
        <v>8</v>
      </c>
      <c r="B19" s="1" t="s">
        <v>9</v>
      </c>
      <c r="C19" s="2" t="s">
        <v>28</v>
      </c>
      <c r="D19" s="1" t="s">
        <v>18</v>
      </c>
      <c r="E19" s="1" t="s">
        <v>12</v>
      </c>
      <c r="F19" s="1" t="s">
        <v>13</v>
      </c>
      <c r="I19" s="13"/>
    </row>
    <row r="20" spans="1:9" x14ac:dyDescent="0.2">
      <c r="A20" s="1">
        <v>93788</v>
      </c>
      <c r="B20" s="1" t="s">
        <v>29</v>
      </c>
      <c r="C20" s="1" t="s">
        <v>26</v>
      </c>
      <c r="D20" s="1">
        <v>58649</v>
      </c>
      <c r="E20" s="1" t="s">
        <v>30</v>
      </c>
      <c r="F20" s="3">
        <f>((B4/5.826)*0.57)-(D4-F4)</f>
        <v>1.6202368692070028</v>
      </c>
    </row>
    <row r="21" spans="1:9" x14ac:dyDescent="0.2">
      <c r="G21" s="11"/>
    </row>
    <row r="22" spans="1:9" x14ac:dyDescent="0.2">
      <c r="I22" s="13"/>
    </row>
    <row r="23" spans="1:9" x14ac:dyDescent="0.2">
      <c r="E23" s="11"/>
    </row>
  </sheetData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/>
  </sheetViews>
  <sheetFormatPr defaultRowHeight="12.75" x14ac:dyDescent="0.2"/>
  <cols>
    <col min="1" max="1" width="6" style="1" customWidth="1"/>
    <col min="2" max="2" width="10.5703125" style="1" customWidth="1"/>
    <col min="3" max="3" width="16" style="1" customWidth="1"/>
    <col min="4" max="4" width="9.42578125" style="1" customWidth="1"/>
    <col min="5" max="5" width="11.7109375" style="1" customWidth="1"/>
    <col min="6" max="6" width="14.5703125" style="1" customWidth="1"/>
    <col min="7" max="7" width="14.5703125" customWidth="1"/>
  </cols>
  <sheetData>
    <row r="1" spans="1:256" x14ac:dyDescent="0.2">
      <c r="A1" s="5"/>
      <c r="B1" s="6"/>
      <c r="C1" s="6"/>
      <c r="D1" s="5"/>
      <c r="E1" s="5"/>
      <c r="F1" s="5"/>
      <c r="G1" s="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2">
      <c r="A2"/>
      <c r="B2" s="4" t="s">
        <v>0</v>
      </c>
      <c r="C2" s="7"/>
      <c r="D2" s="7"/>
      <c r="E2" s="7"/>
      <c r="F2" s="7"/>
      <c r="G2" s="6"/>
      <c r="H2" s="7"/>
    </row>
    <row r="3" spans="1:256" ht="13.5" thickBot="1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256" ht="13.5" thickBot="1" x14ac:dyDescent="0.25">
      <c r="B4" s="14">
        <v>19.658999999999999</v>
      </c>
      <c r="C4" s="16">
        <v>2</v>
      </c>
      <c r="D4" s="9">
        <v>2.16</v>
      </c>
      <c r="E4" s="9">
        <v>1.97</v>
      </c>
      <c r="F4" s="10">
        <v>1.99</v>
      </c>
    </row>
    <row r="5" spans="1:256" x14ac:dyDescent="0.2">
      <c r="B5" s="12"/>
      <c r="C5" s="12"/>
      <c r="D5" s="12" t="s">
        <v>6</v>
      </c>
      <c r="E5" s="12"/>
      <c r="F5" s="12" t="s">
        <v>7</v>
      </c>
    </row>
    <row r="7" spans="1:256" x14ac:dyDescent="0.2">
      <c r="A7" s="1" t="s">
        <v>8</v>
      </c>
      <c r="B7" s="1" t="s">
        <v>9</v>
      </c>
      <c r="C7" s="2" t="s">
        <v>32</v>
      </c>
      <c r="D7" s="1" t="s">
        <v>11</v>
      </c>
      <c r="E7" s="1" t="s">
        <v>12</v>
      </c>
      <c r="F7" s="1" t="s">
        <v>13</v>
      </c>
    </row>
    <row r="8" spans="1:256" x14ac:dyDescent="0.2">
      <c r="A8" s="1">
        <v>98063</v>
      </c>
      <c r="B8" s="1" t="s">
        <v>14</v>
      </c>
      <c r="C8" s="1" t="s">
        <v>15</v>
      </c>
      <c r="D8" s="1">
        <v>813780</v>
      </c>
      <c r="E8" s="1" t="s">
        <v>16</v>
      </c>
      <c r="F8" s="3">
        <f>((B4/5.8)*0.55)-(D4-C4)</f>
        <v>1.7042155172413793</v>
      </c>
    </row>
    <row r="10" spans="1:256" x14ac:dyDescent="0.2">
      <c r="A10" s="1" t="s">
        <v>8</v>
      </c>
      <c r="B10" s="1" t="s">
        <v>9</v>
      </c>
      <c r="C10" s="2" t="s">
        <v>17</v>
      </c>
      <c r="D10" s="1" t="s">
        <v>18</v>
      </c>
      <c r="E10" s="1" t="s">
        <v>12</v>
      </c>
      <c r="F10" s="1" t="s">
        <v>13</v>
      </c>
    </row>
    <row r="11" spans="1:256" x14ac:dyDescent="0.2">
      <c r="A11" s="1">
        <v>48853</v>
      </c>
      <c r="B11" s="1" t="s">
        <v>19</v>
      </c>
      <c r="C11" s="1" t="s">
        <v>15</v>
      </c>
      <c r="D11" s="1">
        <v>813367</v>
      </c>
      <c r="E11" s="1" t="s">
        <v>31</v>
      </c>
      <c r="F11" s="3">
        <f>((B4/5.826)*0.545)-(D4-C4)</f>
        <v>1.6790242018537589</v>
      </c>
    </row>
    <row r="13" spans="1:256" x14ac:dyDescent="0.2">
      <c r="A13" s="1" t="s">
        <v>8</v>
      </c>
      <c r="B13" s="1" t="s">
        <v>9</v>
      </c>
      <c r="C13" s="2" t="s">
        <v>17</v>
      </c>
      <c r="D13" s="1" t="s">
        <v>18</v>
      </c>
      <c r="E13" s="1" t="s">
        <v>12</v>
      </c>
      <c r="F13" s="1" t="s">
        <v>13</v>
      </c>
    </row>
    <row r="14" spans="1:256" x14ac:dyDescent="0.2">
      <c r="A14" s="1">
        <v>3217</v>
      </c>
      <c r="B14" s="1" t="s">
        <v>21</v>
      </c>
      <c r="C14" s="1" t="s">
        <v>22</v>
      </c>
      <c r="D14" s="1">
        <v>813367</v>
      </c>
      <c r="E14" s="1" t="s">
        <v>23</v>
      </c>
      <c r="F14" s="3">
        <f>((B4/5.8)*0.6)-0.1</f>
        <v>1.9336896551724134</v>
      </c>
    </row>
    <row r="15" spans="1:256" x14ac:dyDescent="0.2">
      <c r="A15"/>
      <c r="B15"/>
    </row>
    <row r="16" spans="1:256" x14ac:dyDescent="0.2">
      <c r="A16" s="1" t="s">
        <v>8</v>
      </c>
      <c r="B16" s="1" t="s">
        <v>9</v>
      </c>
      <c r="C16" s="2" t="s">
        <v>24</v>
      </c>
      <c r="D16" s="1" t="s">
        <v>18</v>
      </c>
      <c r="E16" s="1" t="s">
        <v>12</v>
      </c>
      <c r="F16" s="15" t="s">
        <v>13</v>
      </c>
    </row>
    <row r="17" spans="1:9" x14ac:dyDescent="0.2">
      <c r="A17" s="1">
        <v>3231</v>
      </c>
      <c r="B17" s="1" t="s">
        <v>25</v>
      </c>
      <c r="C17" s="1" t="s">
        <v>26</v>
      </c>
      <c r="D17" s="1">
        <v>501079</v>
      </c>
      <c r="E17" s="1" t="s">
        <v>27</v>
      </c>
      <c r="F17" s="3">
        <f>((B4/5.826)*0.535)-(D4-E4)</f>
        <v>1.6152806385169927</v>
      </c>
    </row>
    <row r="19" spans="1:9" x14ac:dyDescent="0.2">
      <c r="A19" s="1" t="s">
        <v>8</v>
      </c>
      <c r="B19" s="1" t="s">
        <v>9</v>
      </c>
      <c r="C19" s="2" t="s">
        <v>28</v>
      </c>
      <c r="D19" s="1" t="s">
        <v>18</v>
      </c>
      <c r="E19" s="1" t="s">
        <v>12</v>
      </c>
      <c r="F19" s="1" t="s">
        <v>13</v>
      </c>
      <c r="I19" s="13"/>
    </row>
    <row r="20" spans="1:9" x14ac:dyDescent="0.2">
      <c r="A20" s="1">
        <v>93788</v>
      </c>
      <c r="B20" s="1" t="s">
        <v>29</v>
      </c>
      <c r="C20" s="1" t="s">
        <v>26</v>
      </c>
      <c r="D20" s="1">
        <v>58649</v>
      </c>
      <c r="E20" s="1" t="s">
        <v>30</v>
      </c>
      <c r="F20" s="3">
        <f>((B4/5.826)*0.57)-(D4-F4)</f>
        <v>1.7533831101956743</v>
      </c>
    </row>
    <row r="21" spans="1:9" x14ac:dyDescent="0.2">
      <c r="G21" s="11"/>
    </row>
    <row r="22" spans="1:9" x14ac:dyDescent="0.2">
      <c r="I22" s="13"/>
    </row>
    <row r="23" spans="1:9" x14ac:dyDescent="0.2">
      <c r="E23" s="11"/>
    </row>
  </sheetData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25"/>
  <sheetViews>
    <sheetView workbookViewId="0">
      <selection activeCell="A20" sqref="A20"/>
    </sheetView>
  </sheetViews>
  <sheetFormatPr defaultRowHeight="12.75" x14ac:dyDescent="0.2"/>
  <cols>
    <col min="1" max="2" width="8.140625" style="1" customWidth="1"/>
    <col min="3" max="3" width="10.5703125" style="1" customWidth="1"/>
    <col min="4" max="4" width="16" style="1" customWidth="1"/>
    <col min="5" max="5" width="9.42578125" style="1" customWidth="1"/>
    <col min="6" max="6" width="11.7109375" style="1" customWidth="1"/>
    <col min="7" max="7" width="14.5703125" style="1" customWidth="1"/>
    <col min="8" max="8" width="14.5703125" customWidth="1"/>
  </cols>
  <sheetData>
    <row r="1" spans="1:256" x14ac:dyDescent="0.2">
      <c r="A1" s="5"/>
      <c r="B1" s="5"/>
      <c r="C1" s="6"/>
      <c r="D1" s="6"/>
      <c r="E1" s="18">
        <v>36312</v>
      </c>
      <c r="F1" s="5"/>
      <c r="G1" s="5"/>
      <c r="H1" s="5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2">
      <c r="A2"/>
      <c r="B2"/>
      <c r="C2" s="4" t="s">
        <v>0</v>
      </c>
      <c r="D2" s="7"/>
      <c r="E2" s="7"/>
      <c r="F2" s="7"/>
      <c r="G2" s="7"/>
      <c r="H2" s="6"/>
      <c r="I2" s="7"/>
    </row>
    <row r="3" spans="1:256" ht="13.5" thickBot="1" x14ac:dyDescent="0.2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36</v>
      </c>
    </row>
    <row r="4" spans="1:256" ht="13.5" thickBot="1" x14ac:dyDescent="0.25">
      <c r="C4" s="14">
        <v>17.920000000000002</v>
      </c>
      <c r="D4" s="16">
        <v>2.08</v>
      </c>
      <c r="E4" s="9">
        <v>2.23</v>
      </c>
      <c r="F4" s="9">
        <v>1.96</v>
      </c>
      <c r="G4" s="10">
        <v>2.08</v>
      </c>
      <c r="H4" s="19">
        <v>2.2006700000000001</v>
      </c>
    </row>
    <row r="5" spans="1:256" x14ac:dyDescent="0.2">
      <c r="C5" s="12"/>
      <c r="D5" s="12"/>
      <c r="E5" s="12" t="s">
        <v>6</v>
      </c>
      <c r="F5" s="12"/>
      <c r="G5" s="12" t="s">
        <v>7</v>
      </c>
    </row>
    <row r="7" spans="1:256" x14ac:dyDescent="0.2">
      <c r="A7" s="1" t="s">
        <v>8</v>
      </c>
      <c r="B7" s="1" t="s">
        <v>37</v>
      </c>
      <c r="C7" s="1" t="s">
        <v>9</v>
      </c>
      <c r="D7" s="2" t="s">
        <v>32</v>
      </c>
      <c r="E7" s="1" t="s">
        <v>11</v>
      </c>
      <c r="F7" s="1" t="s">
        <v>12</v>
      </c>
      <c r="G7" s="1" t="s">
        <v>13</v>
      </c>
      <c r="H7" s="1" t="s">
        <v>34</v>
      </c>
    </row>
    <row r="8" spans="1:256" x14ac:dyDescent="0.2">
      <c r="A8" s="1">
        <v>98063</v>
      </c>
      <c r="C8" s="1" t="s">
        <v>14</v>
      </c>
      <c r="D8" s="1" t="s">
        <v>15</v>
      </c>
      <c r="E8" s="1">
        <v>813780</v>
      </c>
      <c r="F8" s="1" t="s">
        <v>16</v>
      </c>
      <c r="G8" s="3">
        <f>((C4/5.8)*0.55)-(E4-D4)</f>
        <v>1.5493103448275867</v>
      </c>
    </row>
    <row r="10" spans="1:256" x14ac:dyDescent="0.2">
      <c r="A10" s="1" t="s">
        <v>8</v>
      </c>
      <c r="B10" s="1" t="s">
        <v>37</v>
      </c>
      <c r="C10" s="1" t="s">
        <v>9</v>
      </c>
      <c r="D10" s="2" t="s">
        <v>17</v>
      </c>
      <c r="E10" s="1" t="s">
        <v>18</v>
      </c>
      <c r="F10" s="1" t="s">
        <v>12</v>
      </c>
      <c r="G10" s="1" t="s">
        <v>13</v>
      </c>
      <c r="H10" s="1" t="s">
        <v>34</v>
      </c>
      <c r="I10" s="1" t="s">
        <v>35</v>
      </c>
    </row>
    <row r="11" spans="1:256" x14ac:dyDescent="0.2">
      <c r="A11" s="1">
        <v>48853</v>
      </c>
      <c r="B11" s="1">
        <v>27580</v>
      </c>
      <c r="C11" s="1" t="s">
        <v>19</v>
      </c>
      <c r="D11" s="1" t="s">
        <v>15</v>
      </c>
      <c r="E11" s="1">
        <v>813367</v>
      </c>
      <c r="F11" s="1" t="s">
        <v>31</v>
      </c>
      <c r="G11" s="3">
        <f>((C4/5.826)*0.545)-(E4-D4)</f>
        <v>1.5263474081702715</v>
      </c>
      <c r="H11" s="3">
        <f>-(D4+(I11-H4)-G11)</f>
        <v>-0.24258259182972841</v>
      </c>
      <c r="I11">
        <v>1.8895999999999999</v>
      </c>
    </row>
    <row r="13" spans="1:256" x14ac:dyDescent="0.2">
      <c r="A13" s="1" t="s">
        <v>8</v>
      </c>
      <c r="B13" s="1" t="s">
        <v>37</v>
      </c>
      <c r="C13" s="1" t="s">
        <v>9</v>
      </c>
      <c r="D13" s="2" t="s">
        <v>17</v>
      </c>
      <c r="E13" s="1" t="s">
        <v>18</v>
      </c>
      <c r="F13" s="1" t="s">
        <v>12</v>
      </c>
      <c r="G13" s="1" t="s">
        <v>13</v>
      </c>
    </row>
    <row r="14" spans="1:256" x14ac:dyDescent="0.2">
      <c r="A14" s="1">
        <v>3217</v>
      </c>
      <c r="B14" s="1">
        <v>26742</v>
      </c>
      <c r="C14" s="1" t="s">
        <v>21</v>
      </c>
      <c r="D14" s="1" t="s">
        <v>22</v>
      </c>
      <c r="E14" s="1">
        <v>813367</v>
      </c>
      <c r="F14" s="1" t="s">
        <v>23</v>
      </c>
      <c r="G14" s="3">
        <f>((C4/5.8)*0.6)-0.1</f>
        <v>1.7537931034482759</v>
      </c>
    </row>
    <row r="15" spans="1:256" x14ac:dyDescent="0.2">
      <c r="A15"/>
      <c r="B15"/>
      <c r="C15"/>
    </row>
    <row r="16" spans="1:256" x14ac:dyDescent="0.2">
      <c r="A16" s="1" t="s">
        <v>8</v>
      </c>
      <c r="B16" s="1" t="s">
        <v>37</v>
      </c>
      <c r="C16" s="1" t="s">
        <v>9</v>
      </c>
      <c r="D16" s="2" t="s">
        <v>33</v>
      </c>
      <c r="E16" s="1" t="s">
        <v>18</v>
      </c>
      <c r="F16" s="1" t="s">
        <v>12</v>
      </c>
      <c r="G16" s="15" t="s">
        <v>13</v>
      </c>
    </row>
    <row r="17" spans="1:10" x14ac:dyDescent="0.2">
      <c r="A17" s="1">
        <v>105390</v>
      </c>
      <c r="C17" s="1" t="s">
        <v>25</v>
      </c>
      <c r="D17" s="1" t="s">
        <v>26</v>
      </c>
      <c r="E17" s="1">
        <v>501079</v>
      </c>
      <c r="F17" s="1" t="s">
        <v>27</v>
      </c>
      <c r="G17" s="3">
        <f>((C4/5.826)*0.535)-(E4-F4)</f>
        <v>1.3755887401304498</v>
      </c>
    </row>
    <row r="19" spans="1:10" x14ac:dyDescent="0.2">
      <c r="A19" s="1" t="s">
        <v>8</v>
      </c>
      <c r="B19" s="1" t="s">
        <v>37</v>
      </c>
      <c r="C19" s="1" t="s">
        <v>9</v>
      </c>
      <c r="D19" s="2" t="s">
        <v>28</v>
      </c>
      <c r="E19" s="1" t="s">
        <v>18</v>
      </c>
      <c r="F19" s="1" t="s">
        <v>12</v>
      </c>
      <c r="G19" s="1" t="s">
        <v>13</v>
      </c>
      <c r="H19" s="1" t="s">
        <v>34</v>
      </c>
      <c r="J19" s="13"/>
    </row>
    <row r="20" spans="1:10" x14ac:dyDescent="0.2">
      <c r="A20" s="1">
        <v>93788</v>
      </c>
      <c r="C20" s="1" t="s">
        <v>29</v>
      </c>
      <c r="D20" s="1" t="s">
        <v>26</v>
      </c>
      <c r="E20" s="1">
        <v>58649</v>
      </c>
      <c r="F20" s="1" t="s">
        <v>30</v>
      </c>
      <c r="G20" s="3">
        <f>((C4/5.826)*0.57)-(E4-G4)</f>
        <v>1.603244078269825</v>
      </c>
      <c r="H20" s="3">
        <f>G20-G4</f>
        <v>-0.47675592173017511</v>
      </c>
    </row>
    <row r="21" spans="1:10" x14ac:dyDescent="0.2">
      <c r="G21" s="3"/>
      <c r="H21" s="11"/>
    </row>
    <row r="22" spans="1:10" x14ac:dyDescent="0.2">
      <c r="J22" s="13"/>
    </row>
    <row r="23" spans="1:10" x14ac:dyDescent="0.2">
      <c r="F23" s="11"/>
    </row>
    <row r="25" spans="1:10" x14ac:dyDescent="0.2">
      <c r="C25" s="17"/>
    </row>
  </sheetData>
  <pageMargins left="0.75" right="0.75" top="1" bottom="1" header="0.5" footer="0.5"/>
  <pageSetup scale="97" orientation="portrait" r:id="rId1"/>
  <headerFooter alignWithMargins="0">
    <oddHeader>&amp;A</oddHeader>
    <oddFooter>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5"/>
  <sheetViews>
    <sheetView workbookViewId="0">
      <selection activeCell="E2" sqref="E2"/>
    </sheetView>
  </sheetViews>
  <sheetFormatPr defaultRowHeight="12.75" x14ac:dyDescent="0.2"/>
  <cols>
    <col min="1" max="2" width="8.140625" style="1" customWidth="1"/>
    <col min="3" max="3" width="10.5703125" style="1" customWidth="1"/>
    <col min="4" max="4" width="16" style="1" customWidth="1"/>
    <col min="5" max="5" width="9.42578125" style="1" customWidth="1"/>
    <col min="6" max="6" width="11.7109375" style="1" customWidth="1"/>
    <col min="7" max="7" width="14.5703125" style="1" customWidth="1"/>
    <col min="8" max="8" width="14.5703125" customWidth="1"/>
  </cols>
  <sheetData>
    <row r="1" spans="1:256" x14ac:dyDescent="0.2">
      <c r="A1" s="5"/>
      <c r="B1" s="5"/>
      <c r="C1" s="6"/>
      <c r="D1" s="6"/>
      <c r="E1" s="18">
        <v>36342</v>
      </c>
      <c r="F1" s="5"/>
      <c r="G1" s="5"/>
      <c r="H1" s="5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2">
      <c r="A2"/>
      <c r="B2"/>
      <c r="C2" s="4" t="s">
        <v>0</v>
      </c>
      <c r="D2" s="7"/>
      <c r="E2" s="7"/>
      <c r="F2" s="7"/>
      <c r="G2" s="7"/>
      <c r="H2" s="6"/>
      <c r="I2" s="7"/>
    </row>
    <row r="3" spans="1:256" ht="13.5" thickBot="1" x14ac:dyDescent="0.2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1:256" ht="13.5" thickBot="1" x14ac:dyDescent="0.25">
      <c r="C4" s="14">
        <v>20.096</v>
      </c>
      <c r="D4" s="16">
        <v>2.17</v>
      </c>
      <c r="E4" s="9">
        <v>2.2799999999999998</v>
      </c>
      <c r="F4" s="9">
        <v>2.0499999999999998</v>
      </c>
      <c r="G4" s="10">
        <v>2.17</v>
      </c>
    </row>
    <row r="5" spans="1:256" x14ac:dyDescent="0.2">
      <c r="C5" s="12"/>
      <c r="D5" s="12"/>
      <c r="E5" s="12" t="s">
        <v>6</v>
      </c>
      <c r="F5" s="12"/>
      <c r="G5" s="12" t="s">
        <v>7</v>
      </c>
    </row>
    <row r="7" spans="1:256" x14ac:dyDescent="0.2">
      <c r="A7" s="1" t="s">
        <v>8</v>
      </c>
      <c r="B7" s="1" t="s">
        <v>37</v>
      </c>
      <c r="C7" s="1" t="s">
        <v>9</v>
      </c>
      <c r="D7" s="2" t="s">
        <v>32</v>
      </c>
      <c r="E7" s="1" t="s">
        <v>11</v>
      </c>
      <c r="F7" s="1" t="s">
        <v>12</v>
      </c>
      <c r="G7" s="1" t="s">
        <v>13</v>
      </c>
    </row>
    <row r="8" spans="1:256" x14ac:dyDescent="0.2">
      <c r="A8" s="1">
        <v>98063</v>
      </c>
      <c r="C8" s="1" t="s">
        <v>14</v>
      </c>
      <c r="D8" s="1" t="s">
        <v>15</v>
      </c>
      <c r="E8" s="1">
        <v>813780</v>
      </c>
      <c r="F8" s="1" t="s">
        <v>16</v>
      </c>
      <c r="G8" s="3">
        <f>((C4/5.8)*0.55)-(E4-D4)</f>
        <v>1.7956551724137932</v>
      </c>
    </row>
    <row r="10" spans="1:256" x14ac:dyDescent="0.2">
      <c r="A10" s="1" t="s">
        <v>8</v>
      </c>
      <c r="C10" s="1" t="s">
        <v>9</v>
      </c>
      <c r="D10" s="2" t="s">
        <v>17</v>
      </c>
      <c r="E10" s="1" t="s">
        <v>18</v>
      </c>
      <c r="F10" s="1" t="s">
        <v>12</v>
      </c>
      <c r="G10" s="1" t="s">
        <v>13</v>
      </c>
    </row>
    <row r="11" spans="1:256" x14ac:dyDescent="0.2">
      <c r="A11" s="1">
        <v>48853</v>
      </c>
      <c r="C11" s="1" t="s">
        <v>19</v>
      </c>
      <c r="D11" s="1" t="s">
        <v>15</v>
      </c>
      <c r="E11" s="1">
        <v>813367</v>
      </c>
      <c r="F11" s="1" t="s">
        <v>31</v>
      </c>
      <c r="G11" s="3">
        <f>((C4/5.826)*0.545)-(E4-D4)</f>
        <v>1.7699038791623758</v>
      </c>
    </row>
    <row r="13" spans="1:256" x14ac:dyDescent="0.2">
      <c r="A13" s="1" t="s">
        <v>8</v>
      </c>
      <c r="C13" s="1" t="s">
        <v>9</v>
      </c>
      <c r="D13" s="2" t="s">
        <v>17</v>
      </c>
      <c r="E13" s="1" t="s">
        <v>18</v>
      </c>
      <c r="F13" s="1" t="s">
        <v>12</v>
      </c>
      <c r="G13" s="1" t="s">
        <v>13</v>
      </c>
    </row>
    <row r="14" spans="1:256" x14ac:dyDescent="0.2">
      <c r="A14" s="1">
        <v>3217</v>
      </c>
      <c r="C14" s="1" t="s">
        <v>21</v>
      </c>
      <c r="D14" s="1" t="s">
        <v>22</v>
      </c>
      <c r="E14" s="1">
        <v>813367</v>
      </c>
      <c r="F14" s="1" t="s">
        <v>23</v>
      </c>
      <c r="G14" s="3">
        <f>((C4/5.8)*0.6)-0.1</f>
        <v>1.9788965517241377</v>
      </c>
    </row>
    <row r="15" spans="1:256" x14ac:dyDescent="0.2">
      <c r="A15"/>
      <c r="B15"/>
      <c r="C15"/>
    </row>
    <row r="16" spans="1:256" x14ac:dyDescent="0.2">
      <c r="A16" s="1" t="s">
        <v>8</v>
      </c>
      <c r="C16" s="1" t="s">
        <v>9</v>
      </c>
      <c r="D16" s="2" t="s">
        <v>33</v>
      </c>
      <c r="E16" s="1" t="s">
        <v>18</v>
      </c>
      <c r="F16" s="1" t="s">
        <v>12</v>
      </c>
      <c r="G16" s="15" t="s">
        <v>13</v>
      </c>
    </row>
    <row r="17" spans="1:10" x14ac:dyDescent="0.2">
      <c r="A17" s="1">
        <v>105390</v>
      </c>
      <c r="C17" s="1" t="s">
        <v>25</v>
      </c>
      <c r="D17" s="1" t="s">
        <v>26</v>
      </c>
      <c r="E17" s="1">
        <v>501079</v>
      </c>
      <c r="F17" s="1" t="s">
        <v>27</v>
      </c>
      <c r="G17" s="3">
        <f>((C4/5.826)*0.535)-(E4-F4)</f>
        <v>1.615410230003433</v>
      </c>
    </row>
    <row r="19" spans="1:10" x14ac:dyDescent="0.2">
      <c r="A19" s="1" t="s">
        <v>8</v>
      </c>
      <c r="C19" s="1" t="s">
        <v>9</v>
      </c>
      <c r="D19" s="2" t="s">
        <v>28</v>
      </c>
      <c r="E19" s="1" t="s">
        <v>18</v>
      </c>
      <c r="F19" s="1" t="s">
        <v>12</v>
      </c>
      <c r="G19" s="1" t="s">
        <v>13</v>
      </c>
      <c r="H19" s="1" t="s">
        <v>34</v>
      </c>
      <c r="J19" s="13"/>
    </row>
    <row r="20" spans="1:10" x14ac:dyDescent="0.2">
      <c r="A20" s="1">
        <v>354827</v>
      </c>
      <c r="B20" s="1">
        <v>56562</v>
      </c>
      <c r="C20" s="1" t="s">
        <v>29</v>
      </c>
      <c r="D20" s="1" t="s">
        <v>26</v>
      </c>
      <c r="E20" s="1">
        <v>58649</v>
      </c>
      <c r="F20" s="1" t="s">
        <v>30</v>
      </c>
      <c r="G20" s="3">
        <f>((C4/5.826)*0.57)-(E4-G4)</f>
        <v>1.8561380020597322</v>
      </c>
      <c r="H20" s="3">
        <f>G20-G4</f>
        <v>-0.3138619979402677</v>
      </c>
    </row>
    <row r="21" spans="1:10" x14ac:dyDescent="0.2">
      <c r="G21" s="3"/>
      <c r="H21" s="11"/>
    </row>
    <row r="22" spans="1:10" x14ac:dyDescent="0.2">
      <c r="J22" s="13"/>
    </row>
    <row r="23" spans="1:10" x14ac:dyDescent="0.2">
      <c r="F23" s="11"/>
    </row>
    <row r="25" spans="1:10" x14ac:dyDescent="0.2">
      <c r="C25" s="17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5"/>
  <sheetViews>
    <sheetView workbookViewId="0">
      <selection activeCell="E2" sqref="E2"/>
    </sheetView>
  </sheetViews>
  <sheetFormatPr defaultRowHeight="12.75" x14ac:dyDescent="0.2"/>
  <cols>
    <col min="1" max="2" width="8.140625" style="1" customWidth="1"/>
    <col min="3" max="3" width="10.5703125" style="1" customWidth="1"/>
    <col min="4" max="4" width="16" style="1" customWidth="1"/>
    <col min="5" max="5" width="9.42578125" style="1" customWidth="1"/>
    <col min="6" max="6" width="11.7109375" style="1" customWidth="1"/>
    <col min="7" max="7" width="14.5703125" style="1" customWidth="1"/>
    <col min="8" max="8" width="14.5703125" customWidth="1"/>
  </cols>
  <sheetData>
    <row r="1" spans="1:256" x14ac:dyDescent="0.2">
      <c r="A1" s="5"/>
      <c r="B1" s="5"/>
      <c r="C1" s="6"/>
      <c r="D1" s="6"/>
      <c r="E1" s="18">
        <v>36373</v>
      </c>
      <c r="F1" s="5"/>
      <c r="G1" s="5"/>
      <c r="H1" s="5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2">
      <c r="A2"/>
      <c r="B2"/>
      <c r="C2" s="4" t="s">
        <v>0</v>
      </c>
      <c r="D2" s="7"/>
      <c r="E2" s="7"/>
      <c r="F2" s="7"/>
      <c r="G2" s="7"/>
      <c r="H2" s="6"/>
      <c r="I2" s="7"/>
    </row>
    <row r="3" spans="1:256" ht="13.5" thickBot="1" x14ac:dyDescent="0.2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1:256" ht="13.5" thickBot="1" x14ac:dyDescent="0.25">
      <c r="C4" s="20">
        <v>21.279</v>
      </c>
      <c r="D4" s="16">
        <v>2.46</v>
      </c>
      <c r="E4" s="9">
        <v>2.62</v>
      </c>
      <c r="F4" s="9">
        <v>2.2599999999999998</v>
      </c>
      <c r="G4" s="10">
        <v>2.4500000000000002</v>
      </c>
    </row>
    <row r="5" spans="1:256" x14ac:dyDescent="0.2">
      <c r="C5" s="12"/>
      <c r="D5" s="12"/>
      <c r="E5" s="12" t="s">
        <v>6</v>
      </c>
      <c r="F5" s="12"/>
      <c r="G5" s="12" t="s">
        <v>7</v>
      </c>
    </row>
    <row r="7" spans="1:256" x14ac:dyDescent="0.2">
      <c r="A7" s="1" t="s">
        <v>8</v>
      </c>
      <c r="B7" s="1" t="s">
        <v>37</v>
      </c>
      <c r="C7" s="1" t="s">
        <v>9</v>
      </c>
      <c r="D7" s="2" t="s">
        <v>32</v>
      </c>
      <c r="E7" s="1" t="s">
        <v>11</v>
      </c>
      <c r="F7" s="1" t="s">
        <v>12</v>
      </c>
      <c r="G7" s="1" t="s">
        <v>13</v>
      </c>
    </row>
    <row r="8" spans="1:256" x14ac:dyDescent="0.2">
      <c r="A8" s="1">
        <v>98063</v>
      </c>
      <c r="C8" s="1" t="s">
        <v>14</v>
      </c>
      <c r="D8" s="1" t="s">
        <v>15</v>
      </c>
      <c r="E8" s="1">
        <v>813780</v>
      </c>
      <c r="F8" s="1" t="s">
        <v>16</v>
      </c>
      <c r="G8" s="3">
        <f>((C4/5.8)*0.55)-(E4-D4)</f>
        <v>1.8578362068965517</v>
      </c>
    </row>
    <row r="10" spans="1:256" x14ac:dyDescent="0.2">
      <c r="A10" s="1" t="s">
        <v>8</v>
      </c>
      <c r="C10" s="1" t="s">
        <v>9</v>
      </c>
      <c r="D10" s="2" t="s">
        <v>17</v>
      </c>
      <c r="E10" s="1" t="s">
        <v>18</v>
      </c>
      <c r="F10" s="1" t="s">
        <v>12</v>
      </c>
      <c r="G10" s="1" t="s">
        <v>13</v>
      </c>
    </row>
    <row r="11" spans="1:256" x14ac:dyDescent="0.2">
      <c r="A11" s="1">
        <v>48853</v>
      </c>
      <c r="C11" s="1" t="s">
        <v>19</v>
      </c>
      <c r="D11" s="1" t="s">
        <v>15</v>
      </c>
      <c r="E11" s="1">
        <v>813367</v>
      </c>
      <c r="F11" s="1" t="s">
        <v>31</v>
      </c>
      <c r="G11" s="3">
        <f>((C4/5.826)*0.545)-(E4-D4)</f>
        <v>1.8305690010298663</v>
      </c>
    </row>
    <row r="13" spans="1:256" x14ac:dyDescent="0.2">
      <c r="A13" s="1" t="s">
        <v>8</v>
      </c>
      <c r="C13" s="1" t="s">
        <v>9</v>
      </c>
      <c r="D13" s="2" t="s">
        <v>17</v>
      </c>
      <c r="E13" s="1" t="s">
        <v>18</v>
      </c>
      <c r="F13" s="1" t="s">
        <v>12</v>
      </c>
      <c r="G13" s="1" t="s">
        <v>13</v>
      </c>
    </row>
    <row r="14" spans="1:256" x14ac:dyDescent="0.2">
      <c r="A14" s="1">
        <v>3217</v>
      </c>
      <c r="C14" s="1" t="s">
        <v>21</v>
      </c>
      <c r="D14" s="1" t="s">
        <v>22</v>
      </c>
      <c r="E14" s="1">
        <v>813367</v>
      </c>
      <c r="F14" s="1" t="s">
        <v>23</v>
      </c>
      <c r="G14" s="3">
        <f>((C4/5.8)*0.6)-0.1</f>
        <v>2.1012758620689653</v>
      </c>
    </row>
    <row r="15" spans="1:256" x14ac:dyDescent="0.2">
      <c r="A15"/>
      <c r="B15"/>
      <c r="C15"/>
    </row>
    <row r="16" spans="1:256" x14ac:dyDescent="0.2">
      <c r="A16" s="1" t="s">
        <v>8</v>
      </c>
      <c r="C16" s="1" t="s">
        <v>9</v>
      </c>
      <c r="D16" s="2" t="s">
        <v>33</v>
      </c>
      <c r="E16" s="1" t="s">
        <v>18</v>
      </c>
      <c r="F16" s="1" t="s">
        <v>12</v>
      </c>
      <c r="G16" s="15" t="s">
        <v>13</v>
      </c>
    </row>
    <row r="17" spans="1:10" x14ac:dyDescent="0.2">
      <c r="A17" s="1">
        <v>105390</v>
      </c>
      <c r="C17" s="1" t="s">
        <v>25</v>
      </c>
      <c r="D17" s="1" t="s">
        <v>26</v>
      </c>
      <c r="E17" s="1">
        <v>501079</v>
      </c>
      <c r="F17" s="1" t="s">
        <v>27</v>
      </c>
      <c r="G17" s="3">
        <f>((C4/5.826)*0.535)-(E4-F4)</f>
        <v>1.5940447991761071</v>
      </c>
    </row>
    <row r="19" spans="1:10" x14ac:dyDescent="0.2">
      <c r="A19" s="1" t="s">
        <v>8</v>
      </c>
      <c r="C19" s="1" t="s">
        <v>9</v>
      </c>
      <c r="D19" s="2" t="s">
        <v>28</v>
      </c>
      <c r="E19" s="1" t="s">
        <v>18</v>
      </c>
      <c r="F19" s="1" t="s">
        <v>12</v>
      </c>
      <c r="G19" s="1" t="s">
        <v>13</v>
      </c>
      <c r="H19" s="1" t="s">
        <v>34</v>
      </c>
      <c r="J19" s="13"/>
    </row>
    <row r="20" spans="1:10" x14ac:dyDescent="0.2">
      <c r="A20" s="1">
        <v>354827</v>
      </c>
      <c r="B20" s="1">
        <v>56562</v>
      </c>
      <c r="C20" s="1" t="s">
        <v>29</v>
      </c>
      <c r="D20" s="1" t="s">
        <v>26</v>
      </c>
      <c r="E20" s="1">
        <v>58649</v>
      </c>
      <c r="F20" s="1" t="s">
        <v>30</v>
      </c>
      <c r="G20" s="3">
        <f>((C4/5.826)*0.57)-(E4-G4)</f>
        <v>1.9118795056642637</v>
      </c>
      <c r="H20" s="3">
        <f>G20-G4</f>
        <v>-0.5381204943357365</v>
      </c>
    </row>
    <row r="21" spans="1:10" x14ac:dyDescent="0.2">
      <c r="G21" s="3"/>
      <c r="H21" s="11"/>
    </row>
    <row r="22" spans="1:10" x14ac:dyDescent="0.2">
      <c r="J22" s="13"/>
    </row>
    <row r="23" spans="1:10" x14ac:dyDescent="0.2">
      <c r="F23" s="11"/>
    </row>
    <row r="25" spans="1:10" x14ac:dyDescent="0.2">
      <c r="C25" s="17"/>
    </row>
  </sheetData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6</vt:i4>
      </vt:variant>
    </vt:vector>
  </HeadingPairs>
  <TitlesOfParts>
    <vt:vector size="27" baseType="lpstr">
      <vt:lpstr>February</vt:lpstr>
      <vt:lpstr>March</vt:lpstr>
      <vt:lpstr>April</vt:lpstr>
      <vt:lpstr>May</vt:lpstr>
      <vt:lpstr>June</vt:lpstr>
      <vt:lpstr>July</vt:lpstr>
      <vt:lpstr>June 99</vt:lpstr>
      <vt:lpstr>July 99</vt:lpstr>
      <vt:lpstr>Aug 99</vt:lpstr>
      <vt:lpstr>Sep 99</vt:lpstr>
      <vt:lpstr>Oct 99</vt:lpstr>
      <vt:lpstr>Nov 99</vt:lpstr>
      <vt:lpstr>Dec 99</vt:lpstr>
      <vt:lpstr>Jan 00</vt:lpstr>
      <vt:lpstr>Feb 00</vt:lpstr>
      <vt:lpstr>Mar 00</vt:lpstr>
      <vt:lpstr>Apr 00</vt:lpstr>
      <vt:lpstr>May 00</vt:lpstr>
      <vt:lpstr>Jun 00</vt:lpstr>
      <vt:lpstr>Jul 00</vt:lpstr>
      <vt:lpstr>Aug 00</vt:lpstr>
      <vt:lpstr>'Aug 00'!Print_Area</vt:lpstr>
      <vt:lpstr>'Jul 00'!Print_Area</vt:lpstr>
      <vt:lpstr>'Jun 00'!Print_Area</vt:lpstr>
      <vt:lpstr>'June 99'!Print_Area</vt:lpstr>
      <vt:lpstr>May!Print_Area</vt:lpstr>
      <vt:lpstr>'May 00'!Print_Area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Felienne</cp:lastModifiedBy>
  <cp:lastPrinted>2000-06-09T16:25:32Z</cp:lastPrinted>
  <dcterms:created xsi:type="dcterms:W3CDTF">1997-12-01T15:05:29Z</dcterms:created>
  <dcterms:modified xsi:type="dcterms:W3CDTF">2014-09-03T14:45:34Z</dcterms:modified>
</cp:coreProperties>
</file>