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0" windowWidth="12090" windowHeight="8730" tabRatio="739" firstSheet="1" activeTab="2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  <sheet name="VBACode " sheetId="9" state="veryHidden" r:id="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152511" fullPrecision="0"/>
</workbook>
</file>

<file path=xl/calcChain.xml><?xml version="1.0" encoding="utf-8"?>
<calcChain xmlns="http://schemas.openxmlformats.org/spreadsheetml/2006/main">
  <c r="B3" i="1" l="1"/>
  <c r="C3" i="1"/>
  <c r="D3" i="1"/>
  <c r="H3" i="1"/>
  <c r="J3" i="1"/>
  <c r="K3" i="1"/>
  <c r="D4" i="1"/>
  <c r="H4" i="1"/>
  <c r="B5" i="1"/>
  <c r="C5" i="1"/>
  <c r="D5" i="1"/>
  <c r="H5" i="1"/>
  <c r="J5" i="1"/>
  <c r="K5" i="1"/>
  <c r="D6" i="1"/>
  <c r="H6" i="1"/>
  <c r="B7" i="1"/>
  <c r="C7" i="1"/>
  <c r="D7" i="1"/>
  <c r="H7" i="1"/>
  <c r="J7" i="1"/>
  <c r="K7" i="1"/>
  <c r="D8" i="1"/>
  <c r="H8" i="1"/>
  <c r="B9" i="1"/>
  <c r="C9" i="1"/>
  <c r="D9" i="1"/>
  <c r="H9" i="1"/>
  <c r="J9" i="1"/>
  <c r="K9" i="1"/>
  <c r="D10" i="1"/>
  <c r="H10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B25" i="1"/>
  <c r="C25" i="1"/>
  <c r="D25" i="1"/>
  <c r="H25" i="1"/>
  <c r="J25" i="1"/>
  <c r="K25" i="1"/>
  <c r="D26" i="1"/>
  <c r="H26" i="1"/>
  <c r="B27" i="1"/>
  <c r="C27" i="1"/>
  <c r="D27" i="1"/>
  <c r="H27" i="1"/>
  <c r="J27" i="1"/>
  <c r="K27" i="1"/>
  <c r="D28" i="1"/>
  <c r="H28" i="1"/>
  <c r="B29" i="1"/>
  <c r="C29" i="1"/>
  <c r="D29" i="1"/>
  <c r="H29" i="1"/>
  <c r="J29" i="1"/>
  <c r="K29" i="1"/>
  <c r="D30" i="1"/>
  <c r="H30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5" i="4"/>
  <c r="E5" i="4"/>
  <c r="H5" i="4"/>
  <c r="L5" i="4"/>
  <c r="N10" i="4"/>
  <c r="N11" i="4"/>
  <c r="N12" i="4"/>
  <c r="N13" i="4"/>
  <c r="N41" i="4" s="1"/>
  <c r="L46" i="4" s="1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9" i="4"/>
  <c r="N51" i="4"/>
  <c r="N53" i="4"/>
  <c r="N55" i="4"/>
  <c r="M2" i="7"/>
  <c r="N2" i="7" s="1"/>
  <c r="A5" i="7"/>
  <c r="E5" i="7"/>
  <c r="H5" i="7"/>
  <c r="L5" i="7"/>
  <c r="N10" i="7"/>
  <c r="N11" i="7"/>
  <c r="N41" i="7" s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9" i="7"/>
  <c r="A31" i="1" s="1"/>
  <c r="N50" i="7"/>
  <c r="N51" i="7"/>
  <c r="N52" i="7"/>
  <c r="N53" i="7"/>
  <c r="N54" i="7"/>
  <c r="L55" i="7"/>
  <c r="N2" i="5"/>
  <c r="O2" i="5" s="1"/>
  <c r="A5" i="5"/>
  <c r="E5" i="5"/>
  <c r="H5" i="5"/>
  <c r="K5" i="5"/>
  <c r="O10" i="5"/>
  <c r="O11" i="5"/>
  <c r="O41" i="5" s="1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9" i="5"/>
  <c r="A19" i="1" s="1"/>
  <c r="O50" i="5"/>
  <c r="O51" i="5"/>
  <c r="O52" i="5"/>
  <c r="O53" i="5"/>
  <c r="O54" i="5"/>
  <c r="L55" i="5"/>
  <c r="N2" i="8"/>
  <c r="O2" i="8" s="1"/>
  <c r="A5" i="8"/>
  <c r="E5" i="8"/>
  <c r="H5" i="8"/>
  <c r="K5" i="8"/>
  <c r="O10" i="8"/>
  <c r="O11" i="8"/>
  <c r="O41" i="8" s="1"/>
  <c r="L46" i="8" s="1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9" i="8"/>
  <c r="O55" i="8" s="1"/>
  <c r="O50" i="8"/>
  <c r="O51" i="8"/>
  <c r="O52" i="8"/>
  <c r="O53" i="8"/>
  <c r="O54" i="8"/>
  <c r="L55" i="8"/>
  <c r="P2" i="2"/>
  <c r="N14" i="2"/>
  <c r="N15" i="2"/>
  <c r="N16" i="2"/>
  <c r="N17" i="2"/>
  <c r="N18" i="2"/>
  <c r="N19" i="2"/>
  <c r="N20" i="2"/>
  <c r="N27" i="2" s="1"/>
  <c r="N21" i="2"/>
  <c r="N22" i="2"/>
  <c r="N23" i="2"/>
  <c r="N24" i="2"/>
  <c r="N25" i="2"/>
  <c r="N26" i="2"/>
  <c r="N34" i="2"/>
  <c r="N35" i="2"/>
  <c r="N36" i="2"/>
  <c r="N42" i="2" s="1"/>
  <c r="N37" i="2"/>
  <c r="N38" i="2"/>
  <c r="N39" i="2"/>
  <c r="N40" i="2"/>
  <c r="N41" i="2"/>
  <c r="N50" i="2"/>
  <c r="F53" i="2"/>
  <c r="A62" i="2"/>
  <c r="B62" i="2"/>
  <c r="C62" i="2"/>
  <c r="D62" i="2"/>
  <c r="H62" i="2"/>
  <c r="N3" i="2" s="1"/>
  <c r="I62" i="2"/>
  <c r="M2" i="4" s="1"/>
  <c r="N2" i="4" s="1"/>
  <c r="J62" i="2"/>
  <c r="K62" i="2"/>
  <c r="L62" i="2"/>
  <c r="M62" i="2"/>
  <c r="N62" i="2"/>
  <c r="N2" i="3"/>
  <c r="A5" i="3"/>
  <c r="E5" i="3"/>
  <c r="H5" i="3"/>
  <c r="K5" i="3"/>
  <c r="O12" i="3"/>
  <c r="O13" i="3"/>
  <c r="O41" i="3" s="1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51" i="3"/>
  <c r="A9" i="1" s="1"/>
  <c r="O53" i="3"/>
  <c r="A11" i="1" s="1"/>
  <c r="N2" i="6"/>
  <c r="O2" i="6" s="1"/>
  <c r="A5" i="6"/>
  <c r="E5" i="6"/>
  <c r="H5" i="6"/>
  <c r="K5" i="6"/>
  <c r="O12" i="6"/>
  <c r="O41" i="6" s="1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9" i="6"/>
  <c r="A25" i="1" s="1"/>
  <c r="O50" i="6"/>
  <c r="O51" i="6"/>
  <c r="A27" i="1" s="1"/>
  <c r="O52" i="6"/>
  <c r="O53" i="6"/>
  <c r="A29" i="1" s="1"/>
  <c r="O54" i="6"/>
  <c r="L55" i="6"/>
  <c r="O2" i="3" l="1"/>
  <c r="A5" i="1"/>
  <c r="A3" i="1"/>
  <c r="N29" i="2"/>
  <c r="L46" i="7"/>
  <c r="L46" i="5"/>
  <c r="A37" i="1"/>
  <c r="O55" i="5"/>
  <c r="N43" i="2" s="1"/>
  <c r="N44" i="2" s="1"/>
  <c r="N55" i="7"/>
  <c r="N28" i="2" s="1"/>
  <c r="O49" i="3"/>
  <c r="O55" i="6"/>
  <c r="L46" i="6" s="1"/>
  <c r="A7" i="1" l="1"/>
  <c r="A43" i="1" s="1"/>
  <c r="O55" i="3"/>
  <c r="N48" i="2" l="1"/>
  <c r="N49" i="2" s="1"/>
  <c r="L46" i="3"/>
  <c r="N52" i="2" l="1"/>
  <c r="E62" i="2" s="1"/>
  <c r="L51" i="2"/>
  <c r="L52" i="2"/>
</calcChain>
</file>

<file path=xl/sharedStrings.xml><?xml version="1.0" encoding="utf-8"?>
<sst xmlns="http://schemas.openxmlformats.org/spreadsheetml/2006/main" count="357" uniqueCount="143">
  <si>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</si>
  <si>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</si>
  <si>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</si>
  <si>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</si>
  <si>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</si>
  <si>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</si>
  <si>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</si>
  <si>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</si>
  <si>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</si>
  <si>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</si>
  <si>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</si>
  <si>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</si>
  <si>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</si>
  <si>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</si>
  <si>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</si>
  <si>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</si>
  <si>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</si>
  <si>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</si>
  <si>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</si>
  <si>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</si>
  <si>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</si>
  <si>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</si>
  <si>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</si>
  <si>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</si>
  <si>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</si>
  <si>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</si>
  <si>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</si>
  <si>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</si>
  <si>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</si>
  <si>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</si>
  <si>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</si>
  <si>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</si>
  <si>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</si>
  <si>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</si>
  <si>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</si>
  <si>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</si>
  <si>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</si>
  <si>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</si>
  <si>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</si>
  <si>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</si>
  <si>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</si>
  <si>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</si>
  <si>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</si>
  <si>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</si>
  <si>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</si>
  <si>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</si>
  <si>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</si>
  <si>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</si>
  <si>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</si>
  <si>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</si>
  <si>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</si>
  <si>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</si>
  <si>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</si>
  <si>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</si>
  <si>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</si>
  <si>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</si>
  <si>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</si>
  <si>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</si>
  <si>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</si>
  <si>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</si>
  <si>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</si>
  <si>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</si>
  <si>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</si>
  <si>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</si>
  <si>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</si>
  <si>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</si>
  <si>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</si>
  <si>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</si>
  <si>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</si>
  <si>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</si>
  <si>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</si>
  <si>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</si>
  <si>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</si>
  <si>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</si>
  <si>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</si>
  <si>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</si>
  <si>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</si>
  <si>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</si>
  <si>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</si>
  <si>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</si>
  <si>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</si>
  <si>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</si>
  <si>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</si>
  <si>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</si>
  <si>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</si>
  <si>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</si>
  <si>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</si>
  <si>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</si>
  <si>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</si>
  <si>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</si>
  <si>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</si>
  <si>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</si>
  <si>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</si>
  <si>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</si>
  <si>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</si>
  <si>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</si>
  <si>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</si>
  <si>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</si>
  <si>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</si>
  <si>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</si>
  <si>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</si>
  <si>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</si>
  <si>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</si>
  <si>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</si>
  <si>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</si>
  <si>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</si>
  <si>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</si>
  <si>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</si>
  <si>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</si>
  <si>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</si>
  <si>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</si>
  <si>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</si>
  <si>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</si>
  <si>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</si>
  <si>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</si>
  <si>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</si>
  <si>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</si>
  <si>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</si>
  <si>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</si>
  <si>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</si>
  <si>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</si>
  <si>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101000</t>
  </si>
  <si>
    <t>0366</t>
  </si>
  <si>
    <t>T</t>
  </si>
  <si>
    <t>9000137</t>
  </si>
  <si>
    <t>111679</t>
  </si>
  <si>
    <t>52004500</t>
  </si>
  <si>
    <t>900137</t>
  </si>
  <si>
    <t>P00505330</t>
  </si>
  <si>
    <t>Scott</t>
  </si>
  <si>
    <t>Susan C.</t>
  </si>
  <si>
    <t>Sr. Counsel</t>
  </si>
  <si>
    <t>EB4788</t>
  </si>
  <si>
    <t>713-853-0596</t>
  </si>
  <si>
    <t>Breakfast at the Willard Hotel (Wash., DC)</t>
  </si>
  <si>
    <t>Self</t>
  </si>
  <si>
    <t xml:space="preserve">Airfare:  Round trip from Houston to Washington, DC </t>
  </si>
  <si>
    <t>BUSINESS PURPOSE FOR BELOW:  ATTEND FERC MEETING IN WASHINGTON, DC</t>
  </si>
  <si>
    <t>Cab Fare:  Taxi from Willard Hotel to FERC meeting in Washington, DC</t>
  </si>
  <si>
    <t xml:space="preserve">Hotel:  Willard Inter-Continental Hotel, Washington, DC - 1 night </t>
  </si>
  <si>
    <t xml:space="preserve">     (Business purpose:  FERC meeting in DC)</t>
  </si>
  <si>
    <t>10/3 &amp; 10/4/00</t>
  </si>
  <si>
    <t>Cab Fare:  Taxi from Willard Hotel to airport in Washington,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</si>
</sst>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9" t="s">
        <v>100</v>
      </c>
      <c r="F2" s="390"/>
      <c r="G2" s="374"/>
      <c r="H2" s="391" t="s">
        <v>101</v>
      </c>
      <c r="I2" s="389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19.75</v>
      </c>
      <c r="B3" s="344" t="str">
        <f>'Short Form'!A29</f>
        <v>52004500</v>
      </c>
      <c r="C3" s="290" t="str">
        <f>'Short Form'!B29</f>
        <v>0366</v>
      </c>
      <c r="D3" s="387" t="str">
        <f>'Short Form'!C29</f>
        <v>111679</v>
      </c>
      <c r="E3" s="387"/>
      <c r="F3" s="387"/>
      <c r="G3" s="387"/>
      <c r="H3" s="387">
        <f>'Short Form'!G29</f>
        <v>0</v>
      </c>
      <c r="I3" s="387"/>
      <c r="J3" s="359" t="str">
        <f>'Short Form'!I29</f>
        <v>9000137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7">
        <f>'Short Form'!C30</f>
        <v>0</v>
      </c>
      <c r="E4" s="387"/>
      <c r="F4" s="387"/>
      <c r="G4" s="387"/>
      <c r="H4" s="387">
        <f>'Short Form'!G30</f>
        <v>0</v>
      </c>
      <c r="I4" s="387"/>
      <c r="J4" s="357"/>
      <c r="K4" s="357"/>
    </row>
    <row r="5" spans="1:11" ht="16.5" customHeight="1" x14ac:dyDescent="0.25">
      <c r="A5" s="289">
        <f>'Short Form'!N42</f>
        <v>0</v>
      </c>
      <c r="B5" s="290">
        <f>'Short Form'!A44</f>
        <v>0</v>
      </c>
      <c r="C5" s="290">
        <f>'Short Form'!B44</f>
        <v>0</v>
      </c>
      <c r="D5" s="387">
        <f>'Short Form'!C44</f>
        <v>0</v>
      </c>
      <c r="E5" s="387"/>
      <c r="F5" s="387"/>
      <c r="G5" s="387"/>
      <c r="H5" s="387">
        <f>'Short Form'!G44</f>
        <v>0</v>
      </c>
      <c r="I5" s="387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7">
        <f>'Short Form'!C45</f>
        <v>0</v>
      </c>
      <c r="E6" s="387"/>
      <c r="F6" s="387"/>
      <c r="G6" s="387"/>
      <c r="H6" s="387">
        <f>'Short Form'!G45</f>
        <v>0</v>
      </c>
      <c r="I6" s="387"/>
      <c r="J6" s="357"/>
      <c r="K6" s="357"/>
    </row>
    <row r="7" spans="1:11" ht="16.5" customHeight="1" x14ac:dyDescent="0.25">
      <c r="A7" s="289">
        <f>'Travel Form'!O49</f>
        <v>1772.29</v>
      </c>
      <c r="B7" s="290" t="str">
        <f>'Travel Form'!B49</f>
        <v>52004500</v>
      </c>
      <c r="C7" s="290" t="str">
        <f>'Travel Form'!C49</f>
        <v>0366</v>
      </c>
      <c r="D7" s="387" t="str">
        <f>'Travel Form'!D49:G49</f>
        <v>111679</v>
      </c>
      <c r="E7" s="387"/>
      <c r="F7" s="387"/>
      <c r="G7" s="387"/>
      <c r="H7" s="387">
        <f>'Travel Form'!H49:I49</f>
        <v>0</v>
      </c>
      <c r="I7" s="387"/>
      <c r="J7" s="360" t="str">
        <f>'Travel Form'!J49</f>
        <v>900137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7">
        <f>'Travel Form'!D50:G50</f>
        <v>0</v>
      </c>
      <c r="E8" s="387"/>
      <c r="F8" s="387"/>
      <c r="G8" s="387"/>
      <c r="H8" s="387">
        <f>'Travel Form'!H50:I50</f>
        <v>0</v>
      </c>
      <c r="I8" s="387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7">
        <f>'Travel Form'!D51:G51</f>
        <v>0</v>
      </c>
      <c r="E9" s="387"/>
      <c r="F9" s="387"/>
      <c r="G9" s="387"/>
      <c r="H9" s="387">
        <f>'Travel Form'!H51:I51</f>
        <v>0</v>
      </c>
      <c r="I9" s="387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7">
        <f>'Travel Form'!D52:G52</f>
        <v>0</v>
      </c>
      <c r="E10" s="387"/>
      <c r="F10" s="387"/>
      <c r="G10" s="387"/>
      <c r="H10" s="387">
        <f>'Travel Form'!H52:I52</f>
        <v>0</v>
      </c>
      <c r="I10" s="387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7">
        <f>'Travel Form'!D53:G53</f>
        <v>0</v>
      </c>
      <c r="E11" s="387"/>
      <c r="F11" s="387"/>
      <c r="G11" s="387"/>
      <c r="H11" s="387">
        <f>'Travel Form'!H53:I53</f>
        <v>0</v>
      </c>
      <c r="I11" s="387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7">
        <f>'Travel Form'!D54:G54</f>
        <v>0</v>
      </c>
      <c r="E12" s="387"/>
      <c r="F12" s="387"/>
      <c r="G12" s="387"/>
      <c r="H12" s="387">
        <f>'Travel Form'!H54:I54</f>
        <v>0</v>
      </c>
      <c r="I12" s="387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7">
        <f>'Meals and Ent Sup'!D49</f>
        <v>0</v>
      </c>
      <c r="E13" s="387"/>
      <c r="F13" s="387"/>
      <c r="G13" s="387"/>
      <c r="H13" s="387">
        <f>'Meals and Ent Sup'!H49</f>
        <v>0</v>
      </c>
      <c r="I13" s="387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6">
        <f>'Meals and Ent Sup'!D50</f>
        <v>0</v>
      </c>
      <c r="E14" s="386"/>
      <c r="F14" s="386"/>
      <c r="G14" s="386"/>
      <c r="H14" s="387">
        <f>'Meals and Ent Sup'!H50</f>
        <v>0</v>
      </c>
      <c r="I14" s="387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7">
        <f>'Meals and Ent Sup'!D51</f>
        <v>0</v>
      </c>
      <c r="E15" s="387"/>
      <c r="F15" s="387"/>
      <c r="G15" s="387"/>
      <c r="H15" s="387">
        <f>'Meals and Ent Sup'!H51</f>
        <v>0</v>
      </c>
      <c r="I15" s="387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7">
        <f>'Meals and Ent Sup'!D52</f>
        <v>0</v>
      </c>
      <c r="E16" s="387"/>
      <c r="F16" s="387"/>
      <c r="G16" s="387"/>
      <c r="H16" s="387">
        <f>'Meals and Ent Sup'!H52</f>
        <v>0</v>
      </c>
      <c r="I16" s="387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7">
        <f>'Meals and Ent Sup'!D53</f>
        <v>0</v>
      </c>
      <c r="E17" s="387"/>
      <c r="F17" s="387"/>
      <c r="G17" s="387"/>
      <c r="H17" s="387">
        <f>'Meals and Ent Sup'!H53</f>
        <v>0</v>
      </c>
      <c r="I17" s="387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7">
        <f>'Meals and Ent Sup'!D54</f>
        <v>0</v>
      </c>
      <c r="E18" s="387"/>
      <c r="F18" s="387"/>
      <c r="G18" s="387"/>
      <c r="H18" s="387">
        <f>'Meals and Ent Sup'!H54</f>
        <v>0</v>
      </c>
      <c r="I18" s="387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7">
        <f>'Misc. Exp. Sup'!D50</f>
        <v>0</v>
      </c>
      <c r="E20" s="387"/>
      <c r="F20" s="387"/>
      <c r="G20" s="387"/>
      <c r="H20" s="387">
        <f>'Misc. Exp. Sup'!H50</f>
        <v>0</v>
      </c>
      <c r="I20" s="387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7">
        <f>'Misc. Exp. Sup'!D51</f>
        <v>0</v>
      </c>
      <c r="E21" s="387"/>
      <c r="F21" s="387"/>
      <c r="G21" s="387"/>
      <c r="H21" s="387">
        <f>'Misc. Exp. Sup'!H51</f>
        <v>0</v>
      </c>
      <c r="I21" s="387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7">
        <f>'Misc. Exp. Sup'!D52</f>
        <v>0</v>
      </c>
      <c r="E22" s="387"/>
      <c r="F22" s="387"/>
      <c r="G22" s="387"/>
      <c r="H22" s="387">
        <f>'Misc. Exp. Sup'!H52</f>
        <v>0</v>
      </c>
      <c r="I22" s="387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7">
        <f>'Misc. Exp. Sup'!D53</f>
        <v>0</v>
      </c>
      <c r="E23" s="387"/>
      <c r="F23" s="387"/>
      <c r="G23" s="387"/>
      <c r="H23" s="387">
        <f>'Misc. Exp. Sup'!H53</f>
        <v>0</v>
      </c>
      <c r="I23" s="387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7">
        <f>'Misc. Exp. Sup'!D54</f>
        <v>0</v>
      </c>
      <c r="E24" s="387"/>
      <c r="F24" s="387"/>
      <c r="G24" s="387"/>
      <c r="H24" s="387">
        <f>'Misc. Exp. Sup'!H54</f>
        <v>0</v>
      </c>
      <c r="I24" s="387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6">
        <f>'Travel Sup (2)'!D49</f>
        <v>0</v>
      </c>
      <c r="E25" s="386"/>
      <c r="F25" s="386"/>
      <c r="G25" s="386"/>
      <c r="H25" s="387">
        <f>'Travel Sup (2)'!H49</f>
        <v>0</v>
      </c>
      <c r="I25" s="387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7">
        <f>'Travel Sup (2)'!D50</f>
        <v>0</v>
      </c>
      <c r="E26" s="387"/>
      <c r="F26" s="387"/>
      <c r="G26" s="387"/>
      <c r="H26" s="387">
        <f>'Travel Sup (2)'!H50</f>
        <v>0</v>
      </c>
      <c r="I26" s="387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6">
        <f>'Travel Sup (2)'!D51</f>
        <v>0</v>
      </c>
      <c r="E27" s="386"/>
      <c r="F27" s="386"/>
      <c r="G27" s="386"/>
      <c r="H27" s="387">
        <f>'Travel Sup (2)'!H51</f>
        <v>0</v>
      </c>
      <c r="I27" s="387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6">
        <f>'Travel Sup (2)'!D52</f>
        <v>0</v>
      </c>
      <c r="E28" s="386"/>
      <c r="F28" s="386"/>
      <c r="G28" s="386"/>
      <c r="H28" s="387">
        <f>'Travel Sup (2)'!H52</f>
        <v>0</v>
      </c>
      <c r="I28" s="387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6">
        <f>'Travel Sup (2)'!D53</f>
        <v>0</v>
      </c>
      <c r="E29" s="386"/>
      <c r="F29" s="386"/>
      <c r="G29" s="386"/>
      <c r="H29" s="387">
        <f>'Travel Sup (2)'!H53</f>
        <v>0</v>
      </c>
      <c r="I29" s="387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6">
        <f>'Travel Sup (2)'!D54</f>
        <v>0</v>
      </c>
      <c r="E30" s="386"/>
      <c r="F30" s="386"/>
      <c r="G30" s="386"/>
      <c r="H30" s="387">
        <f>'Travel Sup (2)'!H54</f>
        <v>0</v>
      </c>
      <c r="I30" s="387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7">
        <f>'Meals and Ent Sup (2)'!H49</f>
        <v>0</v>
      </c>
      <c r="I31" s="387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7">
        <f>'Meals and Ent Sup (2)'!H50</f>
        <v>0</v>
      </c>
      <c r="I32" s="387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7">
        <f>'Meals and Ent Sup (2)'!H51</f>
        <v>0</v>
      </c>
      <c r="I33" s="387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7">
        <f>'Meals and Ent Sup (2)'!H52</f>
        <v>0</v>
      </c>
      <c r="I34" s="387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7">
        <f>'Meals and Ent Sup (2)'!H53</f>
        <v>0</v>
      </c>
      <c r="I35" s="387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7">
        <f>'Meals and Ent Sup (2)'!H54</f>
        <v>0</v>
      </c>
      <c r="I36" s="387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88">
        <f>'Misc. Exp. Sup (2)'!D49</f>
        <v>0</v>
      </c>
      <c r="E37" s="388"/>
      <c r="F37" s="388"/>
      <c r="G37" s="388"/>
      <c r="H37" s="387">
        <f>'Misc. Exp. Sup (2)'!H49</f>
        <v>0</v>
      </c>
      <c r="I37" s="387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7">
        <f>'Misc. Exp. Sup (2)'!H50</f>
        <v>0</v>
      </c>
      <c r="I38" s="387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88">
        <f>'Misc. Exp. Sup (2)'!D51</f>
        <v>0</v>
      </c>
      <c r="E39" s="388"/>
      <c r="F39" s="388"/>
      <c r="G39" s="388"/>
      <c r="H39" s="387">
        <f>'Misc. Exp. Sup (2)'!H51</f>
        <v>0</v>
      </c>
      <c r="I39" s="387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7">
        <f>'Misc. Exp. Sup (2)'!H52</f>
        <v>0</v>
      </c>
      <c r="I40" s="387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88">
        <f>'Misc. Exp. Sup (2)'!D53</f>
        <v>0</v>
      </c>
      <c r="E41" s="388"/>
      <c r="F41" s="388"/>
      <c r="G41" s="388"/>
      <c r="H41" s="387">
        <f>'Misc. Exp. Sup (2)'!H53</f>
        <v>0</v>
      </c>
      <c r="I41" s="387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7">
        <f>'Misc. Exp. Sup (2)'!H54</f>
        <v>0</v>
      </c>
      <c r="I42" s="387">
        <f>'Misc. Exp. Sup (2)'!J54</f>
        <v>0</v>
      </c>
      <c r="J42" s="361"/>
      <c r="K42" s="361"/>
    </row>
    <row r="43" spans="1:11" ht="16.5" customHeight="1" x14ac:dyDescent="0.2">
      <c r="A43" s="363">
        <f>SUM(A3:A42)</f>
        <v>1792.04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opLeftCell="A18" zoomScale="80" workbookViewId="0">
      <selection activeCell="G29" sqref="G29:H29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 t="s">
        <v>121</v>
      </c>
      <c r="P2" s="259">
        <f ca="1">TODAY()</f>
        <v>41885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129</v>
      </c>
      <c r="B6" s="120"/>
      <c r="C6" s="120"/>
      <c r="D6"/>
      <c r="E6" s="287" t="s">
        <v>130</v>
      </c>
      <c r="F6" s="120"/>
      <c r="G6" s="120"/>
      <c r="H6" s="173" t="s">
        <v>131</v>
      </c>
      <c r="I6" s="120"/>
      <c r="J6" s="175"/>
      <c r="K6" s="141" t="s">
        <v>128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122</v>
      </c>
      <c r="B8" s="288"/>
      <c r="C8" s="288"/>
      <c r="D8" s="172"/>
      <c r="E8" s="189" t="s">
        <v>132</v>
      </c>
      <c r="F8" s="171"/>
      <c r="G8" s="190"/>
      <c r="H8" s="171"/>
      <c r="I8" s="171"/>
      <c r="J8" s="188"/>
      <c r="K8" s="268" t="s">
        <v>133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>
        <v>36803</v>
      </c>
      <c r="B14" s="134" t="s">
        <v>123</v>
      </c>
      <c r="C14" s="125" t="s">
        <v>134</v>
      </c>
      <c r="D14" s="154"/>
      <c r="E14" s="154"/>
      <c r="F14" s="155"/>
      <c r="G14" s="156"/>
      <c r="H14" s="263" t="s">
        <v>135</v>
      </c>
      <c r="I14" s="260"/>
      <c r="J14" s="261"/>
      <c r="K14" s="261"/>
      <c r="L14" s="257">
        <v>19.75</v>
      </c>
      <c r="M14" s="194"/>
      <c r="N14" s="187">
        <f>IF(M14=" ",L14*1,L14*M14)</f>
        <v>19.75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 t="s">
        <v>140</v>
      </c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19.75</v>
      </c>
    </row>
    <row r="28" spans="1:64" ht="24" customHeight="1" x14ac:dyDescent="0.2">
      <c r="A28" s="305" t="s">
        <v>106</v>
      </c>
      <c r="B28" s="305" t="s">
        <v>111</v>
      </c>
      <c r="C28" s="329"/>
      <c r="D28" s="402" t="s">
        <v>104</v>
      </c>
      <c r="E28" s="403"/>
      <c r="F28" s="330"/>
      <c r="G28" s="397" t="s">
        <v>101</v>
      </c>
      <c r="H28" s="398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 t="s">
        <v>126</v>
      </c>
      <c r="B29" s="294" t="s">
        <v>122</v>
      </c>
      <c r="C29" s="399" t="s">
        <v>125</v>
      </c>
      <c r="D29" s="400"/>
      <c r="E29" s="400"/>
      <c r="F29" s="401"/>
      <c r="G29" s="395"/>
      <c r="H29" s="396"/>
      <c r="I29" s="293" t="s">
        <v>124</v>
      </c>
      <c r="J29" s="331"/>
      <c r="K29" s="66"/>
      <c r="L29" s="304" t="s">
        <v>23</v>
      </c>
      <c r="M29" s="304"/>
      <c r="N29" s="182">
        <f>SUM(N27:N28)</f>
        <v>19.75</v>
      </c>
    </row>
    <row r="30" spans="1:64" ht="24" customHeight="1" x14ac:dyDescent="0.2">
      <c r="A30" s="294"/>
      <c r="B30" s="294"/>
      <c r="C30" s="392"/>
      <c r="D30" s="393"/>
      <c r="E30" s="393"/>
      <c r="F30" s="394"/>
      <c r="G30" s="395"/>
      <c r="H30" s="396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/>
      <c r="B34" s="128"/>
      <c r="C34" s="154"/>
      <c r="D34" s="154"/>
      <c r="E34" s="154"/>
      <c r="F34" s="154"/>
      <c r="G34" s="154"/>
      <c r="H34" s="154"/>
      <c r="I34" s="154"/>
      <c r="J34" s="154"/>
      <c r="K34" s="154"/>
      <c r="L34" s="385"/>
      <c r="M34" s="194"/>
      <c r="N34" s="187">
        <f t="shared" ref="N34:N41" si="1">IF(M34=" ",L34*1,L34*M34)</f>
        <v>0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0</v>
      </c>
    </row>
    <row r="43" spans="1:64" ht="24" customHeight="1" x14ac:dyDescent="0.2">
      <c r="A43" s="305" t="s">
        <v>106</v>
      </c>
      <c r="B43" s="305" t="s">
        <v>111</v>
      </c>
      <c r="C43" s="329"/>
      <c r="D43" s="402" t="s">
        <v>104</v>
      </c>
      <c r="E43" s="403"/>
      <c r="F43" s="330"/>
      <c r="G43" s="397" t="s">
        <v>101</v>
      </c>
      <c r="H43" s="398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/>
      <c r="B44" s="294"/>
      <c r="C44" s="392"/>
      <c r="D44" s="393"/>
      <c r="E44" s="393"/>
      <c r="F44" s="394"/>
      <c r="G44" s="395"/>
      <c r="H44" s="396"/>
      <c r="I44" s="293"/>
      <c r="J44" s="331"/>
      <c r="K44" s="121"/>
      <c r="L44" s="304" t="s">
        <v>28</v>
      </c>
      <c r="M44" s="304"/>
      <c r="N44" s="182">
        <f>SUM(N42:N43)</f>
        <v>0</v>
      </c>
    </row>
    <row r="45" spans="1:64" ht="24.75" customHeight="1" x14ac:dyDescent="0.2">
      <c r="A45" s="294"/>
      <c r="B45" s="294"/>
      <c r="C45" s="392"/>
      <c r="D45" s="393"/>
      <c r="E45" s="393"/>
      <c r="F45" s="394"/>
      <c r="G45" s="395"/>
      <c r="H45" s="396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1772.29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1792.04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1792.04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101000</v>
      </c>
      <c r="D62" s="110" t="str">
        <f>TEXT($K$6,"#########")</f>
        <v>P00505330</v>
      </c>
      <c r="E62" s="249" t="str">
        <f>TEXT($N$52,"######0.00")</f>
        <v>1792.04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"/>
    <row r="202" spans="1:14" hidden="1" x14ac:dyDescent="0.2"/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abSelected="1" zoomScale="80" workbookViewId="0">
      <selection activeCell="C16" sqref="C16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 t="s">
        <v>137</v>
      </c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 t="s">
        <v>60</v>
      </c>
      <c r="B13" s="147">
        <v>36802</v>
      </c>
      <c r="C13" s="123" t="s">
        <v>139</v>
      </c>
      <c r="D13" s="165"/>
      <c r="E13" s="165"/>
      <c r="F13" s="165"/>
      <c r="G13" s="166"/>
      <c r="H13" s="165"/>
      <c r="I13" s="165"/>
      <c r="J13" s="165"/>
      <c r="K13" s="165"/>
      <c r="L13" s="253"/>
      <c r="M13" s="385">
        <v>291.98</v>
      </c>
      <c r="N13" s="256"/>
      <c r="O13" s="187">
        <f t="shared" si="0"/>
        <v>291.98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 t="s">
        <v>60</v>
      </c>
      <c r="B14" s="147" t="s">
        <v>141</v>
      </c>
      <c r="C14" s="123" t="s">
        <v>136</v>
      </c>
      <c r="D14" s="165"/>
      <c r="E14" s="165"/>
      <c r="F14" s="165"/>
      <c r="G14" s="166"/>
      <c r="H14" s="165"/>
      <c r="I14" s="165"/>
      <c r="J14" s="165"/>
      <c r="K14" s="165"/>
      <c r="L14" s="253"/>
      <c r="M14" s="385">
        <v>1457.31</v>
      </c>
      <c r="N14" s="256"/>
      <c r="O14" s="187">
        <f t="shared" si="0"/>
        <v>1457.31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 t="s">
        <v>60</v>
      </c>
      <c r="B15" s="147">
        <v>36803</v>
      </c>
      <c r="C15" s="123" t="s">
        <v>138</v>
      </c>
      <c r="D15" s="165"/>
      <c r="E15" s="165"/>
      <c r="F15" s="165"/>
      <c r="G15" s="166"/>
      <c r="H15" s="165"/>
      <c r="I15" s="165"/>
      <c r="J15" s="165"/>
      <c r="K15" s="165"/>
      <c r="L15" s="253"/>
      <c r="M15" s="385">
        <v>10</v>
      </c>
      <c r="N15" s="256"/>
      <c r="O15" s="187">
        <f t="shared" si="0"/>
        <v>10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 t="s">
        <v>60</v>
      </c>
      <c r="B16" s="147">
        <v>36803</v>
      </c>
      <c r="C16" s="123" t="s">
        <v>142</v>
      </c>
      <c r="D16" s="165"/>
      <c r="E16" s="165"/>
      <c r="F16" s="165"/>
      <c r="G16" s="166"/>
      <c r="H16" s="165"/>
      <c r="I16" s="165"/>
      <c r="J16" s="165"/>
      <c r="K16" s="165"/>
      <c r="L16" s="253"/>
      <c r="M16" s="385">
        <v>13</v>
      </c>
      <c r="N16" s="256"/>
      <c r="O16" s="187">
        <f t="shared" si="0"/>
        <v>13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385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1772.29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402" t="s">
        <v>104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 t="s">
        <v>60</v>
      </c>
      <c r="B49" s="335" t="s">
        <v>126</v>
      </c>
      <c r="C49" s="336" t="s">
        <v>122</v>
      </c>
      <c r="D49" s="404" t="s">
        <v>125</v>
      </c>
      <c r="E49" s="405"/>
      <c r="F49" s="405"/>
      <c r="G49" s="406"/>
      <c r="H49" s="404"/>
      <c r="I49" s="407"/>
      <c r="J49" s="186" t="s">
        <v>127</v>
      </c>
      <c r="K49" s="186"/>
      <c r="L49" s="340"/>
      <c r="M49" s="73"/>
      <c r="N49" s="93"/>
      <c r="O49" s="168">
        <f>IF($L$49=" ",SUMIF($A$12:$A$40,A49,$O$12:$O$40),$K$41*$L$49)</f>
        <v>1772.29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1772.29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/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Felienne</cp:lastModifiedBy>
  <cp:lastPrinted>2000-10-11T17:01:30Z</cp:lastPrinted>
  <dcterms:created xsi:type="dcterms:W3CDTF">1997-11-03T17:34:07Z</dcterms:created>
  <dcterms:modified xsi:type="dcterms:W3CDTF">2014-09-03T15:17:28Z</dcterms:modified>
</cp:coreProperties>
</file>