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4220" windowHeight="8835"/>
  </bookViews>
  <sheets>
    <sheet name="Enron View" sheetId="1" r:id="rId1"/>
    <sheet name="PSEG View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0" i="1" l="1"/>
  <c r="B7" i="2"/>
  <c r="J7" i="2"/>
  <c r="B8" i="2"/>
  <c r="J8" i="2"/>
  <c r="J9" i="2"/>
  <c r="J10" i="2"/>
  <c r="B11" i="2"/>
  <c r="J13" i="2"/>
  <c r="B14" i="2"/>
</calcChain>
</file>

<file path=xl/sharedStrings.xml><?xml version="1.0" encoding="utf-8"?>
<sst xmlns="http://schemas.openxmlformats.org/spreadsheetml/2006/main" count="27" uniqueCount="26">
  <si>
    <t>EPMI Physical MTM</t>
  </si>
  <si>
    <t>ENA Financial MTM</t>
  </si>
  <si>
    <t>ENA Physical Deliveries for Nov.</t>
  </si>
  <si>
    <t xml:space="preserve">EPMI Physical Deliveries for Nov. </t>
  </si>
  <si>
    <t>Proposed Settlement Amount</t>
  </si>
  <si>
    <t>Collateral Held:</t>
  </si>
  <si>
    <t>By Counterpart</t>
  </si>
  <si>
    <t>LC</t>
  </si>
  <si>
    <t>`</t>
  </si>
  <si>
    <t>Enron's PSEG Valuation as of Dec. 4</t>
  </si>
  <si>
    <t>PSEG's Valuation as of Dec. 4, 2001</t>
  </si>
  <si>
    <t>ENA</t>
  </si>
  <si>
    <t>Nov. Settlements</t>
  </si>
  <si>
    <t>EES</t>
  </si>
  <si>
    <t>Nov Settlements</t>
  </si>
  <si>
    <t>negative numbers = PSEG owes Enron</t>
  </si>
  <si>
    <t>EPMI</t>
  </si>
  <si>
    <t>Financial Power MTM?</t>
  </si>
  <si>
    <t>Nov Gas Daily Settlements</t>
  </si>
  <si>
    <t>Gas Swaps settlement</t>
  </si>
  <si>
    <t>Gas Options settlement</t>
  </si>
  <si>
    <t>Nov Basis Swaps</t>
  </si>
  <si>
    <t>Nov. Basis Options</t>
  </si>
  <si>
    <t>Nov Nymex Settlements</t>
  </si>
  <si>
    <t>Nov. Physical Settlements</t>
  </si>
  <si>
    <t>Missing all MTM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</si>
</sst>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tabSelected="1" workbookViewId="0"/>
  </sheetViews>
  <sheetFormatPr defaultRowHeight="12.75" x14ac:dyDescent="0.2"/>
  <cols>
    <col min="2" max="2" width="30.140625" customWidth="1"/>
    <col min="3" max="3" width="14" style="2" bestFit="1" customWidth="1"/>
  </cols>
  <sheetData>
    <row r="3" spans="2:4" x14ac:dyDescent="0.2">
      <c r="B3" s="1" t="s">
        <v>9</v>
      </c>
    </row>
    <row r="6" spans="2:4" x14ac:dyDescent="0.2">
      <c r="B6" t="s">
        <v>1</v>
      </c>
      <c r="C6" s="2">
        <v>43201259</v>
      </c>
    </row>
    <row r="7" spans="2:4" x14ac:dyDescent="0.2">
      <c r="B7" t="s">
        <v>2</v>
      </c>
      <c r="C7" s="2">
        <v>35000</v>
      </c>
    </row>
    <row r="8" spans="2:4" x14ac:dyDescent="0.2">
      <c r="B8" t="s">
        <v>0</v>
      </c>
      <c r="C8" s="2">
        <v>-7383368</v>
      </c>
    </row>
    <row r="9" spans="2:4" x14ac:dyDescent="0.2">
      <c r="B9" t="s">
        <v>3</v>
      </c>
      <c r="C9" s="2">
        <v>-5789511</v>
      </c>
    </row>
    <row r="10" spans="2:4" ht="13.5" thickBot="1" x14ac:dyDescent="0.25">
      <c r="B10" s="1" t="s">
        <v>4</v>
      </c>
      <c r="C10" s="3">
        <f>SUM(C6:C9)</f>
        <v>30063380</v>
      </c>
    </row>
    <row r="11" spans="2:4" ht="13.5" thickTop="1" x14ac:dyDescent="0.2"/>
    <row r="12" spans="2:4" x14ac:dyDescent="0.2">
      <c r="B12" t="s">
        <v>5</v>
      </c>
    </row>
    <row r="13" spans="2:4" x14ac:dyDescent="0.2">
      <c r="B13" t="s">
        <v>8</v>
      </c>
      <c r="C13" s="2">
        <v>40000000</v>
      </c>
      <c r="D13" t="s">
        <v>7</v>
      </c>
    </row>
    <row r="14" spans="2:4" x14ac:dyDescent="0.2">
      <c r="B14" t="s">
        <v>6</v>
      </c>
      <c r="C14" s="2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workbookViewId="0">
      <selection activeCell="A22" sqref="A22"/>
    </sheetView>
  </sheetViews>
  <sheetFormatPr defaultRowHeight="12.75" x14ac:dyDescent="0.2"/>
  <cols>
    <col min="1" max="1" width="24.5703125" customWidth="1"/>
    <col min="2" max="2" width="12.85546875" style="2" customWidth="1"/>
    <col min="10" max="10" width="13" customWidth="1"/>
  </cols>
  <sheetData>
    <row r="3" spans="1:10" x14ac:dyDescent="0.2">
      <c r="B3" s="2" t="s">
        <v>10</v>
      </c>
    </row>
    <row r="6" spans="1:10" x14ac:dyDescent="0.2">
      <c r="A6" s="1" t="s">
        <v>11</v>
      </c>
    </row>
    <row r="7" spans="1:10" x14ac:dyDescent="0.2">
      <c r="A7" t="s">
        <v>12</v>
      </c>
      <c r="B7" s="2">
        <f>(-5335.1-1292.2+441.2)*1000</f>
        <v>-6186100</v>
      </c>
      <c r="I7" t="s">
        <v>18</v>
      </c>
      <c r="J7" s="2">
        <f>-90008</f>
        <v>-90008</v>
      </c>
    </row>
    <row r="8" spans="1:10" x14ac:dyDescent="0.2">
      <c r="A8" t="s">
        <v>17</v>
      </c>
      <c r="B8" s="2">
        <f>1985726.31</f>
        <v>1985726.31</v>
      </c>
      <c r="I8" t="s">
        <v>19</v>
      </c>
      <c r="J8" s="2">
        <f>6775550</f>
        <v>6775550</v>
      </c>
    </row>
    <row r="9" spans="1:10" x14ac:dyDescent="0.2">
      <c r="I9" t="s">
        <v>20</v>
      </c>
      <c r="J9" s="2">
        <f>-5344000</f>
        <v>-5344000</v>
      </c>
    </row>
    <row r="10" spans="1:10" x14ac:dyDescent="0.2">
      <c r="A10" s="1" t="s">
        <v>13</v>
      </c>
      <c r="I10" t="s">
        <v>21</v>
      </c>
      <c r="J10" s="2">
        <f>1518535</f>
        <v>1518535</v>
      </c>
    </row>
    <row r="11" spans="1:10" x14ac:dyDescent="0.2">
      <c r="A11" t="s">
        <v>14</v>
      </c>
      <c r="B11" s="2">
        <f>-12.9*1000</f>
        <v>-12900</v>
      </c>
      <c r="I11" t="s">
        <v>22</v>
      </c>
      <c r="J11" s="2">
        <v>-60760</v>
      </c>
    </row>
    <row r="12" spans="1:10" x14ac:dyDescent="0.2">
      <c r="I12" t="s">
        <v>23</v>
      </c>
      <c r="J12" s="2">
        <v>-10120210.25</v>
      </c>
    </row>
    <row r="13" spans="1:10" x14ac:dyDescent="0.2">
      <c r="A13" s="1" t="s">
        <v>16</v>
      </c>
      <c r="I13" t="s">
        <v>24</v>
      </c>
      <c r="J13" s="2">
        <f>1012766.7</f>
        <v>1012766.7</v>
      </c>
    </row>
    <row r="14" spans="1:10" x14ac:dyDescent="0.2">
      <c r="A14" t="s">
        <v>12</v>
      </c>
      <c r="B14" s="2">
        <f>(5147.8)*1000</f>
        <v>5147800</v>
      </c>
    </row>
    <row r="18" spans="1:2" x14ac:dyDescent="0.2">
      <c r="B18" s="2" t="s">
        <v>15</v>
      </c>
    </row>
    <row r="21" spans="1:2" x14ac:dyDescent="0.2">
      <c r="A21" t="s">
        <v>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Enron View</vt:lpstr>
      <vt:lpstr>PSEG View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dforster</dc:creator>
  <cp:lastModifiedBy>Felienne</cp:lastModifiedBy>
  <cp:lastPrinted>2001-12-07T20:04:39Z</cp:lastPrinted>
  <dcterms:created xsi:type="dcterms:W3CDTF">2001-12-04T17:53:14Z</dcterms:created>
  <dcterms:modified xsi:type="dcterms:W3CDTF">2014-09-03T15:31:08Z</dcterms:modified>
</cp:coreProperties>
</file>