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20" windowWidth="15225" windowHeight="6480" firstSheet="1" activeTab="7"/>
  </bookViews>
  <sheets>
    <sheet name="Totals" sheetId="10" r:id="rId1"/>
    <sheet name="November" sheetId="5" r:id="rId2"/>
    <sheet name="WTI_Brent" sheetId="6" r:id="rId3"/>
    <sheet name="GCHU-GCHO" sheetId="7" r:id="rId4"/>
    <sheet name="Rockies" sheetId="9" r:id="rId5"/>
    <sheet name="Malin-Sumas" sheetId="8" r:id="rId6"/>
    <sheet name="WTICurves" sheetId="11" r:id="rId7"/>
    <sheet name="Harvardtotal" sheetId="4" r:id="rId8"/>
  </sheets>
  <definedNames>
    <definedName name="Delta">#REF!</definedName>
    <definedName name="Gamma">#REF!</definedName>
    <definedName name="post_id">#REF!</definedName>
    <definedName name="_xlnm.Print_Area">#REF!</definedName>
    <definedName name="_xlnm.Print_Titles">#REF!</definedName>
    <definedName name="PW">#REF!</definedName>
    <definedName name="Table">#REF!</definedName>
    <definedName name="Theta">#REF!</definedName>
    <definedName name="UID">#REF!</definedName>
    <definedName name="Vega">#REF!</definedName>
  </definedNames>
  <calcPr calcId="152511"/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K27" i="7"/>
  <c r="L27" i="7"/>
  <c r="O27" i="7"/>
  <c r="M28" i="7"/>
  <c r="M29" i="7"/>
  <c r="M30" i="7"/>
  <c r="M31" i="7"/>
  <c r="M32" i="7"/>
  <c r="M33" i="7"/>
  <c r="M34" i="7"/>
  <c r="M35" i="7"/>
  <c r="M36" i="7"/>
  <c r="M37" i="7"/>
  <c r="M38" i="7"/>
  <c r="M39" i="7"/>
  <c r="K40" i="7"/>
  <c r="L40" i="7"/>
  <c r="O40" i="7"/>
  <c r="K41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K68" i="7"/>
  <c r="K82" i="7" s="1"/>
  <c r="L68" i="7"/>
  <c r="O68" i="7"/>
  <c r="M69" i="7"/>
  <c r="M70" i="7"/>
  <c r="M71" i="7"/>
  <c r="M72" i="7"/>
  <c r="M73" i="7"/>
  <c r="M74" i="7"/>
  <c r="M75" i="7"/>
  <c r="M76" i="7"/>
  <c r="M77" i="7"/>
  <c r="M78" i="7"/>
  <c r="M79" i="7"/>
  <c r="M80" i="7"/>
  <c r="K81" i="7"/>
  <c r="L81" i="7"/>
  <c r="O81" i="7"/>
  <c r="O82" i="7" s="1"/>
  <c r="M5" i="4"/>
  <c r="N5" i="4"/>
  <c r="S5" i="4" s="1"/>
  <c r="Q5" i="4"/>
  <c r="M6" i="4"/>
  <c r="M7" i="4"/>
  <c r="Q7" i="4" s="1"/>
  <c r="M8" i="4"/>
  <c r="M9" i="4"/>
  <c r="Q9" i="4" s="1"/>
  <c r="N9" i="4"/>
  <c r="M10" i="4"/>
  <c r="N10" i="4" s="1"/>
  <c r="Q10" i="4"/>
  <c r="S10" i="4" s="1"/>
  <c r="M11" i="4"/>
  <c r="Q11" i="4" s="1"/>
  <c r="N11" i="4"/>
  <c r="M12" i="4"/>
  <c r="M13" i="4"/>
  <c r="Q13" i="4" s="1"/>
  <c r="N13" i="4"/>
  <c r="M14" i="4"/>
  <c r="M15" i="4"/>
  <c r="N15" i="4"/>
  <c r="S15" i="4" s="1"/>
  <c r="Q15" i="4"/>
  <c r="M16" i="4"/>
  <c r="M17" i="4"/>
  <c r="Q17" i="4" s="1"/>
  <c r="N17" i="4"/>
  <c r="M18" i="4"/>
  <c r="M19" i="4"/>
  <c r="Q19" i="4" s="1"/>
  <c r="N19" i="4"/>
  <c r="M20" i="4"/>
  <c r="M21" i="4"/>
  <c r="Q21" i="4" s="1"/>
  <c r="N21" i="4"/>
  <c r="M22" i="4"/>
  <c r="M23" i="4"/>
  <c r="Q23" i="4" s="1"/>
  <c r="N23" i="4"/>
  <c r="P23" i="4"/>
  <c r="S23" i="4"/>
  <c r="M24" i="4"/>
  <c r="N24" i="4"/>
  <c r="P24" i="4"/>
  <c r="Q24" i="4"/>
  <c r="S24" i="4"/>
  <c r="M25" i="4"/>
  <c r="N25" i="4"/>
  <c r="P25" i="4"/>
  <c r="Q25" i="4"/>
  <c r="S25" i="4"/>
  <c r="M26" i="4"/>
  <c r="N26" i="4"/>
  <c r="S26" i="4" s="1"/>
  <c r="P26" i="4"/>
  <c r="Q26" i="4"/>
  <c r="M27" i="4"/>
  <c r="P27" i="4"/>
  <c r="M28" i="4"/>
  <c r="N28" i="4" s="1"/>
  <c r="P28" i="4"/>
  <c r="Q28" i="4"/>
  <c r="S28" i="4" s="1"/>
  <c r="M29" i="4"/>
  <c r="N29" i="4" s="1"/>
  <c r="P29" i="4"/>
  <c r="Q29" i="4"/>
  <c r="S29" i="4" s="1"/>
  <c r="M30" i="4"/>
  <c r="N30" i="4"/>
  <c r="P30" i="4"/>
  <c r="Q30" i="4"/>
  <c r="M31" i="4"/>
  <c r="Q31" i="4" s="1"/>
  <c r="N31" i="4"/>
  <c r="P31" i="4"/>
  <c r="S31" i="4"/>
  <c r="M32" i="4"/>
  <c r="N32" i="4"/>
  <c r="P32" i="4"/>
  <c r="Q32" i="4"/>
  <c r="S32" i="4" s="1"/>
  <c r="M33" i="4"/>
  <c r="N33" i="4"/>
  <c r="P33" i="4"/>
  <c r="Q33" i="4"/>
  <c r="S33" i="4"/>
  <c r="M34" i="4"/>
  <c r="N34" i="4"/>
  <c r="S34" i="4" s="1"/>
  <c r="P34" i="4"/>
  <c r="Q34" i="4"/>
  <c r="M35" i="4"/>
  <c r="P35" i="4"/>
  <c r="M36" i="4"/>
  <c r="N36" i="4" s="1"/>
  <c r="P36" i="4"/>
  <c r="M37" i="4"/>
  <c r="N37" i="4" s="1"/>
  <c r="P37" i="4"/>
  <c r="Q37" i="4"/>
  <c r="S37" i="4" s="1"/>
  <c r="M38" i="4"/>
  <c r="N38" i="4"/>
  <c r="P38" i="4"/>
  <c r="Q38" i="4"/>
  <c r="M39" i="4"/>
  <c r="Q39" i="4" s="1"/>
  <c r="P39" i="4"/>
  <c r="M40" i="4"/>
  <c r="N40" i="4"/>
  <c r="P40" i="4"/>
  <c r="Q40" i="4"/>
  <c r="S40" i="4"/>
  <c r="M41" i="4"/>
  <c r="N41" i="4"/>
  <c r="P41" i="4"/>
  <c r="Q41" i="4"/>
  <c r="S41" i="4"/>
  <c r="M42" i="4"/>
  <c r="N42" i="4"/>
  <c r="S42" i="4" s="1"/>
  <c r="P42" i="4"/>
  <c r="Q42" i="4"/>
  <c r="M43" i="4"/>
  <c r="P43" i="4"/>
  <c r="M44" i="4"/>
  <c r="N44" i="4" s="1"/>
  <c r="P44" i="4"/>
  <c r="M45" i="4"/>
  <c r="N45" i="4" s="1"/>
  <c r="P45" i="4"/>
  <c r="Q45" i="4"/>
  <c r="M46" i="4"/>
  <c r="N46" i="4"/>
  <c r="P46" i="4"/>
  <c r="Q46" i="4"/>
  <c r="S46" i="4" s="1"/>
  <c r="M47" i="4"/>
  <c r="Q47" i="4" s="1"/>
  <c r="N47" i="4"/>
  <c r="S47" i="4" s="1"/>
  <c r="P47" i="4"/>
  <c r="M48" i="4"/>
  <c r="N48" i="4"/>
  <c r="P48" i="4"/>
  <c r="Q48" i="4"/>
  <c r="S48" i="4" s="1"/>
  <c r="M49" i="4"/>
  <c r="N49" i="4"/>
  <c r="P49" i="4"/>
  <c r="Q49" i="4"/>
  <c r="S49" i="4"/>
  <c r="M50" i="4"/>
  <c r="N50" i="4"/>
  <c r="S50" i="4" s="1"/>
  <c r="P50" i="4"/>
  <c r="Q50" i="4"/>
  <c r="M51" i="4"/>
  <c r="P51" i="4"/>
  <c r="M52" i="4"/>
  <c r="N52" i="4" s="1"/>
  <c r="P52" i="4"/>
  <c r="Q52" i="4"/>
  <c r="S52" i="4" s="1"/>
  <c r="M53" i="4"/>
  <c r="N53" i="4" s="1"/>
  <c r="P53" i="4"/>
  <c r="Q53" i="4"/>
  <c r="S53" i="4" s="1"/>
  <c r="M54" i="4"/>
  <c r="N54" i="4"/>
  <c r="P54" i="4"/>
  <c r="Q54" i="4"/>
  <c r="S54" i="4" s="1"/>
  <c r="M55" i="4"/>
  <c r="Q55" i="4" s="1"/>
  <c r="P55" i="4"/>
  <c r="M56" i="4"/>
  <c r="N56" i="4"/>
  <c r="P56" i="4"/>
  <c r="Q56" i="4"/>
  <c r="S56" i="4"/>
  <c r="M57" i="4"/>
  <c r="N57" i="4"/>
  <c r="P57" i="4"/>
  <c r="Q57" i="4"/>
  <c r="S57" i="4"/>
  <c r="M58" i="4"/>
  <c r="N58" i="4"/>
  <c r="S58" i="4" s="1"/>
  <c r="P58" i="4"/>
  <c r="Q58" i="4"/>
  <c r="M59" i="4"/>
  <c r="P59" i="4"/>
  <c r="M60" i="4"/>
  <c r="N60" i="4" s="1"/>
  <c r="P60" i="4"/>
  <c r="Q60" i="4"/>
  <c r="S60" i="4" s="1"/>
  <c r="M61" i="4"/>
  <c r="N61" i="4" s="1"/>
  <c r="P61" i="4"/>
  <c r="Q61" i="4"/>
  <c r="M62" i="4"/>
  <c r="N62" i="4"/>
  <c r="P62" i="4"/>
  <c r="Q62" i="4"/>
  <c r="S62" i="4" s="1"/>
  <c r="M63" i="4"/>
  <c r="Q63" i="4" s="1"/>
  <c r="S63" i="4" s="1"/>
  <c r="N63" i="4"/>
  <c r="P63" i="4"/>
  <c r="M64" i="4"/>
  <c r="N64" i="4"/>
  <c r="P64" i="4"/>
  <c r="Q64" i="4"/>
  <c r="S64" i="4"/>
  <c r="M65" i="4"/>
  <c r="N65" i="4"/>
  <c r="P65" i="4"/>
  <c r="Q65" i="4"/>
  <c r="S65" i="4"/>
  <c r="M66" i="4"/>
  <c r="N66" i="4"/>
  <c r="S66" i="4" s="1"/>
  <c r="P66" i="4"/>
  <c r="Q66" i="4"/>
  <c r="M67" i="4"/>
  <c r="P67" i="4"/>
  <c r="M68" i="4"/>
  <c r="N68" i="4" s="1"/>
  <c r="P68" i="4"/>
  <c r="Q68" i="4"/>
  <c r="S68" i="4" s="1"/>
  <c r="M69" i="4"/>
  <c r="N69" i="4" s="1"/>
  <c r="P69" i="4"/>
  <c r="Q69" i="4"/>
  <c r="M70" i="4"/>
  <c r="N70" i="4"/>
  <c r="P70" i="4"/>
  <c r="Q70" i="4"/>
  <c r="S70" i="4" s="1"/>
  <c r="M71" i="4"/>
  <c r="Q71" i="4" s="1"/>
  <c r="S71" i="4" s="1"/>
  <c r="N71" i="4"/>
  <c r="P71" i="4"/>
  <c r="M72" i="4"/>
  <c r="N72" i="4"/>
  <c r="P72" i="4"/>
  <c r="Q72" i="4"/>
  <c r="S72" i="4"/>
  <c r="M73" i="4"/>
  <c r="N73" i="4"/>
  <c r="P73" i="4"/>
  <c r="Q73" i="4"/>
  <c r="S73" i="4"/>
  <c r="M74" i="4"/>
  <c r="N74" i="4"/>
  <c r="S74" i="4" s="1"/>
  <c r="P74" i="4"/>
  <c r="Q74" i="4"/>
  <c r="M75" i="4"/>
  <c r="P75" i="4"/>
  <c r="M76" i="4"/>
  <c r="N76" i="4" s="1"/>
  <c r="P76" i="4"/>
  <c r="Q76" i="4"/>
  <c r="S76" i="4" s="1"/>
  <c r="M77" i="4"/>
  <c r="N77" i="4" s="1"/>
  <c r="P77" i="4"/>
  <c r="Q77" i="4"/>
  <c r="S77" i="4" s="1"/>
  <c r="M78" i="4"/>
  <c r="N78" i="4"/>
  <c r="P78" i="4"/>
  <c r="Q78" i="4"/>
  <c r="M79" i="4"/>
  <c r="Q79" i="4" s="1"/>
  <c r="N79" i="4"/>
  <c r="P79" i="4"/>
  <c r="S79" i="4"/>
  <c r="M80" i="4"/>
  <c r="N80" i="4"/>
  <c r="P80" i="4"/>
  <c r="Q80" i="4"/>
  <c r="S80" i="4"/>
  <c r="M81" i="4"/>
  <c r="N81" i="4"/>
  <c r="P81" i="4"/>
  <c r="Q81" i="4"/>
  <c r="S81" i="4"/>
  <c r="M82" i="4"/>
  <c r="N82" i="4"/>
  <c r="S82" i="4" s="1"/>
  <c r="P82" i="4"/>
  <c r="Q82" i="4"/>
  <c r="M83" i="4"/>
  <c r="P83" i="4"/>
  <c r="M84" i="4"/>
  <c r="N84" i="4" s="1"/>
  <c r="P84" i="4"/>
  <c r="M85" i="4"/>
  <c r="N85" i="4" s="1"/>
  <c r="P85" i="4"/>
  <c r="Q85" i="4"/>
  <c r="S85" i="4" s="1"/>
  <c r="M86" i="4"/>
  <c r="N86" i="4"/>
  <c r="P86" i="4"/>
  <c r="Q86" i="4"/>
  <c r="S86" i="4" s="1"/>
  <c r="M87" i="4"/>
  <c r="Q87" i="4" s="1"/>
  <c r="N87" i="4"/>
  <c r="P87" i="4"/>
  <c r="S87" i="4"/>
  <c r="M88" i="4"/>
  <c r="N88" i="4"/>
  <c r="P88" i="4"/>
  <c r="Q88" i="4"/>
  <c r="S88" i="4"/>
  <c r="M89" i="4"/>
  <c r="N89" i="4"/>
  <c r="P89" i="4"/>
  <c r="Q89" i="4"/>
  <c r="S89" i="4"/>
  <c r="M90" i="4"/>
  <c r="N90" i="4"/>
  <c r="S90" i="4" s="1"/>
  <c r="P90" i="4"/>
  <c r="Q90" i="4"/>
  <c r="M91" i="4"/>
  <c r="P91" i="4"/>
  <c r="M92" i="4"/>
  <c r="N92" i="4" s="1"/>
  <c r="P92" i="4"/>
  <c r="Q92" i="4"/>
  <c r="S92" i="4" s="1"/>
  <c r="M93" i="4"/>
  <c r="N93" i="4" s="1"/>
  <c r="P93" i="4"/>
  <c r="Q93" i="4"/>
  <c r="S93" i="4" s="1"/>
  <c r="M94" i="4"/>
  <c r="N94" i="4"/>
  <c r="P94" i="4"/>
  <c r="Q94" i="4"/>
  <c r="M95" i="4"/>
  <c r="Q95" i="4" s="1"/>
  <c r="N95" i="4"/>
  <c r="P95" i="4"/>
  <c r="S95" i="4"/>
  <c r="M96" i="4"/>
  <c r="N96" i="4"/>
  <c r="P96" i="4"/>
  <c r="Q96" i="4"/>
  <c r="S96" i="4" s="1"/>
  <c r="M97" i="4"/>
  <c r="N97" i="4"/>
  <c r="P97" i="4"/>
  <c r="Q97" i="4"/>
  <c r="S97" i="4"/>
  <c r="M98" i="4"/>
  <c r="Q98" i="4" s="1"/>
  <c r="N98" i="4"/>
  <c r="P98" i="4"/>
  <c r="M99" i="4"/>
  <c r="P99" i="4"/>
  <c r="M100" i="4"/>
  <c r="N100" i="4" s="1"/>
  <c r="P100" i="4"/>
  <c r="M101" i="4"/>
  <c r="N101" i="4" s="1"/>
  <c r="P101" i="4"/>
  <c r="M102" i="4"/>
  <c r="N102" i="4"/>
  <c r="P102" i="4"/>
  <c r="Q102" i="4"/>
  <c r="S102" i="4" s="1"/>
  <c r="M103" i="4"/>
  <c r="Q103" i="4" s="1"/>
  <c r="N103" i="4"/>
  <c r="S103" i="4" s="1"/>
  <c r="P103" i="4"/>
  <c r="M104" i="4"/>
  <c r="N104" i="4"/>
  <c r="P104" i="4"/>
  <c r="Q104" i="4"/>
  <c r="S104" i="4" s="1"/>
  <c r="M105" i="4"/>
  <c r="N105" i="4"/>
  <c r="P105" i="4"/>
  <c r="Q105" i="4"/>
  <c r="S105" i="4"/>
  <c r="M106" i="4"/>
  <c r="Q106" i="4" s="1"/>
  <c r="N106" i="4"/>
  <c r="P106" i="4"/>
  <c r="M107" i="4"/>
  <c r="P107" i="4"/>
  <c r="M108" i="4"/>
  <c r="N108" i="4" s="1"/>
  <c r="P108" i="4"/>
  <c r="Q108" i="4"/>
  <c r="S108" i="4" s="1"/>
  <c r="M109" i="4"/>
  <c r="N109" i="4" s="1"/>
  <c r="P109" i="4"/>
  <c r="M110" i="4"/>
  <c r="N110" i="4"/>
  <c r="P110" i="4"/>
  <c r="Q110" i="4"/>
  <c r="S110" i="4" s="1"/>
  <c r="M111" i="4"/>
  <c r="Q111" i="4" s="1"/>
  <c r="S111" i="4" s="1"/>
  <c r="N111" i="4"/>
  <c r="P111" i="4"/>
  <c r="M112" i="4"/>
  <c r="N112" i="4"/>
  <c r="P112" i="4"/>
  <c r="Q112" i="4"/>
  <c r="S112" i="4"/>
  <c r="M113" i="4"/>
  <c r="N113" i="4"/>
  <c r="P113" i="4"/>
  <c r="Q113" i="4"/>
  <c r="S113" i="4"/>
  <c r="M114" i="4"/>
  <c r="Q114" i="4" s="1"/>
  <c r="N114" i="4"/>
  <c r="P114" i="4"/>
  <c r="M115" i="4"/>
  <c r="P115" i="4"/>
  <c r="M116" i="4"/>
  <c r="N116" i="4" s="1"/>
  <c r="P116" i="4"/>
  <c r="Q116" i="4"/>
  <c r="S116" i="4" s="1"/>
  <c r="M117" i="4"/>
  <c r="N117" i="4" s="1"/>
  <c r="P117" i="4"/>
  <c r="Q117" i="4"/>
  <c r="S117" i="4" s="1"/>
  <c r="M118" i="4"/>
  <c r="N118" i="4"/>
  <c r="P118" i="4"/>
  <c r="Q118" i="4"/>
  <c r="M119" i="4"/>
  <c r="Q119" i="4" s="1"/>
  <c r="N119" i="4"/>
  <c r="P119" i="4"/>
  <c r="S119" i="4"/>
  <c r="M120" i="4"/>
  <c r="N120" i="4"/>
  <c r="P120" i="4"/>
  <c r="Q120" i="4"/>
  <c r="S120" i="4"/>
  <c r="M121" i="4"/>
  <c r="N121" i="4"/>
  <c r="P121" i="4"/>
  <c r="Q121" i="4"/>
  <c r="S121" i="4"/>
  <c r="M122" i="4"/>
  <c r="Q122" i="4" s="1"/>
  <c r="N122" i="4"/>
  <c r="P122" i="4"/>
  <c r="M123" i="4"/>
  <c r="P123" i="4"/>
  <c r="M124" i="4"/>
  <c r="N124" i="4" s="1"/>
  <c r="P124" i="4"/>
  <c r="Q124" i="4"/>
  <c r="S124" i="4" s="1"/>
  <c r="M125" i="4"/>
  <c r="N125" i="4" s="1"/>
  <c r="P125" i="4"/>
  <c r="Q125" i="4"/>
  <c r="S125" i="4" s="1"/>
  <c r="M126" i="4"/>
  <c r="N126" i="4"/>
  <c r="P126" i="4"/>
  <c r="Q126" i="4"/>
  <c r="M127" i="4"/>
  <c r="Q127" i="4" s="1"/>
  <c r="N127" i="4"/>
  <c r="P127" i="4"/>
  <c r="S127" i="4"/>
  <c r="M128" i="4"/>
  <c r="N128" i="4"/>
  <c r="P128" i="4"/>
  <c r="Q128" i="4"/>
  <c r="S128" i="4" s="1"/>
  <c r="M129" i="4"/>
  <c r="N129" i="4"/>
  <c r="P129" i="4"/>
  <c r="Q129" i="4"/>
  <c r="S129" i="4"/>
  <c r="M130" i="4"/>
  <c r="Q130" i="4" s="1"/>
  <c r="N130" i="4"/>
  <c r="P130" i="4"/>
  <c r="M131" i="4"/>
  <c r="P131" i="4"/>
  <c r="M132" i="4"/>
  <c r="N132" i="4" s="1"/>
  <c r="P132" i="4"/>
  <c r="M133" i="4"/>
  <c r="N133" i="4" s="1"/>
  <c r="P133" i="4"/>
  <c r="M134" i="4"/>
  <c r="N134" i="4"/>
  <c r="P134" i="4"/>
  <c r="Q134" i="4"/>
  <c r="S134" i="4" s="1"/>
  <c r="M135" i="4"/>
  <c r="Q135" i="4" s="1"/>
  <c r="N135" i="4"/>
  <c r="S135" i="4" s="1"/>
  <c r="P135" i="4"/>
  <c r="M136" i="4"/>
  <c r="N136" i="4"/>
  <c r="P136" i="4"/>
  <c r="Q136" i="4"/>
  <c r="S136" i="4" s="1"/>
  <c r="M137" i="4"/>
  <c r="N137" i="4"/>
  <c r="P137" i="4"/>
  <c r="Q137" i="4"/>
  <c r="S137" i="4"/>
  <c r="M138" i="4"/>
  <c r="Q138" i="4" s="1"/>
  <c r="S138" i="4" s="1"/>
  <c r="N138" i="4"/>
  <c r="P138" i="4"/>
  <c r="M139" i="4"/>
  <c r="P139" i="4"/>
  <c r="M140" i="4"/>
  <c r="N140" i="4" s="1"/>
  <c r="P140" i="4"/>
  <c r="Q140" i="4"/>
  <c r="S140" i="4" s="1"/>
  <c r="M141" i="4"/>
  <c r="N141" i="4" s="1"/>
  <c r="P141" i="4"/>
  <c r="Q141" i="4"/>
  <c r="S141" i="4" s="1"/>
  <c r="M142" i="4"/>
  <c r="N142" i="4"/>
  <c r="P142" i="4"/>
  <c r="Q142" i="4"/>
  <c r="S142" i="4" s="1"/>
  <c r="M143" i="4"/>
  <c r="N143" i="4" s="1"/>
  <c r="P143" i="4"/>
  <c r="M144" i="4"/>
  <c r="N144" i="4"/>
  <c r="P144" i="4"/>
  <c r="Q144" i="4"/>
  <c r="S144" i="4" s="1"/>
  <c r="M145" i="4"/>
  <c r="N145" i="4"/>
  <c r="P145" i="4"/>
  <c r="Q145" i="4"/>
  <c r="S145" i="4"/>
  <c r="M146" i="4"/>
  <c r="N146" i="4"/>
  <c r="S146" i="4" s="1"/>
  <c r="P146" i="4"/>
  <c r="Q146" i="4"/>
  <c r="M147" i="4"/>
  <c r="P147" i="4"/>
  <c r="M148" i="4"/>
  <c r="N148" i="4" s="1"/>
  <c r="P148" i="4"/>
  <c r="M149" i="4"/>
  <c r="N149" i="4" s="1"/>
  <c r="S149" i="4" s="1"/>
  <c r="Q149" i="4"/>
  <c r="M150" i="4"/>
  <c r="N150" i="4"/>
  <c r="Q150" i="4"/>
  <c r="S150" i="4" s="1"/>
  <c r="M151" i="4"/>
  <c r="N151" i="4" s="1"/>
  <c r="M152" i="4"/>
  <c r="N152" i="4"/>
  <c r="Q152" i="4"/>
  <c r="S152" i="4" s="1"/>
  <c r="M153" i="4"/>
  <c r="N153" i="4" s="1"/>
  <c r="Q153" i="4"/>
  <c r="S153" i="4"/>
  <c r="M154" i="4"/>
  <c r="N154" i="4"/>
  <c r="Q154" i="4"/>
  <c r="M155" i="4"/>
  <c r="N155" i="4" s="1"/>
  <c r="Q155" i="4"/>
  <c r="S155" i="4"/>
  <c r="M156" i="4"/>
  <c r="N156" i="4"/>
  <c r="Q156" i="4"/>
  <c r="M157" i="4"/>
  <c r="N157" i="4" s="1"/>
  <c r="M158" i="4"/>
  <c r="N158" i="4"/>
  <c r="Q158" i="4"/>
  <c r="S158" i="4" s="1"/>
  <c r="M159" i="4"/>
  <c r="N159" i="4" s="1"/>
  <c r="S159" i="4" s="1"/>
  <c r="Q159" i="4"/>
  <c r="M160" i="4"/>
  <c r="N160" i="4"/>
  <c r="Q160" i="4"/>
  <c r="S160" i="4" s="1"/>
  <c r="M161" i="4"/>
  <c r="N161" i="4" s="1"/>
  <c r="Q161" i="4"/>
  <c r="S161" i="4"/>
  <c r="M162" i="4"/>
  <c r="N162" i="4"/>
  <c r="Q162" i="4"/>
  <c r="M163" i="4"/>
  <c r="N163" i="4" s="1"/>
  <c r="Q163" i="4"/>
  <c r="S163" i="4"/>
  <c r="M164" i="4"/>
  <c r="N164" i="4"/>
  <c r="Q164" i="4"/>
  <c r="M165" i="4"/>
  <c r="N165" i="4" s="1"/>
  <c r="M166" i="4"/>
  <c r="N166" i="4"/>
  <c r="Q166" i="4"/>
  <c r="S166" i="4" s="1"/>
  <c r="R167" i="4"/>
  <c r="M3" i="8"/>
  <c r="M4" i="8"/>
  <c r="M5" i="8"/>
  <c r="M6" i="8"/>
  <c r="M7" i="8"/>
  <c r="M8" i="8"/>
  <c r="M9" i="8"/>
  <c r="M10" i="8"/>
  <c r="M11" i="8"/>
  <c r="M12" i="8"/>
  <c r="M13" i="8"/>
  <c r="M14" i="8"/>
  <c r="K15" i="8"/>
  <c r="L15" i="8"/>
  <c r="L26" i="8" s="1"/>
  <c r="L53" i="8" s="1"/>
  <c r="O15" i="8"/>
  <c r="O26" i="8" s="1"/>
  <c r="M16" i="8"/>
  <c r="M17" i="8"/>
  <c r="M18" i="8"/>
  <c r="M19" i="8"/>
  <c r="M20" i="8"/>
  <c r="M21" i="8"/>
  <c r="M22" i="8"/>
  <c r="M23" i="8"/>
  <c r="K24" i="8"/>
  <c r="L24" i="8"/>
  <c r="O24" i="8"/>
  <c r="K26" i="8"/>
  <c r="K53" i="8" s="1"/>
  <c r="M28" i="8"/>
  <c r="M29" i="8"/>
  <c r="M30" i="8"/>
  <c r="M31" i="8"/>
  <c r="M32" i="8"/>
  <c r="M33" i="8"/>
  <c r="M34" i="8"/>
  <c r="M35" i="8"/>
  <c r="M36" i="8"/>
  <c r="M37" i="8"/>
  <c r="M38" i="8"/>
  <c r="M39" i="8"/>
  <c r="K40" i="8"/>
  <c r="L40" i="8"/>
  <c r="O40" i="8"/>
  <c r="M41" i="8"/>
  <c r="M42" i="8"/>
  <c r="M43" i="8"/>
  <c r="M44" i="8"/>
  <c r="M45" i="8"/>
  <c r="M46" i="8"/>
  <c r="M47" i="8"/>
  <c r="M48" i="8"/>
  <c r="K49" i="8"/>
  <c r="L49" i="8"/>
  <c r="L51" i="8" s="1"/>
  <c r="O49" i="8"/>
  <c r="O51" i="8" s="1"/>
  <c r="K51" i="8"/>
  <c r="N19" i="5"/>
  <c r="H2" i="10" s="1"/>
  <c r="K10" i="9"/>
  <c r="K20" i="9" s="1"/>
  <c r="L10" i="9"/>
  <c r="L20" i="9" s="1"/>
  <c r="N10" i="9"/>
  <c r="N20" i="9" s="1"/>
  <c r="E2" i="10" s="1"/>
  <c r="K18" i="9"/>
  <c r="L18" i="9"/>
  <c r="N18" i="9"/>
  <c r="M4" i="6"/>
  <c r="M5" i="6"/>
  <c r="M6" i="6"/>
  <c r="M7" i="6"/>
  <c r="M9" i="6"/>
  <c r="M10" i="6"/>
  <c r="M11" i="6"/>
  <c r="M12" i="6"/>
  <c r="K13" i="6"/>
  <c r="M13" i="6" s="1"/>
  <c r="L13" i="6"/>
  <c r="O13" i="6"/>
  <c r="M15" i="6"/>
  <c r="M16" i="6"/>
  <c r="M17" i="6"/>
  <c r="M18" i="6"/>
  <c r="M19" i="6"/>
  <c r="M20" i="6"/>
  <c r="M21" i="6"/>
  <c r="K22" i="6"/>
  <c r="L22" i="6"/>
  <c r="M22" i="6"/>
  <c r="O22" i="6"/>
  <c r="O23" i="6" s="1"/>
  <c r="M26" i="6"/>
  <c r="M27" i="6"/>
  <c r="M28" i="6"/>
  <c r="M29" i="6"/>
  <c r="M31" i="6"/>
  <c r="M32" i="6"/>
  <c r="M33" i="6"/>
  <c r="M34" i="6"/>
  <c r="K35" i="6"/>
  <c r="K45" i="6" s="1"/>
  <c r="L35" i="6"/>
  <c r="O35" i="6"/>
  <c r="M37" i="6"/>
  <c r="M38" i="6"/>
  <c r="M39" i="6"/>
  <c r="M40" i="6"/>
  <c r="M41" i="6"/>
  <c r="M42" i="6"/>
  <c r="M43" i="6"/>
  <c r="K44" i="6"/>
  <c r="L44" i="6"/>
  <c r="O44" i="6"/>
  <c r="O45" i="6"/>
  <c r="O47" i="6" l="1"/>
  <c r="B2" i="10" s="1"/>
  <c r="Q75" i="4"/>
  <c r="N75" i="4"/>
  <c r="S106" i="4"/>
  <c r="Q83" i="4"/>
  <c r="N83" i="4"/>
  <c r="Q123" i="4"/>
  <c r="N123" i="4"/>
  <c r="Q91" i="4"/>
  <c r="S91" i="4" s="1"/>
  <c r="N91" i="4"/>
  <c r="Q27" i="4"/>
  <c r="N27" i="4"/>
  <c r="S19" i="4"/>
  <c r="N14" i="4"/>
  <c r="Q14" i="4"/>
  <c r="Q35" i="4"/>
  <c r="S35" i="4" s="1"/>
  <c r="N35" i="4"/>
  <c r="N18" i="4"/>
  <c r="Q18" i="4"/>
  <c r="S18" i="4" s="1"/>
  <c r="S9" i="4"/>
  <c r="O84" i="7"/>
  <c r="C2" i="10" s="1"/>
  <c r="M35" i="6"/>
  <c r="Q147" i="4"/>
  <c r="N147" i="4"/>
  <c r="Q133" i="4"/>
  <c r="S133" i="4" s="1"/>
  <c r="Q131" i="4"/>
  <c r="N131" i="4"/>
  <c r="S118" i="4"/>
  <c r="Q101" i="4"/>
  <c r="S101" i="4" s="1"/>
  <c r="Q99" i="4"/>
  <c r="S99" i="4" s="1"/>
  <c r="N99" i="4"/>
  <c r="Q84" i="4"/>
  <c r="S84" i="4" s="1"/>
  <c r="S78" i="4"/>
  <c r="S45" i="4"/>
  <c r="Q43" i="4"/>
  <c r="N43" i="4"/>
  <c r="S13" i="4"/>
  <c r="N8" i="4"/>
  <c r="Q8" i="4"/>
  <c r="Q165" i="4"/>
  <c r="S165" i="4" s="1"/>
  <c r="S162" i="4"/>
  <c r="Q157" i="4"/>
  <c r="S157" i="4" s="1"/>
  <c r="S154" i="4"/>
  <c r="Q143" i="4"/>
  <c r="S143" i="4" s="1"/>
  <c r="Q139" i="4"/>
  <c r="N139" i="4"/>
  <c r="S122" i="4"/>
  <c r="Q51" i="4"/>
  <c r="S51" i="4" s="1"/>
  <c r="N51" i="4"/>
  <c r="N39" i="4"/>
  <c r="S39" i="4" s="1"/>
  <c r="N22" i="4"/>
  <c r="Q22" i="4"/>
  <c r="S22" i="4" s="1"/>
  <c r="S17" i="4"/>
  <c r="N12" i="4"/>
  <c r="Q12" i="4"/>
  <c r="N7" i="4"/>
  <c r="O41" i="7"/>
  <c r="Q115" i="4"/>
  <c r="N115" i="4"/>
  <c r="N20" i="4"/>
  <c r="Q20" i="4"/>
  <c r="S20" i="4" s="1"/>
  <c r="S114" i="4"/>
  <c r="K23" i="6"/>
  <c r="S126" i="4"/>
  <c r="Q109" i="4"/>
  <c r="S109" i="4" s="1"/>
  <c r="Q107" i="4"/>
  <c r="N107" i="4"/>
  <c r="S94" i="4"/>
  <c r="S61" i="4"/>
  <c r="Q59" i="4"/>
  <c r="S59" i="4" s="1"/>
  <c r="N59" i="4"/>
  <c r="Q36" i="4"/>
  <c r="S36" i="4" s="1"/>
  <c r="S30" i="4"/>
  <c r="N16" i="4"/>
  <c r="Q16" i="4"/>
  <c r="S16" i="4" s="1"/>
  <c r="S7" i="4"/>
  <c r="O53" i="8"/>
  <c r="D2" i="10" s="1"/>
  <c r="S164" i="4"/>
  <c r="S156" i="4"/>
  <c r="Q151" i="4"/>
  <c r="S151" i="4" s="1"/>
  <c r="Q148" i="4"/>
  <c r="S148" i="4" s="1"/>
  <c r="Q132" i="4"/>
  <c r="S132" i="4" s="1"/>
  <c r="S130" i="4"/>
  <c r="Q100" i="4"/>
  <c r="S100" i="4" s="1"/>
  <c r="S98" i="4"/>
  <c r="S69" i="4"/>
  <c r="Q67" i="4"/>
  <c r="N67" i="4"/>
  <c r="N55" i="4"/>
  <c r="S55" i="4" s="1"/>
  <c r="Q44" i="4"/>
  <c r="S44" i="4" s="1"/>
  <c r="S38" i="4"/>
  <c r="S21" i="4"/>
  <c r="S11" i="4"/>
  <c r="N6" i="4"/>
  <c r="Q6" i="4"/>
  <c r="S83" i="4" l="1"/>
  <c r="S107" i="4"/>
  <c r="S115" i="4"/>
  <c r="S131" i="4"/>
  <c r="S75" i="4"/>
  <c r="S43" i="4"/>
  <c r="S27" i="4"/>
  <c r="F2" i="10"/>
  <c r="S139" i="4"/>
  <c r="S6" i="4"/>
  <c r="Q167" i="4"/>
  <c r="S67" i="4"/>
  <c r="S12" i="4"/>
  <c r="S8" i="4"/>
  <c r="S147" i="4"/>
  <c r="S14" i="4"/>
  <c r="S123" i="4"/>
  <c r="S167" i="4" l="1"/>
</calcChain>
</file>

<file path=xl/sharedStrings.xml><?xml version="1.0" encoding="utf-8"?>
<sst xmlns="http://schemas.openxmlformats.org/spreadsheetml/2006/main" count="1785" uniqueCount="82">
  <si>
    <t>Fixed</t>
  </si>
  <si>
    <t>Expiry</t>
  </si>
  <si>
    <t>Delta</t>
  </si>
  <si>
    <t>Pub Code</t>
  </si>
  <si>
    <t>Counterparty</t>
  </si>
  <si>
    <t>Period</t>
  </si>
  <si>
    <t>Deal Date</t>
  </si>
  <si>
    <t>Tagg Num</t>
  </si>
  <si>
    <t>O/S</t>
  </si>
  <si>
    <t>Fin / Phy</t>
  </si>
  <si>
    <t>Call / Put</t>
  </si>
  <si>
    <t>Opt Type</t>
  </si>
  <si>
    <t>Notional</t>
  </si>
  <si>
    <t>MtM Value</t>
  </si>
  <si>
    <t>F</t>
  </si>
  <si>
    <t>S</t>
  </si>
  <si>
    <t>HARVARDCOLPREFE</t>
  </si>
  <si>
    <t>QQ0929.1</t>
  </si>
  <si>
    <t>IF-NWPL_ROCKY_M</t>
  </si>
  <si>
    <t>V43319.1</t>
  </si>
  <si>
    <t>VQ4398.1</t>
  </si>
  <si>
    <t>IF-NTHWST/CANBR</t>
  </si>
  <si>
    <t>VQ4398.3</t>
  </si>
  <si>
    <t>NGI-MALIN</t>
  </si>
  <si>
    <t>VR2272.1</t>
  </si>
  <si>
    <t>VR2272.3</t>
  </si>
  <si>
    <t>VT2813.1</t>
  </si>
  <si>
    <t>VT2813.3</t>
  </si>
  <si>
    <t>YF0290.1</t>
  </si>
  <si>
    <t>NX1</t>
  </si>
  <si>
    <t>YF0290.3</t>
  </si>
  <si>
    <t>IF-NTHWST/CANB</t>
  </si>
  <si>
    <t>YF0290.5</t>
  </si>
  <si>
    <t>YF0290.7</t>
  </si>
  <si>
    <t>NGI-MALIN/FP</t>
  </si>
  <si>
    <t>YH8871.1</t>
  </si>
  <si>
    <t>YH8871.3</t>
  </si>
  <si>
    <t>YI7760.1</t>
  </si>
  <si>
    <t>YI7760.3</t>
  </si>
  <si>
    <t>Y93894.1</t>
  </si>
  <si>
    <t>GCHO</t>
  </si>
  <si>
    <t>YA1030.1</t>
  </si>
  <si>
    <t>YI8622.2</t>
  </si>
  <si>
    <t>Y93894.2</t>
  </si>
  <si>
    <t>GCHU</t>
  </si>
  <si>
    <t>YA1030.2</t>
  </si>
  <si>
    <t>YI8622.1</t>
  </si>
  <si>
    <t>QP4223.1</t>
  </si>
  <si>
    <t>NXAVC-BRNTP-COM</t>
  </si>
  <si>
    <t>VA0834.1</t>
  </si>
  <si>
    <t>YI2867.2</t>
  </si>
  <si>
    <t>QP4223.2</t>
  </si>
  <si>
    <t>BRENTPR-WTI-COM</t>
  </si>
  <si>
    <t>VA0834.2</t>
  </si>
  <si>
    <t>YI2867.1</t>
  </si>
  <si>
    <t>Brent Position</t>
  </si>
  <si>
    <t>WTI Position</t>
  </si>
  <si>
    <t>TOTAL WTI/BRENT</t>
  </si>
  <si>
    <t>Disc. Rate</t>
  </si>
  <si>
    <t>GCHO Position</t>
  </si>
  <si>
    <t>Total GCHU-GCHO Position</t>
  </si>
  <si>
    <t>GCHU Position</t>
  </si>
  <si>
    <t>Total Sumas Position</t>
  </si>
  <si>
    <t>Total Malin-Sumas Position</t>
  </si>
  <si>
    <t>Total Rockies Apr-Oct Position</t>
  </si>
  <si>
    <t>WTI-Brent</t>
  </si>
  <si>
    <t>GC Gasoline-GC Heat</t>
  </si>
  <si>
    <t>Malin-Sumas</t>
  </si>
  <si>
    <t>Rockies</t>
  </si>
  <si>
    <t>November Positons</t>
  </si>
  <si>
    <t>Harvard</t>
  </si>
  <si>
    <t>Total Outstanding Position</t>
  </si>
  <si>
    <t>Discounted</t>
  </si>
  <si>
    <t>Nominal</t>
  </si>
  <si>
    <t>MTM Value</t>
  </si>
  <si>
    <t>Disc. +400</t>
  </si>
  <si>
    <t>Date</t>
  </si>
  <si>
    <t>WTI Futures</t>
  </si>
  <si>
    <t>Brent</t>
  </si>
  <si>
    <t>Floating</t>
  </si>
  <si>
    <t>Disc</t>
  </si>
  <si>
    <t>Disc-400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</si>
</sst>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"/>
    <numFmt numFmtId="171" formatCode="dd\-mmm\-yy"/>
    <numFmt numFmtId="174" formatCode="&quot;$&quot;#,##0"/>
    <numFmt numFmtId="176" formatCode="dd\-mmm\-yyyy"/>
    <numFmt numFmtId="179" formatCode="_(&quot;$&quot;* #,##0_);_(&quot;$&quot;* \(#,##0\);_(&quot;$&quot;* &quot;-&quot;??_);_(@_)"/>
    <numFmt numFmtId="181" formatCode="_(* #,##0_);_(* \(#,##0\);_(* &quot;-&quot;??_);_(@_)"/>
    <numFmt numFmtId="182" formatCode="_(&quot;$&quot;* #,##0.000_);_(&quot;$&quot;* \(#,##0.000\);_(&quot;$&quot;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u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171" fontId="2" fillId="0" borderId="0" xfId="0" applyNumberFormat="1" applyFont="1"/>
    <xf numFmtId="3" fontId="2" fillId="0" borderId="0" xfId="0" applyNumberFormat="1" applyFont="1"/>
    <xf numFmtId="174" fontId="2" fillId="0" borderId="0" xfId="0" applyNumberFormat="1" applyFont="1"/>
    <xf numFmtId="0" fontId="2" fillId="0" borderId="0" xfId="0" applyFont="1" applyAlignment="1">
      <alignment horizontal="center"/>
    </xf>
    <xf numFmtId="176" fontId="2" fillId="0" borderId="0" xfId="0" applyNumberFormat="1" applyFont="1"/>
    <xf numFmtId="17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71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74" fontId="2" fillId="0" borderId="0" xfId="0" applyNumberFormat="1" applyFont="1" applyFill="1" applyBorder="1"/>
    <xf numFmtId="44" fontId="3" fillId="2" borderId="1" xfId="2" applyFont="1" applyFill="1" applyBorder="1" applyAlignment="1">
      <alignment horizontal="center" vertical="top"/>
    </xf>
    <xf numFmtId="171" fontId="3" fillId="2" borderId="1" xfId="0" applyNumberFormat="1" applyFont="1" applyFill="1" applyBorder="1" applyAlignment="1">
      <alignment horizontal="center"/>
    </xf>
    <xf numFmtId="171" fontId="3" fillId="2" borderId="1" xfId="2" applyNumberFormat="1" applyFont="1" applyFill="1" applyBorder="1" applyAlignment="1">
      <alignment horizontal="center" vertical="top"/>
    </xf>
    <xf numFmtId="176" fontId="3" fillId="2" borderId="1" xfId="2" applyNumberFormat="1" applyFont="1" applyFill="1" applyBorder="1" applyAlignment="1">
      <alignment horizontal="center" vertical="top"/>
    </xf>
    <xf numFmtId="3" fontId="3" fillId="2" borderId="1" xfId="2" applyNumberFormat="1" applyFont="1" applyFill="1" applyBorder="1" applyAlignment="1">
      <alignment horizontal="center" vertical="top"/>
    </xf>
    <xf numFmtId="169" fontId="3" fillId="2" borderId="1" xfId="2" applyNumberFormat="1" applyFont="1" applyFill="1" applyBorder="1" applyAlignment="1">
      <alignment horizontal="center" vertical="top"/>
    </xf>
    <xf numFmtId="174" fontId="3" fillId="2" borderId="1" xfId="2" applyNumberFormat="1" applyFont="1" applyFill="1" applyBorder="1" applyAlignment="1">
      <alignment horizontal="center" vertical="top"/>
    </xf>
    <xf numFmtId="44" fontId="3" fillId="2" borderId="2" xfId="2" applyFont="1" applyFill="1" applyBorder="1" applyAlignment="1">
      <alignment horizontal="center" vertical="top"/>
    </xf>
    <xf numFmtId="171" fontId="3" fillId="2" borderId="2" xfId="0" applyNumberFormat="1" applyFont="1" applyFill="1" applyBorder="1" applyAlignment="1">
      <alignment horizontal="center"/>
    </xf>
    <xf numFmtId="171" fontId="3" fillId="2" borderId="2" xfId="2" applyNumberFormat="1" applyFont="1" applyFill="1" applyBorder="1" applyAlignment="1">
      <alignment horizontal="center" vertical="top"/>
    </xf>
    <xf numFmtId="176" fontId="3" fillId="2" borderId="2" xfId="2" applyNumberFormat="1" applyFont="1" applyFill="1" applyBorder="1" applyAlignment="1">
      <alignment horizontal="center" vertical="top"/>
    </xf>
    <xf numFmtId="3" fontId="3" fillId="2" borderId="2" xfId="2" applyNumberFormat="1" applyFont="1" applyFill="1" applyBorder="1" applyAlignment="1">
      <alignment horizontal="center" vertical="top"/>
    </xf>
    <xf numFmtId="169" fontId="3" fillId="2" borderId="2" xfId="2" applyNumberFormat="1" applyFont="1" applyFill="1" applyBorder="1" applyAlignment="1">
      <alignment horizontal="center" vertical="top"/>
    </xf>
    <xf numFmtId="174" fontId="3" fillId="2" borderId="2" xfId="2" applyNumberFormat="1" applyFont="1" applyFill="1" applyBorder="1" applyAlignment="1">
      <alignment horizontal="center" vertical="top"/>
    </xf>
    <xf numFmtId="0" fontId="2" fillId="0" borderId="0" xfId="0" applyFont="1" applyFill="1"/>
    <xf numFmtId="171" fontId="2" fillId="0" borderId="0" xfId="0" applyNumberFormat="1" applyFont="1" applyFill="1"/>
    <xf numFmtId="0" fontId="2" fillId="0" borderId="0" xfId="0" applyFont="1" applyFill="1" applyAlignment="1">
      <alignment horizontal="center"/>
    </xf>
    <xf numFmtId="3" fontId="4" fillId="0" borderId="0" xfId="0" applyNumberFormat="1" applyFont="1"/>
    <xf numFmtId="0" fontId="4" fillId="0" borderId="0" xfId="0" applyFont="1"/>
    <xf numFmtId="179" fontId="4" fillId="0" borderId="0" xfId="2" applyNumberFormat="1" applyFont="1"/>
    <xf numFmtId="179" fontId="2" fillId="0" borderId="0" xfId="2" applyNumberFormat="1" applyFont="1"/>
    <xf numFmtId="3" fontId="5" fillId="0" borderId="0" xfId="0" applyNumberFormat="1" applyFont="1"/>
    <xf numFmtId="0" fontId="5" fillId="0" borderId="0" xfId="0" applyFont="1"/>
    <xf numFmtId="179" fontId="5" fillId="0" borderId="0" xfId="2" applyNumberFormat="1" applyFont="1"/>
    <xf numFmtId="0" fontId="4" fillId="3" borderId="0" xfId="0" applyFont="1" applyFill="1"/>
    <xf numFmtId="171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76" fontId="2" fillId="3" borderId="0" xfId="0" applyNumberFormat="1" applyFont="1" applyFill="1"/>
    <xf numFmtId="3" fontId="4" fillId="3" borderId="0" xfId="0" applyNumberFormat="1" applyFont="1" applyFill="1"/>
    <xf numFmtId="179" fontId="4" fillId="3" borderId="0" xfId="2" applyNumberFormat="1" applyFont="1" applyFill="1"/>
    <xf numFmtId="179" fontId="5" fillId="0" borderId="0" xfId="0" applyNumberFormat="1" applyFont="1"/>
    <xf numFmtId="10" fontId="2" fillId="0" borderId="0" xfId="3" applyNumberFormat="1" applyFont="1"/>
    <xf numFmtId="10" fontId="2" fillId="3" borderId="0" xfId="3" applyNumberFormat="1" applyFont="1" applyFill="1"/>
    <xf numFmtId="2" fontId="2" fillId="0" borderId="0" xfId="0" applyNumberFormat="1" applyFont="1"/>
    <xf numFmtId="0" fontId="0" fillId="3" borderId="0" xfId="0" applyFill="1"/>
    <xf numFmtId="181" fontId="4" fillId="0" borderId="0" xfId="1" applyNumberFormat="1" applyFont="1"/>
    <xf numFmtId="43" fontId="5" fillId="3" borderId="0" xfId="1" applyFont="1" applyFill="1"/>
    <xf numFmtId="0" fontId="6" fillId="0" borderId="0" xfId="0" applyFont="1"/>
    <xf numFmtId="174" fontId="3" fillId="2" borderId="3" xfId="2" applyNumberFormat="1" applyFont="1" applyFill="1" applyBorder="1" applyAlignment="1">
      <alignment horizontal="center" vertical="top"/>
    </xf>
    <xf numFmtId="174" fontId="3" fillId="2" borderId="4" xfId="2" applyNumberFormat="1" applyFont="1" applyFill="1" applyBorder="1" applyAlignment="1">
      <alignment horizontal="center" vertical="top"/>
    </xf>
    <xf numFmtId="17" fontId="0" fillId="0" borderId="0" xfId="0" applyNumberFormat="1"/>
    <xf numFmtId="169" fontId="2" fillId="0" borderId="0" xfId="0" applyNumberFormat="1" applyFont="1"/>
    <xf numFmtId="169" fontId="0" fillId="0" borderId="0" xfId="0" applyNumberFormat="1"/>
    <xf numFmtId="169" fontId="0" fillId="0" borderId="0" xfId="2" applyNumberFormat="1" applyFont="1"/>
    <xf numFmtId="182" fontId="0" fillId="0" borderId="0" xfId="2" applyNumberFormat="1" applyFont="1"/>
    <xf numFmtId="44" fontId="2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85" workbookViewId="0">
      <selection activeCell="G30" sqref="G30"/>
    </sheetView>
  </sheetViews>
  <sheetFormatPr defaultRowHeight="12.75" x14ac:dyDescent="0.2"/>
  <cols>
    <col min="2" max="2" width="11.140625" customWidth="1"/>
    <col min="3" max="3" width="21.42578125" customWidth="1"/>
    <col min="4" max="4" width="13.85546875" customWidth="1"/>
    <col min="5" max="5" width="11.5703125" customWidth="1"/>
    <col min="6" max="6" width="25.7109375" customWidth="1"/>
    <col min="7" max="7" width="6.85546875" customWidth="1"/>
    <col min="8" max="8" width="19.7109375" customWidth="1"/>
  </cols>
  <sheetData>
    <row r="1" spans="1:8" x14ac:dyDescent="0.2">
      <c r="B1" s="52" t="s">
        <v>65</v>
      </c>
      <c r="C1" s="52" t="s">
        <v>66</v>
      </c>
      <c r="D1" s="52" t="s">
        <v>67</v>
      </c>
      <c r="E1" s="52" t="s">
        <v>68</v>
      </c>
      <c r="F1" s="52" t="s">
        <v>71</v>
      </c>
      <c r="G1" s="52"/>
      <c r="H1" s="52" t="s">
        <v>69</v>
      </c>
    </row>
    <row r="2" spans="1:8" x14ac:dyDescent="0.2">
      <c r="A2" s="32" t="s">
        <v>70</v>
      </c>
      <c r="B2" s="33">
        <f>WTI_Brent!O47</f>
        <v>-194688.14880000008</v>
      </c>
      <c r="C2" s="33">
        <f>'GCHU-GCHO'!O84</f>
        <v>-161806.10920000006</v>
      </c>
      <c r="D2" s="33">
        <f>'Malin-Sumas'!O53</f>
        <v>391826.55349999992</v>
      </c>
      <c r="E2" s="33">
        <f>Rockies!N20</f>
        <v>-126754.1424</v>
      </c>
      <c r="F2" s="33">
        <f>SUM(B2:E2)</f>
        <v>-91421.846900000222</v>
      </c>
      <c r="G2" s="33"/>
      <c r="H2" s="33">
        <f>November!N19</f>
        <v>613650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85" workbookViewId="0">
      <selection activeCell="C3" sqref="C3"/>
    </sheetView>
  </sheetViews>
  <sheetFormatPr defaultRowHeight="12.75" x14ac:dyDescent="0.2"/>
  <cols>
    <col min="1" max="1" width="19.42578125" bestFit="1" customWidth="1"/>
    <col min="2" max="2" width="9.7109375" bestFit="1" customWidth="1"/>
    <col min="3" max="3" width="11.28515625" bestFit="1" customWidth="1"/>
    <col min="4" max="4" width="5.85546875" bestFit="1" customWidth="1"/>
    <col min="5" max="5" width="18.28515625" bestFit="1" customWidth="1"/>
    <col min="6" max="6" width="10.28515625" bestFit="1" customWidth="1"/>
    <col min="7" max="7" width="10.85546875" bestFit="1" customWidth="1"/>
    <col min="8" max="8" width="10.42578125" bestFit="1" customWidth="1"/>
    <col min="9" max="9" width="9.85546875" bestFit="1" customWidth="1"/>
    <col min="10" max="10" width="6.7109375" bestFit="1" customWidth="1"/>
    <col min="11" max="11" width="8.7109375" bestFit="1" customWidth="1"/>
    <col min="12" max="12" width="5.85546875" bestFit="1" customWidth="1"/>
    <col min="13" max="13" width="7.140625" bestFit="1" customWidth="1"/>
    <col min="14" max="14" width="12.5703125" bestFit="1" customWidth="1"/>
  </cols>
  <sheetData>
    <row r="1" spans="1:14" s="1" customFormat="1" x14ac:dyDescent="0.2">
      <c r="A1" s="14"/>
      <c r="B1" s="15"/>
      <c r="C1" s="14"/>
      <c r="D1" s="14"/>
      <c r="E1" s="14"/>
      <c r="F1" s="14"/>
      <c r="G1" s="14"/>
      <c r="H1" s="14"/>
      <c r="I1" s="16"/>
      <c r="J1" s="17"/>
      <c r="K1" s="18"/>
      <c r="L1" s="18"/>
      <c r="M1" s="19"/>
      <c r="N1" s="20"/>
    </row>
    <row r="2" spans="1:14" s="1" customFormat="1" ht="13.5" thickBot="1" x14ac:dyDescent="0.25">
      <c r="A2" s="21" t="s">
        <v>4</v>
      </c>
      <c r="B2" s="22" t="s">
        <v>6</v>
      </c>
      <c r="C2" s="21" t="s">
        <v>7</v>
      </c>
      <c r="D2" s="21" t="s">
        <v>8</v>
      </c>
      <c r="E2" s="21" t="s">
        <v>3</v>
      </c>
      <c r="F2" s="21" t="s">
        <v>9</v>
      </c>
      <c r="G2" s="21" t="s">
        <v>10</v>
      </c>
      <c r="H2" s="21" t="s">
        <v>11</v>
      </c>
      <c r="I2" s="23" t="s">
        <v>5</v>
      </c>
      <c r="J2" s="24" t="s">
        <v>1</v>
      </c>
      <c r="K2" s="25" t="s">
        <v>12</v>
      </c>
      <c r="L2" s="25" t="s">
        <v>2</v>
      </c>
      <c r="M2" s="26" t="s">
        <v>0</v>
      </c>
      <c r="N2" s="27" t="s">
        <v>13</v>
      </c>
    </row>
    <row r="3" spans="1:14" s="1" customFormat="1" x14ac:dyDescent="0.2">
      <c r="A3" s="28" t="s">
        <v>16</v>
      </c>
      <c r="B3" s="29">
        <v>37190</v>
      </c>
      <c r="C3" s="28" t="s">
        <v>30</v>
      </c>
      <c r="D3" s="30" t="s">
        <v>15</v>
      </c>
      <c r="E3" s="28" t="s">
        <v>31</v>
      </c>
      <c r="F3" s="30" t="s">
        <v>14</v>
      </c>
      <c r="G3" s="30">
        <v>0</v>
      </c>
      <c r="H3" s="5"/>
      <c r="I3" s="2">
        <v>37196</v>
      </c>
      <c r="J3" s="6"/>
      <c r="K3" s="3">
        <v>0</v>
      </c>
      <c r="L3" s="3">
        <v>0</v>
      </c>
      <c r="M3" s="1">
        <v>2.7524999999999999</v>
      </c>
      <c r="N3" s="4">
        <v>-24750</v>
      </c>
    </row>
    <row r="5" spans="1:14" s="1" customFormat="1" x14ac:dyDescent="0.2">
      <c r="A5" s="28" t="s">
        <v>16</v>
      </c>
      <c r="B5" s="29">
        <v>37097</v>
      </c>
      <c r="C5" s="28" t="s">
        <v>24</v>
      </c>
      <c r="D5" s="30" t="s">
        <v>15</v>
      </c>
      <c r="E5" s="28" t="s">
        <v>21</v>
      </c>
      <c r="F5" s="30" t="s">
        <v>14</v>
      </c>
      <c r="G5" s="30">
        <v>0</v>
      </c>
      <c r="H5" s="5"/>
      <c r="I5" s="2">
        <v>37196</v>
      </c>
      <c r="J5" s="6"/>
      <c r="K5" s="3">
        <v>0</v>
      </c>
      <c r="L5" s="3">
        <v>0</v>
      </c>
      <c r="M5" s="1">
        <v>0.48</v>
      </c>
      <c r="N5" s="4">
        <v>-270600</v>
      </c>
    </row>
    <row r="7" spans="1:14" s="1" customFormat="1" x14ac:dyDescent="0.2">
      <c r="A7" s="28" t="s">
        <v>16</v>
      </c>
      <c r="B7" s="29">
        <v>37104</v>
      </c>
      <c r="C7" s="28" t="s">
        <v>26</v>
      </c>
      <c r="D7" s="30" t="s">
        <v>15</v>
      </c>
      <c r="E7" s="28" t="s">
        <v>21</v>
      </c>
      <c r="F7" s="30" t="s">
        <v>14</v>
      </c>
      <c r="G7" s="30">
        <v>0</v>
      </c>
      <c r="H7" s="5"/>
      <c r="I7" s="2">
        <v>37196</v>
      </c>
      <c r="J7" s="6"/>
      <c r="K7" s="3">
        <v>0</v>
      </c>
      <c r="L7" s="3">
        <v>0</v>
      </c>
      <c r="M7" s="1">
        <v>0.6</v>
      </c>
      <c r="N7" s="4">
        <v>-306600</v>
      </c>
    </row>
    <row r="9" spans="1:14" s="1" customFormat="1" x14ac:dyDescent="0.2">
      <c r="A9" s="28" t="s">
        <v>16</v>
      </c>
      <c r="B9" s="29">
        <v>37095</v>
      </c>
      <c r="C9" s="28" t="s">
        <v>22</v>
      </c>
      <c r="D9" s="30" t="s">
        <v>15</v>
      </c>
      <c r="E9" s="28" t="s">
        <v>23</v>
      </c>
      <c r="F9" s="30" t="s">
        <v>14</v>
      </c>
      <c r="G9" s="30">
        <v>0</v>
      </c>
      <c r="H9" s="5"/>
      <c r="I9" s="2">
        <v>37196</v>
      </c>
      <c r="J9" s="6"/>
      <c r="K9" s="3">
        <v>0</v>
      </c>
      <c r="L9" s="3">
        <v>0</v>
      </c>
      <c r="M9" s="1">
        <v>0.79</v>
      </c>
      <c r="N9" s="4">
        <v>324600</v>
      </c>
    </row>
    <row r="11" spans="1:14" s="1" customFormat="1" x14ac:dyDescent="0.2">
      <c r="A11" s="28" t="s">
        <v>16</v>
      </c>
      <c r="B11" s="29">
        <v>37097</v>
      </c>
      <c r="C11" s="28" t="s">
        <v>25</v>
      </c>
      <c r="D11" s="30" t="s">
        <v>15</v>
      </c>
      <c r="E11" s="28" t="s">
        <v>23</v>
      </c>
      <c r="F11" s="30" t="s">
        <v>14</v>
      </c>
      <c r="G11" s="30">
        <v>0</v>
      </c>
      <c r="H11" s="5"/>
      <c r="I11" s="2">
        <v>37196</v>
      </c>
      <c r="J11" s="6"/>
      <c r="K11" s="3">
        <v>0</v>
      </c>
      <c r="L11" s="3">
        <v>0</v>
      </c>
      <c r="M11" s="1">
        <v>0.6</v>
      </c>
      <c r="N11" s="4">
        <v>267600</v>
      </c>
    </row>
    <row r="13" spans="1:14" s="1" customFormat="1" x14ac:dyDescent="0.2">
      <c r="A13" s="28" t="s">
        <v>16</v>
      </c>
      <c r="B13" s="29">
        <v>37104</v>
      </c>
      <c r="C13" s="28" t="s">
        <v>27</v>
      </c>
      <c r="D13" s="30" t="s">
        <v>15</v>
      </c>
      <c r="E13" s="28" t="s">
        <v>23</v>
      </c>
      <c r="F13" s="30" t="s">
        <v>14</v>
      </c>
      <c r="G13" s="30">
        <v>0</v>
      </c>
      <c r="H13" s="5"/>
      <c r="I13" s="2">
        <v>37196</v>
      </c>
      <c r="J13" s="6"/>
      <c r="K13" s="3">
        <v>0</v>
      </c>
      <c r="L13" s="3">
        <v>0</v>
      </c>
      <c r="M13" s="1">
        <v>0.7</v>
      </c>
      <c r="N13" s="4">
        <v>297600</v>
      </c>
    </row>
    <row r="15" spans="1:14" s="1" customFormat="1" x14ac:dyDescent="0.2">
      <c r="A15" s="28" t="s">
        <v>16</v>
      </c>
      <c r="B15" s="29">
        <v>37190</v>
      </c>
      <c r="C15" s="28" t="s">
        <v>33</v>
      </c>
      <c r="D15" s="30" t="s">
        <v>15</v>
      </c>
      <c r="E15" s="28" t="s">
        <v>34</v>
      </c>
      <c r="F15" s="30" t="s">
        <v>14</v>
      </c>
      <c r="G15" s="30">
        <v>0</v>
      </c>
      <c r="H15" s="5"/>
      <c r="I15" s="2">
        <v>37196</v>
      </c>
      <c r="J15" s="6"/>
      <c r="K15" s="3">
        <v>0</v>
      </c>
      <c r="L15" s="3">
        <v>0</v>
      </c>
      <c r="M15" s="1">
        <v>2.7850000000000001</v>
      </c>
      <c r="N15" s="4">
        <v>112500</v>
      </c>
    </row>
    <row r="16" spans="1:14" s="1" customFormat="1" x14ac:dyDescent="0.2">
      <c r="A16" s="28" t="s">
        <v>16</v>
      </c>
      <c r="B16" s="29">
        <v>37190</v>
      </c>
      <c r="C16" s="28" t="s">
        <v>28</v>
      </c>
      <c r="D16" s="30" t="s">
        <v>15</v>
      </c>
      <c r="E16" s="28" t="s">
        <v>29</v>
      </c>
      <c r="F16" s="30" t="s">
        <v>14</v>
      </c>
      <c r="G16" s="30">
        <v>0</v>
      </c>
      <c r="H16" s="5"/>
      <c r="I16" s="2">
        <v>37196</v>
      </c>
      <c r="J16" s="6"/>
      <c r="K16" s="3">
        <v>0</v>
      </c>
      <c r="L16" s="3">
        <v>0</v>
      </c>
      <c r="M16" s="1">
        <v>2.9649999999999999</v>
      </c>
      <c r="N16" s="4">
        <v>213300</v>
      </c>
    </row>
    <row r="17" spans="1:14" s="1" customFormat="1" x14ac:dyDescent="0.2">
      <c r="A17" s="28" t="s">
        <v>16</v>
      </c>
      <c r="B17" s="29">
        <v>37190</v>
      </c>
      <c r="C17" s="28" t="s">
        <v>32</v>
      </c>
      <c r="D17" s="30" t="s">
        <v>15</v>
      </c>
      <c r="E17" s="28" t="s">
        <v>29</v>
      </c>
      <c r="F17" s="30" t="s">
        <v>14</v>
      </c>
      <c r="G17" s="30">
        <v>0</v>
      </c>
      <c r="H17" s="5"/>
      <c r="I17" s="2">
        <v>37196</v>
      </c>
      <c r="J17" s="6"/>
      <c r="K17" s="3">
        <v>0</v>
      </c>
      <c r="L17" s="3">
        <v>0</v>
      </c>
      <c r="M17" s="1">
        <v>2.9649999999999999</v>
      </c>
      <c r="N17" s="4">
        <v>-213300</v>
      </c>
    </row>
    <row r="18" spans="1:14" s="1" customFormat="1" x14ac:dyDescent="0.2">
      <c r="A18" s="28" t="s">
        <v>16</v>
      </c>
      <c r="B18" s="29">
        <v>37193</v>
      </c>
      <c r="C18" s="28" t="s">
        <v>28</v>
      </c>
      <c r="D18" s="30" t="s">
        <v>15</v>
      </c>
      <c r="E18" s="28" t="s">
        <v>29</v>
      </c>
      <c r="F18" s="30" t="s">
        <v>14</v>
      </c>
      <c r="G18" s="30">
        <v>0</v>
      </c>
      <c r="H18" s="5"/>
      <c r="I18" s="2">
        <v>37196</v>
      </c>
      <c r="J18" s="6"/>
      <c r="K18" s="3">
        <v>0</v>
      </c>
      <c r="L18" s="3">
        <v>0</v>
      </c>
      <c r="M18" s="1">
        <v>2.9649999999999999</v>
      </c>
      <c r="N18" s="4">
        <v>213300</v>
      </c>
    </row>
    <row r="19" spans="1:14" x14ac:dyDescent="0.2">
      <c r="N19" s="33">
        <f>SUM(N3:N18)</f>
        <v>613650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5" zoomScale="85" workbookViewId="0">
      <selection activeCell="O13" sqref="O13"/>
    </sheetView>
  </sheetViews>
  <sheetFormatPr defaultRowHeight="12.75" x14ac:dyDescent="0.2"/>
  <cols>
    <col min="1" max="1" width="13.28515625" customWidth="1"/>
    <col min="2" max="2" width="13" customWidth="1"/>
    <col min="9" max="9" width="10.28515625" customWidth="1"/>
    <col min="11" max="12" width="13.28515625" bestFit="1" customWidth="1"/>
    <col min="13" max="13" width="13.28515625" customWidth="1"/>
    <col min="15" max="15" width="12" customWidth="1"/>
  </cols>
  <sheetData>
    <row r="1" spans="1:15" s="1" customFormat="1" x14ac:dyDescent="0.2">
      <c r="A1" s="14"/>
      <c r="B1" s="15"/>
      <c r="C1" s="14"/>
      <c r="D1" s="14"/>
      <c r="E1" s="14"/>
      <c r="F1" s="14"/>
      <c r="G1" s="14"/>
      <c r="H1" s="14"/>
      <c r="I1" s="16"/>
      <c r="J1" s="17"/>
      <c r="K1" s="18"/>
      <c r="L1" s="18"/>
      <c r="M1" s="18"/>
      <c r="N1" s="19"/>
      <c r="O1" s="20"/>
    </row>
    <row r="2" spans="1:15" s="1" customFormat="1" ht="13.5" thickBot="1" x14ac:dyDescent="0.25">
      <c r="A2" s="21" t="s">
        <v>4</v>
      </c>
      <c r="B2" s="22" t="s">
        <v>6</v>
      </c>
      <c r="C2" s="21" t="s">
        <v>7</v>
      </c>
      <c r="D2" s="21" t="s">
        <v>8</v>
      </c>
      <c r="E2" s="21" t="s">
        <v>3</v>
      </c>
      <c r="F2" s="21" t="s">
        <v>9</v>
      </c>
      <c r="G2" s="21" t="s">
        <v>10</v>
      </c>
      <c r="H2" s="21" t="s">
        <v>11</v>
      </c>
      <c r="I2" s="23" t="s">
        <v>5</v>
      </c>
      <c r="J2" s="24" t="s">
        <v>1</v>
      </c>
      <c r="K2" s="25" t="s">
        <v>12</v>
      </c>
      <c r="L2" s="25" t="s">
        <v>2</v>
      </c>
      <c r="M2" s="25" t="s">
        <v>58</v>
      </c>
      <c r="N2" s="26" t="s">
        <v>0</v>
      </c>
      <c r="O2" s="27" t="s">
        <v>13</v>
      </c>
    </row>
    <row r="3" spans="1:15" s="1" customFormat="1" x14ac:dyDescent="0.2">
      <c r="A3" s="28" t="s">
        <v>16</v>
      </c>
      <c r="B3" s="29">
        <v>36923</v>
      </c>
      <c r="C3" s="28" t="s">
        <v>51</v>
      </c>
      <c r="D3" s="30" t="s">
        <v>15</v>
      </c>
      <c r="E3" s="28" t="s">
        <v>52</v>
      </c>
      <c r="F3" s="30" t="s">
        <v>14</v>
      </c>
      <c r="G3" s="30">
        <v>0</v>
      </c>
      <c r="H3" s="5"/>
      <c r="I3" s="2">
        <v>37530</v>
      </c>
      <c r="J3" s="6"/>
      <c r="K3" s="3">
        <v>0</v>
      </c>
      <c r="L3" s="3">
        <v>0</v>
      </c>
      <c r="M3" s="3"/>
      <c r="N3" s="1">
        <v>22.15</v>
      </c>
      <c r="O3" s="4">
        <v>0</v>
      </c>
    </row>
    <row r="4" spans="1:15" s="1" customFormat="1" x14ac:dyDescent="0.2">
      <c r="A4" s="28" t="s">
        <v>16</v>
      </c>
      <c r="B4" s="29">
        <v>36923</v>
      </c>
      <c r="C4" s="28" t="s">
        <v>51</v>
      </c>
      <c r="D4" s="30" t="s">
        <v>15</v>
      </c>
      <c r="E4" s="28" t="s">
        <v>52</v>
      </c>
      <c r="F4" s="30" t="s">
        <v>14</v>
      </c>
      <c r="G4" s="30">
        <v>0</v>
      </c>
      <c r="H4" s="5"/>
      <c r="I4" s="2">
        <v>37561</v>
      </c>
      <c r="J4" s="6"/>
      <c r="K4" s="3">
        <v>-47826.087500000001</v>
      </c>
      <c r="L4" s="3">
        <v>-46951.854299999999</v>
      </c>
      <c r="M4" s="46">
        <f>L4/K4</f>
        <v>0.9817205787531752</v>
      </c>
      <c r="N4" s="1">
        <v>22.15</v>
      </c>
      <c r="O4" s="4">
        <v>73826.687399999995</v>
      </c>
    </row>
    <row r="5" spans="1:15" s="1" customFormat="1" x14ac:dyDescent="0.2">
      <c r="A5" s="28" t="s">
        <v>16</v>
      </c>
      <c r="B5" s="29">
        <v>36923</v>
      </c>
      <c r="C5" s="28" t="s">
        <v>51</v>
      </c>
      <c r="D5" s="30" t="s">
        <v>15</v>
      </c>
      <c r="E5" s="28" t="s">
        <v>52</v>
      </c>
      <c r="F5" s="30" t="s">
        <v>14</v>
      </c>
      <c r="G5" s="30">
        <v>0</v>
      </c>
      <c r="H5" s="5"/>
      <c r="I5" s="2">
        <v>37591</v>
      </c>
      <c r="J5" s="6"/>
      <c r="K5" s="3">
        <v>-95031.055800000002</v>
      </c>
      <c r="L5" s="3">
        <v>-93201.827099999995</v>
      </c>
      <c r="M5" s="46">
        <f t="shared" ref="M5:M43" si="0">L5/K5</f>
        <v>0.98075125352863846</v>
      </c>
      <c r="N5" s="1">
        <v>22.15</v>
      </c>
      <c r="O5" s="4">
        <v>146369.36079999999</v>
      </c>
    </row>
    <row r="6" spans="1:15" s="1" customFormat="1" x14ac:dyDescent="0.2">
      <c r="A6" s="28" t="s">
        <v>16</v>
      </c>
      <c r="B6" s="29">
        <v>36923</v>
      </c>
      <c r="C6" s="28" t="s">
        <v>51</v>
      </c>
      <c r="D6" s="30" t="s">
        <v>15</v>
      </c>
      <c r="E6" s="28" t="s">
        <v>52</v>
      </c>
      <c r="F6" s="30" t="s">
        <v>14</v>
      </c>
      <c r="G6" s="30">
        <v>0</v>
      </c>
      <c r="H6" s="5"/>
      <c r="I6" s="2">
        <v>37622</v>
      </c>
      <c r="J6" s="6"/>
      <c r="K6" s="3">
        <v>-104761.9075</v>
      </c>
      <c r="L6" s="3">
        <v>-102519.64690000001</v>
      </c>
      <c r="M6" s="46">
        <f t="shared" si="0"/>
        <v>0.97859660392304337</v>
      </c>
      <c r="N6" s="1">
        <v>0</v>
      </c>
      <c r="O6" s="4">
        <v>160612.74799999999</v>
      </c>
    </row>
    <row r="7" spans="1:15" s="1" customFormat="1" x14ac:dyDescent="0.2">
      <c r="A7" s="28" t="s">
        <v>16</v>
      </c>
      <c r="B7" s="29">
        <v>36923</v>
      </c>
      <c r="C7" s="28" t="s">
        <v>51</v>
      </c>
      <c r="D7" s="30" t="s">
        <v>15</v>
      </c>
      <c r="E7" s="28" t="s">
        <v>52</v>
      </c>
      <c r="F7" s="30" t="s">
        <v>14</v>
      </c>
      <c r="G7" s="30">
        <v>0</v>
      </c>
      <c r="H7" s="5"/>
      <c r="I7" s="2">
        <v>37653</v>
      </c>
      <c r="J7" s="6"/>
      <c r="K7" s="3">
        <v>-52380.955199999997</v>
      </c>
      <c r="L7" s="3">
        <v>-51198.564299999998</v>
      </c>
      <c r="M7" s="46">
        <f t="shared" si="0"/>
        <v>0.97742708403301515</v>
      </c>
      <c r="N7" s="1">
        <v>0</v>
      </c>
      <c r="O7" s="4">
        <v>80121.658299999996</v>
      </c>
    </row>
    <row r="8" spans="1:15" s="1" customFormat="1" x14ac:dyDescent="0.2">
      <c r="A8" s="28" t="s">
        <v>16</v>
      </c>
      <c r="B8" s="29">
        <v>37027</v>
      </c>
      <c r="C8" s="28" t="s">
        <v>53</v>
      </c>
      <c r="D8" s="30" t="s">
        <v>15</v>
      </c>
      <c r="E8" s="28" t="s">
        <v>52</v>
      </c>
      <c r="F8" s="30" t="s">
        <v>14</v>
      </c>
      <c r="G8" s="30">
        <v>0</v>
      </c>
      <c r="H8" s="5"/>
      <c r="I8" s="2">
        <v>37438</v>
      </c>
      <c r="J8" s="6"/>
      <c r="K8" s="3">
        <v>0</v>
      </c>
      <c r="L8" s="3">
        <v>0</v>
      </c>
      <c r="M8" s="46"/>
      <c r="N8" s="1">
        <v>26</v>
      </c>
      <c r="O8" s="4">
        <v>0</v>
      </c>
    </row>
    <row r="9" spans="1:15" s="1" customFormat="1" x14ac:dyDescent="0.2">
      <c r="A9" s="28" t="s">
        <v>16</v>
      </c>
      <c r="B9" s="29">
        <v>37027</v>
      </c>
      <c r="C9" s="28" t="s">
        <v>53</v>
      </c>
      <c r="D9" s="30" t="s">
        <v>15</v>
      </c>
      <c r="E9" s="28" t="s">
        <v>52</v>
      </c>
      <c r="F9" s="30" t="s">
        <v>14</v>
      </c>
      <c r="G9" s="30">
        <v>0</v>
      </c>
      <c r="H9" s="5"/>
      <c r="I9" s="2">
        <v>37469</v>
      </c>
      <c r="J9" s="6"/>
      <c r="K9" s="3">
        <v>-45454.546799999996</v>
      </c>
      <c r="L9" s="3">
        <v>-44881.624499999998</v>
      </c>
      <c r="M9" s="46">
        <f t="shared" si="0"/>
        <v>0.98739570977308699</v>
      </c>
      <c r="N9" s="1">
        <v>26</v>
      </c>
      <c r="O9" s="4">
        <v>243013.56830000001</v>
      </c>
    </row>
    <row r="10" spans="1:15" s="1" customFormat="1" x14ac:dyDescent="0.2">
      <c r="A10" s="28" t="s">
        <v>16</v>
      </c>
      <c r="B10" s="29">
        <v>37027</v>
      </c>
      <c r="C10" s="28" t="s">
        <v>53</v>
      </c>
      <c r="D10" s="30" t="s">
        <v>15</v>
      </c>
      <c r="E10" s="28" t="s">
        <v>52</v>
      </c>
      <c r="F10" s="30" t="s">
        <v>14</v>
      </c>
      <c r="G10" s="30">
        <v>0</v>
      </c>
      <c r="H10" s="5"/>
      <c r="I10" s="2">
        <v>37500</v>
      </c>
      <c r="J10" s="6"/>
      <c r="K10" s="3">
        <v>-100000.003</v>
      </c>
      <c r="L10" s="3">
        <v>-98655.351899999994</v>
      </c>
      <c r="M10" s="46">
        <f t="shared" si="0"/>
        <v>0.98655348940339527</v>
      </c>
      <c r="N10" s="1">
        <v>26</v>
      </c>
      <c r="O10" s="4">
        <v>534214.5514</v>
      </c>
    </row>
    <row r="11" spans="1:15" s="1" customFormat="1" x14ac:dyDescent="0.2">
      <c r="A11" s="28" t="s">
        <v>16</v>
      </c>
      <c r="B11" s="29">
        <v>37027</v>
      </c>
      <c r="C11" s="28" t="s">
        <v>53</v>
      </c>
      <c r="D11" s="30" t="s">
        <v>15</v>
      </c>
      <c r="E11" s="28" t="s">
        <v>52</v>
      </c>
      <c r="F11" s="30" t="s">
        <v>14</v>
      </c>
      <c r="G11" s="30">
        <v>0</v>
      </c>
      <c r="H11" s="5"/>
      <c r="I11" s="2">
        <v>37530</v>
      </c>
      <c r="J11" s="6"/>
      <c r="K11" s="3">
        <v>-94545.4568</v>
      </c>
      <c r="L11" s="3">
        <v>-93102.981899999999</v>
      </c>
      <c r="M11" s="46">
        <f t="shared" si="0"/>
        <v>0.98474305430612719</v>
      </c>
      <c r="N11" s="1">
        <v>0</v>
      </c>
      <c r="O11" s="4">
        <v>504491.79379999998</v>
      </c>
    </row>
    <row r="12" spans="1:15" s="1" customFormat="1" x14ac:dyDescent="0.2">
      <c r="A12" s="28" t="s">
        <v>16</v>
      </c>
      <c r="B12" s="29">
        <v>37027</v>
      </c>
      <c r="C12" s="28" t="s">
        <v>53</v>
      </c>
      <c r="D12" s="30" t="s">
        <v>15</v>
      </c>
      <c r="E12" s="28" t="s">
        <v>52</v>
      </c>
      <c r="F12" s="30" t="s">
        <v>14</v>
      </c>
      <c r="G12" s="30">
        <v>0</v>
      </c>
      <c r="H12" s="5"/>
      <c r="I12" s="2">
        <v>37561</v>
      </c>
      <c r="J12" s="6"/>
      <c r="K12" s="3">
        <v>-60000.002399999998</v>
      </c>
      <c r="L12" s="3">
        <v>-59019.149899999997</v>
      </c>
      <c r="M12" s="46">
        <f t="shared" si="0"/>
        <v>0.98365245898723497</v>
      </c>
      <c r="N12" s="1">
        <v>0</v>
      </c>
      <c r="O12" s="4">
        <v>320060.81359999999</v>
      </c>
    </row>
    <row r="13" spans="1:15" s="1" customFormat="1" x14ac:dyDescent="0.2">
      <c r="A13" s="28"/>
      <c r="B13" s="29"/>
      <c r="C13" s="28"/>
      <c r="D13" s="30"/>
      <c r="E13" s="28"/>
      <c r="F13" s="30"/>
      <c r="G13" s="30"/>
      <c r="H13" s="5"/>
      <c r="I13" s="2"/>
      <c r="J13" s="6"/>
      <c r="K13" s="31">
        <f>SUM(K3:K12)</f>
        <v>-600000.01500000001</v>
      </c>
      <c r="L13" s="31">
        <f>SUM(L3:L12)</f>
        <v>-589531.00079999992</v>
      </c>
      <c r="M13" s="46">
        <f t="shared" si="0"/>
        <v>0.98255164343620871</v>
      </c>
      <c r="N13" s="32"/>
      <c r="O13" s="33">
        <f>SUM(O3:O12)</f>
        <v>2062711.1816000002</v>
      </c>
    </row>
    <row r="14" spans="1:15" s="1" customFormat="1" x14ac:dyDescent="0.2">
      <c r="A14" s="28" t="s">
        <v>16</v>
      </c>
      <c r="B14" s="29">
        <v>37203</v>
      </c>
      <c r="C14" s="28" t="s">
        <v>54</v>
      </c>
      <c r="D14" s="30" t="s">
        <v>15</v>
      </c>
      <c r="E14" s="28" t="s">
        <v>52</v>
      </c>
      <c r="F14" s="30" t="s">
        <v>14</v>
      </c>
      <c r="G14" s="30">
        <v>0</v>
      </c>
      <c r="H14" s="5"/>
      <c r="I14" s="2">
        <v>37438</v>
      </c>
      <c r="J14" s="6"/>
      <c r="K14" s="3">
        <v>0</v>
      </c>
      <c r="L14" s="3">
        <v>0</v>
      </c>
      <c r="M14" s="46"/>
      <c r="N14" s="1">
        <v>19.747499999999999</v>
      </c>
      <c r="O14" s="4">
        <v>0</v>
      </c>
    </row>
    <row r="15" spans="1:15" s="1" customFormat="1" x14ac:dyDescent="0.2">
      <c r="A15" s="28" t="s">
        <v>16</v>
      </c>
      <c r="B15" s="29">
        <v>37203</v>
      </c>
      <c r="C15" s="28" t="s">
        <v>54</v>
      </c>
      <c r="D15" s="30" t="s">
        <v>15</v>
      </c>
      <c r="E15" s="28" t="s">
        <v>52</v>
      </c>
      <c r="F15" s="30" t="s">
        <v>14</v>
      </c>
      <c r="G15" s="30">
        <v>0</v>
      </c>
      <c r="H15" s="5"/>
      <c r="I15" s="2">
        <v>37469</v>
      </c>
      <c r="J15" s="6"/>
      <c r="K15" s="3">
        <v>45454.546799999996</v>
      </c>
      <c r="L15" s="3">
        <v>44881.624499999998</v>
      </c>
      <c r="M15" s="46">
        <f t="shared" si="0"/>
        <v>0.98739570977308699</v>
      </c>
      <c r="N15" s="1">
        <v>19.747499999999999</v>
      </c>
      <c r="O15" s="4">
        <v>37608.788800000002</v>
      </c>
    </row>
    <row r="16" spans="1:15" s="1" customFormat="1" x14ac:dyDescent="0.2">
      <c r="A16" s="28" t="s">
        <v>16</v>
      </c>
      <c r="B16" s="29">
        <v>37203</v>
      </c>
      <c r="C16" s="28" t="s">
        <v>54</v>
      </c>
      <c r="D16" s="30" t="s">
        <v>15</v>
      </c>
      <c r="E16" s="28" t="s">
        <v>52</v>
      </c>
      <c r="F16" s="30" t="s">
        <v>14</v>
      </c>
      <c r="G16" s="30">
        <v>0</v>
      </c>
      <c r="H16" s="5"/>
      <c r="I16" s="2">
        <v>37500</v>
      </c>
      <c r="J16" s="6"/>
      <c r="K16" s="3">
        <v>100000.003</v>
      </c>
      <c r="L16" s="3">
        <v>98655.351899999994</v>
      </c>
      <c r="M16" s="46">
        <f t="shared" si="0"/>
        <v>0.98655348940339527</v>
      </c>
      <c r="N16" s="1">
        <v>19.747499999999999</v>
      </c>
      <c r="O16" s="4">
        <v>82628.036099999998</v>
      </c>
    </row>
    <row r="17" spans="1:15" s="1" customFormat="1" x14ac:dyDescent="0.2">
      <c r="A17" s="28" t="s">
        <v>16</v>
      </c>
      <c r="B17" s="29">
        <v>37203</v>
      </c>
      <c r="C17" s="28" t="s">
        <v>54</v>
      </c>
      <c r="D17" s="30" t="s">
        <v>15</v>
      </c>
      <c r="E17" s="28" t="s">
        <v>52</v>
      </c>
      <c r="F17" s="30" t="s">
        <v>14</v>
      </c>
      <c r="G17" s="30">
        <v>0</v>
      </c>
      <c r="H17" s="5"/>
      <c r="I17" s="2">
        <v>37530</v>
      </c>
      <c r="J17" s="6"/>
      <c r="K17" s="3">
        <v>94545.4568</v>
      </c>
      <c r="L17" s="3">
        <v>93102.981899999999</v>
      </c>
      <c r="M17" s="46">
        <f t="shared" si="0"/>
        <v>0.98474305430612719</v>
      </c>
      <c r="N17" s="1">
        <v>19.747499999999999</v>
      </c>
      <c r="O17" s="4">
        <v>77634.600699999995</v>
      </c>
    </row>
    <row r="18" spans="1:15" s="1" customFormat="1" x14ac:dyDescent="0.2">
      <c r="A18" s="28" t="s">
        <v>16</v>
      </c>
      <c r="B18" s="29">
        <v>37203</v>
      </c>
      <c r="C18" s="28" t="s">
        <v>54</v>
      </c>
      <c r="D18" s="30" t="s">
        <v>15</v>
      </c>
      <c r="E18" s="28" t="s">
        <v>52</v>
      </c>
      <c r="F18" s="30" t="s">
        <v>14</v>
      </c>
      <c r="G18" s="30">
        <v>0</v>
      </c>
      <c r="H18" s="5"/>
      <c r="I18" s="2">
        <v>37561</v>
      </c>
      <c r="J18" s="6"/>
      <c r="K18" s="3">
        <v>107826.08990000001</v>
      </c>
      <c r="L18" s="3">
        <v>105971.0042</v>
      </c>
      <c r="M18" s="46">
        <f t="shared" si="0"/>
        <v>0.98279557663900774</v>
      </c>
      <c r="N18" s="1">
        <v>19.747499999999999</v>
      </c>
      <c r="O18" s="4">
        <v>87931.563500000004</v>
      </c>
    </row>
    <row r="19" spans="1:15" s="1" customFormat="1" x14ac:dyDescent="0.2">
      <c r="A19" s="28" t="s">
        <v>16</v>
      </c>
      <c r="B19" s="29">
        <v>37203</v>
      </c>
      <c r="C19" s="28" t="s">
        <v>54</v>
      </c>
      <c r="D19" s="30" t="s">
        <v>15</v>
      </c>
      <c r="E19" s="28" t="s">
        <v>52</v>
      </c>
      <c r="F19" s="30" t="s">
        <v>14</v>
      </c>
      <c r="G19" s="30">
        <v>0</v>
      </c>
      <c r="H19" s="5"/>
      <c r="I19" s="2">
        <v>37591</v>
      </c>
      <c r="J19" s="6"/>
      <c r="K19" s="3">
        <v>95031.055800000002</v>
      </c>
      <c r="L19" s="3">
        <v>93201.827099999995</v>
      </c>
      <c r="M19" s="46">
        <f t="shared" si="0"/>
        <v>0.98075125352863846</v>
      </c>
      <c r="N19" s="1">
        <v>19.747499999999999</v>
      </c>
      <c r="O19" s="4">
        <v>77548.028699999995</v>
      </c>
    </row>
    <row r="20" spans="1:15" s="1" customFormat="1" x14ac:dyDescent="0.2">
      <c r="A20" s="28" t="s">
        <v>16</v>
      </c>
      <c r="B20" s="29">
        <v>37203</v>
      </c>
      <c r="C20" s="28" t="s">
        <v>54</v>
      </c>
      <c r="D20" s="30" t="s">
        <v>15</v>
      </c>
      <c r="E20" s="28" t="s">
        <v>52</v>
      </c>
      <c r="F20" s="30" t="s">
        <v>14</v>
      </c>
      <c r="G20" s="30">
        <v>0</v>
      </c>
      <c r="H20" s="5"/>
      <c r="I20" s="2">
        <v>37622</v>
      </c>
      <c r="J20" s="6"/>
      <c r="K20" s="3">
        <v>104761.9075</v>
      </c>
      <c r="L20" s="3">
        <v>102519.64690000001</v>
      </c>
      <c r="M20" s="46">
        <f t="shared" si="0"/>
        <v>0.97859660392304337</v>
      </c>
      <c r="N20" s="1">
        <v>0</v>
      </c>
      <c r="O20" s="4">
        <v>85690.703599999993</v>
      </c>
    </row>
    <row r="21" spans="1:15" s="1" customFormat="1" x14ac:dyDescent="0.2">
      <c r="A21" s="28" t="s">
        <v>16</v>
      </c>
      <c r="B21" s="29">
        <v>37203</v>
      </c>
      <c r="C21" s="28" t="s">
        <v>54</v>
      </c>
      <c r="D21" s="30" t="s">
        <v>15</v>
      </c>
      <c r="E21" s="28" t="s">
        <v>52</v>
      </c>
      <c r="F21" s="30" t="s">
        <v>14</v>
      </c>
      <c r="G21" s="30">
        <v>0</v>
      </c>
      <c r="H21" s="5"/>
      <c r="I21" s="2">
        <v>37653</v>
      </c>
      <c r="J21" s="6"/>
      <c r="K21" s="3">
        <v>52380.955199999997</v>
      </c>
      <c r="L21" s="3">
        <v>51198.564299999998</v>
      </c>
      <c r="M21" s="46">
        <f t="shared" si="0"/>
        <v>0.97742708403301515</v>
      </c>
      <c r="N21" s="1">
        <v>0</v>
      </c>
      <c r="O21" s="4">
        <v>42882.892399999997</v>
      </c>
    </row>
    <row r="22" spans="1:15" s="1" customFormat="1" x14ac:dyDescent="0.2">
      <c r="A22" s="28"/>
      <c r="B22" s="29"/>
      <c r="C22" s="28"/>
      <c r="D22" s="30"/>
      <c r="E22" s="28"/>
      <c r="F22" s="30"/>
      <c r="G22" s="30"/>
      <c r="H22" s="5"/>
      <c r="I22" s="2"/>
      <c r="J22" s="6"/>
      <c r="K22" s="31">
        <f>SUM(K14:K21)</f>
        <v>600000.0149999999</v>
      </c>
      <c r="L22" s="31">
        <f>SUM(L14:L21)</f>
        <v>589531.00080000004</v>
      </c>
      <c r="M22" s="46">
        <f t="shared" si="0"/>
        <v>0.98255164343620915</v>
      </c>
      <c r="N22" s="32"/>
      <c r="O22" s="33">
        <f>SUM(O14:O21)</f>
        <v>491924.61380000005</v>
      </c>
    </row>
    <row r="23" spans="1:15" s="1" customFormat="1" x14ac:dyDescent="0.2">
      <c r="A23" s="38" t="s">
        <v>55</v>
      </c>
      <c r="B23" s="39"/>
      <c r="C23" s="40"/>
      <c r="D23" s="41"/>
      <c r="E23" s="40"/>
      <c r="F23" s="41"/>
      <c r="G23" s="41"/>
      <c r="H23" s="41"/>
      <c r="I23" s="39"/>
      <c r="J23" s="42"/>
      <c r="K23" s="43">
        <f>K13+K22</f>
        <v>0</v>
      </c>
      <c r="L23" s="43"/>
      <c r="M23" s="47"/>
      <c r="N23" s="38"/>
      <c r="O23" s="44">
        <f>O22+O13</f>
        <v>2554635.7954000002</v>
      </c>
    </row>
    <row r="24" spans="1:15" x14ac:dyDescent="0.2">
      <c r="M24" s="46"/>
    </row>
    <row r="25" spans="1:15" s="1" customFormat="1" x14ac:dyDescent="0.2">
      <c r="A25" s="28" t="s">
        <v>16</v>
      </c>
      <c r="B25" s="29">
        <v>36923</v>
      </c>
      <c r="C25" s="28" t="s">
        <v>47</v>
      </c>
      <c r="D25" s="30" t="s">
        <v>15</v>
      </c>
      <c r="E25" s="28" t="s">
        <v>48</v>
      </c>
      <c r="F25" s="30" t="s">
        <v>14</v>
      </c>
      <c r="G25" s="30">
        <v>0</v>
      </c>
      <c r="H25" s="5"/>
      <c r="I25" s="2">
        <v>37530</v>
      </c>
      <c r="J25" s="6"/>
      <c r="K25" s="3">
        <v>0</v>
      </c>
      <c r="L25" s="3">
        <v>0</v>
      </c>
      <c r="M25" s="46"/>
      <c r="N25" s="1">
        <v>23.3</v>
      </c>
      <c r="O25" s="4">
        <v>0</v>
      </c>
    </row>
    <row r="26" spans="1:15" s="1" customFormat="1" x14ac:dyDescent="0.2">
      <c r="A26" s="28" t="s">
        <v>16</v>
      </c>
      <c r="B26" s="29">
        <v>36923</v>
      </c>
      <c r="C26" s="28" t="s">
        <v>47</v>
      </c>
      <c r="D26" s="30" t="s">
        <v>15</v>
      </c>
      <c r="E26" s="28" t="s">
        <v>48</v>
      </c>
      <c r="F26" s="30" t="s">
        <v>14</v>
      </c>
      <c r="G26" s="30">
        <v>0</v>
      </c>
      <c r="H26" s="5"/>
      <c r="I26" s="2">
        <v>37561</v>
      </c>
      <c r="J26" s="6"/>
      <c r="K26" s="3">
        <v>69565.218699999998</v>
      </c>
      <c r="L26" s="3">
        <v>68293.606799999994</v>
      </c>
      <c r="M26" s="46">
        <f t="shared" si="0"/>
        <v>0.98172057928138157</v>
      </c>
      <c r="N26" s="1">
        <v>23.3</v>
      </c>
      <c r="O26" s="4">
        <v>-121562.62</v>
      </c>
    </row>
    <row r="27" spans="1:15" s="1" customFormat="1" x14ac:dyDescent="0.2">
      <c r="A27" s="28" t="s">
        <v>16</v>
      </c>
      <c r="B27" s="29">
        <v>36923</v>
      </c>
      <c r="C27" s="28" t="s">
        <v>47</v>
      </c>
      <c r="D27" s="30" t="s">
        <v>15</v>
      </c>
      <c r="E27" s="28" t="s">
        <v>48</v>
      </c>
      <c r="F27" s="30" t="s">
        <v>14</v>
      </c>
      <c r="G27" s="30">
        <v>0</v>
      </c>
      <c r="H27" s="5"/>
      <c r="I27" s="2">
        <v>37591</v>
      </c>
      <c r="J27" s="6"/>
      <c r="K27" s="3">
        <v>97101.45</v>
      </c>
      <c r="L27" s="3">
        <v>95183.2</v>
      </c>
      <c r="M27" s="46">
        <f t="shared" si="0"/>
        <v>0.98024488820712774</v>
      </c>
      <c r="N27" s="1">
        <v>23.3</v>
      </c>
      <c r="O27" s="4">
        <v>-168990.68919999999</v>
      </c>
    </row>
    <row r="28" spans="1:15" s="1" customFormat="1" x14ac:dyDescent="0.2">
      <c r="A28" s="28" t="s">
        <v>16</v>
      </c>
      <c r="B28" s="29">
        <v>36923</v>
      </c>
      <c r="C28" s="28" t="s">
        <v>47</v>
      </c>
      <c r="D28" s="30" t="s">
        <v>15</v>
      </c>
      <c r="E28" s="28" t="s">
        <v>48</v>
      </c>
      <c r="F28" s="30" t="s">
        <v>14</v>
      </c>
      <c r="G28" s="30">
        <v>0</v>
      </c>
      <c r="H28" s="5"/>
      <c r="I28" s="2">
        <v>37622</v>
      </c>
      <c r="J28" s="6"/>
      <c r="K28" s="3">
        <v>100000.003</v>
      </c>
      <c r="L28" s="3">
        <v>97814.182000000001</v>
      </c>
      <c r="M28" s="46">
        <f t="shared" si="0"/>
        <v>0.97814179065574636</v>
      </c>
      <c r="N28" s="1">
        <v>0</v>
      </c>
      <c r="O28" s="4">
        <v>-172450.0404</v>
      </c>
    </row>
    <row r="29" spans="1:15" s="1" customFormat="1" x14ac:dyDescent="0.2">
      <c r="A29" s="28" t="s">
        <v>16</v>
      </c>
      <c r="B29" s="29">
        <v>36923</v>
      </c>
      <c r="C29" s="28" t="s">
        <v>47</v>
      </c>
      <c r="D29" s="30" t="s">
        <v>15</v>
      </c>
      <c r="E29" s="28" t="s">
        <v>48</v>
      </c>
      <c r="F29" s="30" t="s">
        <v>14</v>
      </c>
      <c r="G29" s="30">
        <v>0</v>
      </c>
      <c r="H29" s="5"/>
      <c r="I29" s="2">
        <v>37653</v>
      </c>
      <c r="J29" s="6"/>
      <c r="K29" s="3">
        <v>33333.334300000002</v>
      </c>
      <c r="L29" s="3">
        <v>32580.9038</v>
      </c>
      <c r="M29" s="46">
        <f t="shared" si="0"/>
        <v>0.97742708565461445</v>
      </c>
      <c r="N29" s="1">
        <v>0</v>
      </c>
      <c r="O29" s="4">
        <v>-57273.258699999998</v>
      </c>
    </row>
    <row r="30" spans="1:15" s="1" customFormat="1" x14ac:dyDescent="0.2">
      <c r="A30" s="28" t="s">
        <v>16</v>
      </c>
      <c r="B30" s="29">
        <v>37027</v>
      </c>
      <c r="C30" s="28" t="s">
        <v>49</v>
      </c>
      <c r="D30" s="30" t="s">
        <v>15</v>
      </c>
      <c r="E30" s="28" t="s">
        <v>48</v>
      </c>
      <c r="F30" s="30" t="s">
        <v>14</v>
      </c>
      <c r="G30" s="30">
        <v>0</v>
      </c>
      <c r="H30" s="5"/>
      <c r="I30" s="2">
        <v>37438</v>
      </c>
      <c r="J30" s="6"/>
      <c r="K30" s="3">
        <v>0</v>
      </c>
      <c r="L30" s="3">
        <v>0</v>
      </c>
      <c r="M30" s="46"/>
      <c r="N30" s="1">
        <v>27.31</v>
      </c>
      <c r="O30" s="4">
        <v>0</v>
      </c>
    </row>
    <row r="31" spans="1:15" s="1" customFormat="1" x14ac:dyDescent="0.2">
      <c r="A31" s="28" t="s">
        <v>16</v>
      </c>
      <c r="B31" s="29">
        <v>37027</v>
      </c>
      <c r="C31" s="28" t="s">
        <v>49</v>
      </c>
      <c r="D31" s="30" t="s">
        <v>15</v>
      </c>
      <c r="E31" s="28" t="s">
        <v>48</v>
      </c>
      <c r="F31" s="30" t="s">
        <v>14</v>
      </c>
      <c r="G31" s="30">
        <v>0</v>
      </c>
      <c r="H31" s="5"/>
      <c r="I31" s="2">
        <v>37469</v>
      </c>
      <c r="J31" s="6"/>
      <c r="K31" s="3">
        <v>68181.818700000003</v>
      </c>
      <c r="L31" s="3">
        <v>67322.435299999997</v>
      </c>
      <c r="M31" s="46">
        <f t="shared" si="0"/>
        <v>0.98739571022912587</v>
      </c>
      <c r="N31" s="1">
        <v>27.31</v>
      </c>
      <c r="O31" s="4">
        <v>-389337.8835</v>
      </c>
    </row>
    <row r="32" spans="1:15" s="1" customFormat="1" x14ac:dyDescent="0.2">
      <c r="A32" s="28" t="s">
        <v>16</v>
      </c>
      <c r="B32" s="29">
        <v>37027</v>
      </c>
      <c r="C32" s="28" t="s">
        <v>49</v>
      </c>
      <c r="D32" s="30" t="s">
        <v>15</v>
      </c>
      <c r="E32" s="28" t="s">
        <v>48</v>
      </c>
      <c r="F32" s="30" t="s">
        <v>14</v>
      </c>
      <c r="G32" s="30">
        <v>0</v>
      </c>
      <c r="H32" s="5"/>
      <c r="I32" s="2">
        <v>37500</v>
      </c>
      <c r="J32" s="6"/>
      <c r="K32" s="3">
        <v>95454.543799999999</v>
      </c>
      <c r="L32" s="3">
        <v>94133.496199999994</v>
      </c>
      <c r="M32" s="46">
        <f t="shared" si="0"/>
        <v>0.98616045347440018</v>
      </c>
      <c r="N32" s="1">
        <v>27.31</v>
      </c>
      <c r="O32" s="4">
        <v>-544818.73540000001</v>
      </c>
    </row>
    <row r="33" spans="1:15" s="1" customFormat="1" x14ac:dyDescent="0.2">
      <c r="A33" s="28" t="s">
        <v>16</v>
      </c>
      <c r="B33" s="29">
        <v>37027</v>
      </c>
      <c r="C33" s="28" t="s">
        <v>49</v>
      </c>
      <c r="D33" s="30" t="s">
        <v>15</v>
      </c>
      <c r="E33" s="28" t="s">
        <v>48</v>
      </c>
      <c r="F33" s="30" t="s">
        <v>14</v>
      </c>
      <c r="G33" s="30">
        <v>0</v>
      </c>
      <c r="H33" s="5"/>
      <c r="I33" s="2">
        <v>37530</v>
      </c>
      <c r="J33" s="6"/>
      <c r="K33" s="3">
        <v>106363.6363</v>
      </c>
      <c r="L33" s="3">
        <v>104693.5929</v>
      </c>
      <c r="M33" s="46">
        <f t="shared" si="0"/>
        <v>0.98429873725556338</v>
      </c>
      <c r="N33" s="1">
        <v>0</v>
      </c>
      <c r="O33" s="4">
        <v>-606175.9031</v>
      </c>
    </row>
    <row r="34" spans="1:15" s="1" customFormat="1" x14ac:dyDescent="0.2">
      <c r="A34" s="28" t="s">
        <v>16</v>
      </c>
      <c r="B34" s="29">
        <v>37027</v>
      </c>
      <c r="C34" s="28" t="s">
        <v>49</v>
      </c>
      <c r="D34" s="30" t="s">
        <v>15</v>
      </c>
      <c r="E34" s="28" t="s">
        <v>48</v>
      </c>
      <c r="F34" s="30" t="s">
        <v>14</v>
      </c>
      <c r="G34" s="30">
        <v>0</v>
      </c>
      <c r="H34" s="5"/>
      <c r="I34" s="2">
        <v>37561</v>
      </c>
      <c r="J34" s="6"/>
      <c r="K34" s="3">
        <v>30000.001199999999</v>
      </c>
      <c r="L34" s="3">
        <v>29509.5749</v>
      </c>
      <c r="M34" s="46">
        <f t="shared" si="0"/>
        <v>0.98365245732056839</v>
      </c>
      <c r="N34" s="1">
        <v>0</v>
      </c>
      <c r="O34" s="4">
        <v>-170860.43890000001</v>
      </c>
    </row>
    <row r="35" spans="1:15" s="1" customFormat="1" x14ac:dyDescent="0.2">
      <c r="A35" s="28"/>
      <c r="B35" s="29"/>
      <c r="C35" s="28"/>
      <c r="D35" s="30"/>
      <c r="E35" s="28"/>
      <c r="F35" s="30"/>
      <c r="G35" s="30"/>
      <c r="H35" s="5"/>
      <c r="I35" s="2"/>
      <c r="J35" s="6"/>
      <c r="K35" s="31">
        <f>SUM(K25:K34)</f>
        <v>600000.00599999982</v>
      </c>
      <c r="L35" s="31">
        <f>SUM(L25:L34)</f>
        <v>589530.99190000002</v>
      </c>
      <c r="M35" s="46">
        <f t="shared" si="0"/>
        <v>0.98255164334115053</v>
      </c>
      <c r="N35" s="3"/>
      <c r="O35" s="33">
        <f>SUM(O25:O34)</f>
        <v>-2231469.5692000003</v>
      </c>
    </row>
    <row r="36" spans="1:15" s="1" customFormat="1" x14ac:dyDescent="0.2">
      <c r="A36" s="28" t="s">
        <v>16</v>
      </c>
      <c r="B36" s="29">
        <v>37203</v>
      </c>
      <c r="C36" s="28" t="s">
        <v>50</v>
      </c>
      <c r="D36" s="30" t="s">
        <v>15</v>
      </c>
      <c r="E36" s="28" t="s">
        <v>48</v>
      </c>
      <c r="F36" s="30" t="s">
        <v>14</v>
      </c>
      <c r="G36" s="30">
        <v>0</v>
      </c>
      <c r="H36" s="5"/>
      <c r="I36" s="2">
        <v>37438</v>
      </c>
      <c r="J36" s="6"/>
      <c r="K36" s="3">
        <v>0</v>
      </c>
      <c r="L36" s="3">
        <v>0</v>
      </c>
      <c r="M36" s="46"/>
      <c r="N36" s="1">
        <v>20.647500000000001</v>
      </c>
      <c r="O36" s="4">
        <v>0</v>
      </c>
    </row>
    <row r="37" spans="1:15" s="1" customFormat="1" x14ac:dyDescent="0.2">
      <c r="A37" s="28" t="s">
        <v>16</v>
      </c>
      <c r="B37" s="29">
        <v>37203</v>
      </c>
      <c r="C37" s="28" t="s">
        <v>50</v>
      </c>
      <c r="D37" s="30" t="s">
        <v>15</v>
      </c>
      <c r="E37" s="28" t="s">
        <v>48</v>
      </c>
      <c r="F37" s="30" t="s">
        <v>14</v>
      </c>
      <c r="G37" s="30">
        <v>0</v>
      </c>
      <c r="H37" s="5"/>
      <c r="I37" s="2">
        <v>37469</v>
      </c>
      <c r="J37" s="6"/>
      <c r="K37" s="3">
        <v>-68181.818700000003</v>
      </c>
      <c r="L37" s="3">
        <v>-67322.435299999997</v>
      </c>
      <c r="M37" s="46">
        <f t="shared" si="0"/>
        <v>0.98739571022912587</v>
      </c>
      <c r="N37" s="1">
        <v>20.647500000000001</v>
      </c>
      <c r="O37" s="4">
        <v>-59197.841399999998</v>
      </c>
    </row>
    <row r="38" spans="1:15" s="1" customFormat="1" x14ac:dyDescent="0.2">
      <c r="A38" s="28" t="s">
        <v>16</v>
      </c>
      <c r="B38" s="29">
        <v>37203</v>
      </c>
      <c r="C38" s="28" t="s">
        <v>50</v>
      </c>
      <c r="D38" s="30" t="s">
        <v>15</v>
      </c>
      <c r="E38" s="28" t="s">
        <v>48</v>
      </c>
      <c r="F38" s="30" t="s">
        <v>14</v>
      </c>
      <c r="G38" s="30">
        <v>0</v>
      </c>
      <c r="H38" s="5"/>
      <c r="I38" s="2">
        <v>37500</v>
      </c>
      <c r="J38" s="6"/>
      <c r="K38" s="3">
        <v>-95454.543799999999</v>
      </c>
      <c r="L38" s="3">
        <v>-94133.496199999994</v>
      </c>
      <c r="M38" s="46">
        <f t="shared" si="0"/>
        <v>0.98616045347440018</v>
      </c>
      <c r="N38" s="1">
        <v>20.647500000000001</v>
      </c>
      <c r="O38" s="4">
        <v>-82345.683199999999</v>
      </c>
    </row>
    <row r="39" spans="1:15" s="1" customFormat="1" x14ac:dyDescent="0.2">
      <c r="A39" s="28" t="s">
        <v>16</v>
      </c>
      <c r="B39" s="29">
        <v>37203</v>
      </c>
      <c r="C39" s="28" t="s">
        <v>50</v>
      </c>
      <c r="D39" s="30" t="s">
        <v>15</v>
      </c>
      <c r="E39" s="28" t="s">
        <v>48</v>
      </c>
      <c r="F39" s="30" t="s">
        <v>14</v>
      </c>
      <c r="G39" s="30">
        <v>0</v>
      </c>
      <c r="H39" s="5"/>
      <c r="I39" s="2">
        <v>37530</v>
      </c>
      <c r="J39" s="6"/>
      <c r="K39" s="3">
        <v>-106363.6363</v>
      </c>
      <c r="L39" s="3">
        <v>-104693.5929</v>
      </c>
      <c r="M39" s="46">
        <f t="shared" si="0"/>
        <v>0.98429873725556338</v>
      </c>
      <c r="N39" s="1">
        <v>20.647500000000001</v>
      </c>
      <c r="O39" s="4">
        <v>-91345.159799999994</v>
      </c>
    </row>
    <row r="40" spans="1:15" s="1" customFormat="1" x14ac:dyDescent="0.2">
      <c r="A40" s="28" t="s">
        <v>16</v>
      </c>
      <c r="B40" s="29">
        <v>37203</v>
      </c>
      <c r="C40" s="28" t="s">
        <v>50</v>
      </c>
      <c r="D40" s="30" t="s">
        <v>15</v>
      </c>
      <c r="E40" s="28" t="s">
        <v>48</v>
      </c>
      <c r="F40" s="30" t="s">
        <v>14</v>
      </c>
      <c r="G40" s="30">
        <v>0</v>
      </c>
      <c r="H40" s="5"/>
      <c r="I40" s="2">
        <v>37561</v>
      </c>
      <c r="J40" s="6"/>
      <c r="K40" s="3">
        <v>-99565.219899999996</v>
      </c>
      <c r="L40" s="3">
        <v>-97803.181700000001</v>
      </c>
      <c r="M40" s="46">
        <f t="shared" si="0"/>
        <v>0.98230267354634748</v>
      </c>
      <c r="N40" s="1">
        <v>20.647500000000001</v>
      </c>
      <c r="O40" s="4">
        <v>-85333.275999999998</v>
      </c>
    </row>
    <row r="41" spans="1:15" s="1" customFormat="1" x14ac:dyDescent="0.2">
      <c r="A41" s="28" t="s">
        <v>16</v>
      </c>
      <c r="B41" s="29">
        <v>37203</v>
      </c>
      <c r="C41" s="28" t="s">
        <v>50</v>
      </c>
      <c r="D41" s="30" t="s">
        <v>15</v>
      </c>
      <c r="E41" s="28" t="s">
        <v>48</v>
      </c>
      <c r="F41" s="30" t="s">
        <v>14</v>
      </c>
      <c r="G41" s="30">
        <v>0</v>
      </c>
      <c r="H41" s="5"/>
      <c r="I41" s="2">
        <v>37591</v>
      </c>
      <c r="J41" s="6"/>
      <c r="K41" s="3">
        <v>-97101.45</v>
      </c>
      <c r="L41" s="3">
        <v>-95183.2</v>
      </c>
      <c r="M41" s="46">
        <f t="shared" si="0"/>
        <v>0.98024488820712774</v>
      </c>
      <c r="N41" s="1">
        <v>20.647500000000001</v>
      </c>
      <c r="O41" s="4">
        <v>-83482.748900000006</v>
      </c>
    </row>
    <row r="42" spans="1:15" s="1" customFormat="1" x14ac:dyDescent="0.2">
      <c r="A42" s="28" t="s">
        <v>16</v>
      </c>
      <c r="B42" s="29">
        <v>37203</v>
      </c>
      <c r="C42" s="28" t="s">
        <v>50</v>
      </c>
      <c r="D42" s="30" t="s">
        <v>15</v>
      </c>
      <c r="E42" s="28" t="s">
        <v>48</v>
      </c>
      <c r="F42" s="30" t="s">
        <v>14</v>
      </c>
      <c r="G42" s="30">
        <v>0</v>
      </c>
      <c r="H42" s="5"/>
      <c r="I42" s="2">
        <v>37622</v>
      </c>
      <c r="J42" s="6"/>
      <c r="K42" s="3">
        <v>-100000.003</v>
      </c>
      <c r="L42" s="3">
        <v>-97814.182000000001</v>
      </c>
      <c r="M42" s="46">
        <f t="shared" si="0"/>
        <v>0.97814179065574636</v>
      </c>
      <c r="N42" s="1">
        <v>0</v>
      </c>
      <c r="O42" s="4">
        <v>-87002.0772</v>
      </c>
    </row>
    <row r="43" spans="1:15" s="1" customFormat="1" x14ac:dyDescent="0.2">
      <c r="A43" s="28" t="s">
        <v>16</v>
      </c>
      <c r="B43" s="29">
        <v>37203</v>
      </c>
      <c r="C43" s="28" t="s">
        <v>50</v>
      </c>
      <c r="D43" s="30" t="s">
        <v>15</v>
      </c>
      <c r="E43" s="28" t="s">
        <v>48</v>
      </c>
      <c r="F43" s="30" t="s">
        <v>14</v>
      </c>
      <c r="G43" s="30">
        <v>0</v>
      </c>
      <c r="H43" s="5"/>
      <c r="I43" s="2">
        <v>37653</v>
      </c>
      <c r="J43" s="6"/>
      <c r="K43" s="3">
        <v>-33333.334300000002</v>
      </c>
      <c r="L43" s="3">
        <v>-32580.9038</v>
      </c>
      <c r="M43" s="46">
        <f t="shared" si="0"/>
        <v>0.97742708565461445</v>
      </c>
      <c r="N43" s="1">
        <v>0</v>
      </c>
      <c r="O43" s="4">
        <v>-29147.588500000002</v>
      </c>
    </row>
    <row r="44" spans="1:15" x14ac:dyDescent="0.2">
      <c r="K44" s="35">
        <f>SUM(K36:K43)</f>
        <v>-600000.00599999994</v>
      </c>
      <c r="L44" s="35">
        <f>SUM(L36:L43)</f>
        <v>-589530.99190000002</v>
      </c>
      <c r="M44" s="35"/>
      <c r="N44" s="36"/>
      <c r="O44" s="37">
        <f>SUM(O36:O43)</f>
        <v>-517854.375</v>
      </c>
    </row>
    <row r="45" spans="1:15" s="1" customFormat="1" x14ac:dyDescent="0.2">
      <c r="A45" s="38" t="s">
        <v>56</v>
      </c>
      <c r="B45" s="39"/>
      <c r="C45" s="40"/>
      <c r="D45" s="41"/>
      <c r="E45" s="40"/>
      <c r="F45" s="41"/>
      <c r="G45" s="41"/>
      <c r="H45" s="41"/>
      <c r="I45" s="39"/>
      <c r="J45" s="42"/>
      <c r="K45" s="43">
        <f>K44+K35</f>
        <v>0</v>
      </c>
      <c r="L45" s="43"/>
      <c r="M45" s="43"/>
      <c r="N45" s="38"/>
      <c r="O45" s="44">
        <f>O35+O44</f>
        <v>-2749323.9442000003</v>
      </c>
    </row>
    <row r="47" spans="1:15" x14ac:dyDescent="0.2">
      <c r="A47" s="36" t="s">
        <v>57</v>
      </c>
      <c r="O47" s="45">
        <f>O45+O23</f>
        <v>-194688.14880000008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51" zoomScale="85" workbookViewId="0">
      <selection sqref="A1:IV2"/>
    </sheetView>
  </sheetViews>
  <sheetFormatPr defaultRowHeight="12.75" x14ac:dyDescent="0.2"/>
  <cols>
    <col min="1" max="1" width="19.42578125" bestFit="1" customWidth="1"/>
    <col min="2" max="2" width="9.85546875" bestFit="1" customWidth="1"/>
    <col min="3" max="3" width="11.28515625" bestFit="1" customWidth="1"/>
    <col min="4" max="4" width="5.85546875" bestFit="1" customWidth="1"/>
    <col min="5" max="5" width="10.85546875" bestFit="1" customWidth="1"/>
    <col min="6" max="6" width="10.28515625" bestFit="1" customWidth="1"/>
    <col min="7" max="7" width="10.85546875" bestFit="1" customWidth="1"/>
    <col min="8" max="8" width="10.42578125" bestFit="1" customWidth="1"/>
    <col min="9" max="9" width="10" bestFit="1" customWidth="1"/>
    <col min="10" max="10" width="6.7109375" bestFit="1" customWidth="1"/>
    <col min="11" max="11" width="8.7109375" bestFit="1" customWidth="1"/>
    <col min="12" max="12" width="8.42578125" bestFit="1" customWidth="1"/>
    <col min="13" max="13" width="9.5703125" customWidth="1"/>
    <col min="14" max="15" width="12.28515625" bestFit="1" customWidth="1"/>
    <col min="16" max="16" width="10.85546875" bestFit="1" customWidth="1"/>
  </cols>
  <sheetData>
    <row r="1" spans="1:15" s="1" customFormat="1" x14ac:dyDescent="0.2">
      <c r="A1" s="14"/>
      <c r="B1" s="15"/>
      <c r="C1" s="14"/>
      <c r="D1" s="14"/>
      <c r="E1" s="14"/>
      <c r="F1" s="14"/>
      <c r="G1" s="14"/>
      <c r="H1" s="14"/>
      <c r="I1" s="16"/>
      <c r="J1" s="17"/>
      <c r="K1" s="18"/>
      <c r="L1" s="18"/>
      <c r="M1" s="18"/>
      <c r="N1" s="19"/>
      <c r="O1" s="20"/>
    </row>
    <row r="2" spans="1:15" s="1" customFormat="1" ht="13.5" thickBot="1" x14ac:dyDescent="0.25">
      <c r="A2" s="21" t="s">
        <v>4</v>
      </c>
      <c r="B2" s="22" t="s">
        <v>6</v>
      </c>
      <c r="C2" s="21" t="s">
        <v>7</v>
      </c>
      <c r="D2" s="21" t="s">
        <v>8</v>
      </c>
      <c r="E2" s="21" t="s">
        <v>3</v>
      </c>
      <c r="F2" s="21" t="s">
        <v>9</v>
      </c>
      <c r="G2" s="21" t="s">
        <v>10</v>
      </c>
      <c r="H2" s="21" t="s">
        <v>11</v>
      </c>
      <c r="I2" s="23" t="s">
        <v>5</v>
      </c>
      <c r="J2" s="24" t="s">
        <v>1</v>
      </c>
      <c r="K2" s="25" t="s">
        <v>12</v>
      </c>
      <c r="L2" s="25" t="s">
        <v>2</v>
      </c>
      <c r="M2" s="25" t="s">
        <v>58</v>
      </c>
      <c r="N2" s="26" t="s">
        <v>0</v>
      </c>
      <c r="O2" s="27" t="s">
        <v>13</v>
      </c>
    </row>
    <row r="3" spans="1:15" s="1" customFormat="1" x14ac:dyDescent="0.2">
      <c r="A3" s="28" t="s">
        <v>16</v>
      </c>
      <c r="B3" s="29">
        <v>37174</v>
      </c>
      <c r="C3" s="28" t="s">
        <v>39</v>
      </c>
      <c r="D3" s="30" t="s">
        <v>15</v>
      </c>
      <c r="E3" s="28" t="s">
        <v>40</v>
      </c>
      <c r="F3" s="30" t="s">
        <v>14</v>
      </c>
      <c r="G3" s="30">
        <v>0</v>
      </c>
      <c r="H3" s="5"/>
      <c r="I3" s="2">
        <v>37257</v>
      </c>
      <c r="J3" s="6"/>
      <c r="K3" s="3">
        <v>25000</v>
      </c>
      <c r="L3" s="3">
        <v>24928.118600000002</v>
      </c>
      <c r="M3" s="46">
        <f>L3/K3</f>
        <v>0.99712474400000006</v>
      </c>
      <c r="N3" s="1">
        <v>25.68225</v>
      </c>
      <c r="O3" s="4">
        <v>-30343.752400000001</v>
      </c>
    </row>
    <row r="4" spans="1:15" s="1" customFormat="1" x14ac:dyDescent="0.2">
      <c r="A4" s="28" t="s">
        <v>16</v>
      </c>
      <c r="B4" s="29">
        <v>37174</v>
      </c>
      <c r="C4" s="28" t="s">
        <v>39</v>
      </c>
      <c r="D4" s="30" t="s">
        <v>15</v>
      </c>
      <c r="E4" s="28" t="s">
        <v>40</v>
      </c>
      <c r="F4" s="30" t="s">
        <v>14</v>
      </c>
      <c r="G4" s="30">
        <v>0</v>
      </c>
      <c r="H4" s="5"/>
      <c r="I4" s="2">
        <v>37288</v>
      </c>
      <c r="J4" s="6"/>
      <c r="K4" s="3">
        <v>25000</v>
      </c>
      <c r="L4" s="3">
        <v>24886.0337</v>
      </c>
      <c r="M4" s="46">
        <f t="shared" ref="M4:M69" si="0">L4/K4</f>
        <v>0.99544134799999995</v>
      </c>
      <c r="N4" s="1">
        <v>25.68225</v>
      </c>
      <c r="O4" s="4">
        <v>-39176.838600000003</v>
      </c>
    </row>
    <row r="5" spans="1:15" s="1" customFormat="1" x14ac:dyDescent="0.2">
      <c r="A5" s="28" t="s">
        <v>16</v>
      </c>
      <c r="B5" s="29">
        <v>37174</v>
      </c>
      <c r="C5" s="28" t="s">
        <v>39</v>
      </c>
      <c r="D5" s="30" t="s">
        <v>15</v>
      </c>
      <c r="E5" s="28" t="s">
        <v>40</v>
      </c>
      <c r="F5" s="30" t="s">
        <v>14</v>
      </c>
      <c r="G5" s="30">
        <v>0</v>
      </c>
      <c r="H5" s="5"/>
      <c r="I5" s="2">
        <v>37316</v>
      </c>
      <c r="J5" s="6"/>
      <c r="K5" s="3">
        <v>25000</v>
      </c>
      <c r="L5" s="3">
        <v>24849.051200000002</v>
      </c>
      <c r="M5" s="46">
        <f t="shared" si="0"/>
        <v>0.9939620480000001</v>
      </c>
      <c r="N5" s="1">
        <v>25.68225</v>
      </c>
      <c r="O5" s="4">
        <v>-48511.5602</v>
      </c>
    </row>
    <row r="6" spans="1:15" s="1" customFormat="1" x14ac:dyDescent="0.2">
      <c r="A6" s="28" t="s">
        <v>16</v>
      </c>
      <c r="B6" s="29">
        <v>37174</v>
      </c>
      <c r="C6" s="28" t="s">
        <v>39</v>
      </c>
      <c r="D6" s="30" t="s">
        <v>15</v>
      </c>
      <c r="E6" s="28" t="s">
        <v>40</v>
      </c>
      <c r="F6" s="30" t="s">
        <v>14</v>
      </c>
      <c r="G6" s="30">
        <v>0</v>
      </c>
      <c r="H6" s="5"/>
      <c r="I6" s="2">
        <v>37347</v>
      </c>
      <c r="J6" s="6"/>
      <c r="K6" s="3">
        <v>25000</v>
      </c>
      <c r="L6" s="3">
        <v>24807.8763</v>
      </c>
      <c r="M6" s="46">
        <f t="shared" si="0"/>
        <v>0.99231505200000003</v>
      </c>
      <c r="N6" s="1">
        <v>25.68225</v>
      </c>
      <c r="O6" s="4">
        <v>-53640.830600000001</v>
      </c>
    </row>
    <row r="7" spans="1:15" s="1" customFormat="1" x14ac:dyDescent="0.2">
      <c r="A7" s="28" t="s">
        <v>16</v>
      </c>
      <c r="B7" s="29">
        <v>37174</v>
      </c>
      <c r="C7" s="28" t="s">
        <v>39</v>
      </c>
      <c r="D7" s="30" t="s">
        <v>15</v>
      </c>
      <c r="E7" s="28" t="s">
        <v>40</v>
      </c>
      <c r="F7" s="30" t="s">
        <v>14</v>
      </c>
      <c r="G7" s="30">
        <v>0</v>
      </c>
      <c r="H7" s="5"/>
      <c r="I7" s="2">
        <v>37377</v>
      </c>
      <c r="J7" s="6"/>
      <c r="K7" s="3">
        <v>25000</v>
      </c>
      <c r="L7" s="3">
        <v>24767.612400000002</v>
      </c>
      <c r="M7" s="46">
        <f t="shared" si="0"/>
        <v>0.9907044960000001</v>
      </c>
      <c r="N7" s="1">
        <v>25.68225</v>
      </c>
      <c r="O7" s="4">
        <v>-55114.1296</v>
      </c>
    </row>
    <row r="8" spans="1:15" s="1" customFormat="1" x14ac:dyDescent="0.2">
      <c r="A8" s="28" t="s">
        <v>16</v>
      </c>
      <c r="B8" s="29">
        <v>37174</v>
      </c>
      <c r="C8" s="28" t="s">
        <v>39</v>
      </c>
      <c r="D8" s="30" t="s">
        <v>15</v>
      </c>
      <c r="E8" s="28" t="s">
        <v>40</v>
      </c>
      <c r="F8" s="30" t="s">
        <v>14</v>
      </c>
      <c r="G8" s="30">
        <v>0</v>
      </c>
      <c r="H8" s="5"/>
      <c r="I8" s="2">
        <v>37408</v>
      </c>
      <c r="J8" s="6"/>
      <c r="K8" s="3">
        <v>25000</v>
      </c>
      <c r="L8" s="3">
        <v>24726.339</v>
      </c>
      <c r="M8" s="46">
        <f t="shared" si="0"/>
        <v>0.98905356</v>
      </c>
      <c r="N8" s="1">
        <v>25.68225</v>
      </c>
      <c r="O8" s="4">
        <v>-49829.754699999998</v>
      </c>
    </row>
    <row r="9" spans="1:15" s="1" customFormat="1" x14ac:dyDescent="0.2">
      <c r="A9" s="28" t="s">
        <v>16</v>
      </c>
      <c r="B9" s="29">
        <v>37174</v>
      </c>
      <c r="C9" s="28" t="s">
        <v>39</v>
      </c>
      <c r="D9" s="30" t="s">
        <v>15</v>
      </c>
      <c r="E9" s="28" t="s">
        <v>40</v>
      </c>
      <c r="F9" s="30" t="s">
        <v>14</v>
      </c>
      <c r="G9" s="30">
        <v>0</v>
      </c>
      <c r="H9" s="5"/>
      <c r="I9" s="2">
        <v>37438</v>
      </c>
      <c r="J9" s="6"/>
      <c r="K9" s="3">
        <v>25000</v>
      </c>
      <c r="L9" s="3">
        <v>24684.8927</v>
      </c>
      <c r="M9" s="46">
        <f t="shared" si="0"/>
        <v>0.98739570799999998</v>
      </c>
      <c r="N9" s="1">
        <v>25.68225</v>
      </c>
      <c r="O9" s="4">
        <v>-44562.402600000001</v>
      </c>
    </row>
    <row r="10" spans="1:15" s="1" customFormat="1" x14ac:dyDescent="0.2">
      <c r="A10" s="28" t="s">
        <v>16</v>
      </c>
      <c r="B10" s="29">
        <v>37174</v>
      </c>
      <c r="C10" s="28" t="s">
        <v>39</v>
      </c>
      <c r="D10" s="30" t="s">
        <v>15</v>
      </c>
      <c r="E10" s="28" t="s">
        <v>40</v>
      </c>
      <c r="F10" s="30" t="s">
        <v>14</v>
      </c>
      <c r="G10" s="30">
        <v>0</v>
      </c>
      <c r="H10" s="5"/>
      <c r="I10" s="2">
        <v>37469</v>
      </c>
      <c r="J10" s="6"/>
      <c r="K10" s="3">
        <v>25000</v>
      </c>
      <c r="L10" s="3">
        <v>24638.570599999999</v>
      </c>
      <c r="M10" s="46">
        <f t="shared" si="0"/>
        <v>0.98554282399999993</v>
      </c>
      <c r="N10" s="1">
        <v>25.68225</v>
      </c>
      <c r="O10" s="4">
        <v>-36717.6299</v>
      </c>
    </row>
    <row r="11" spans="1:15" s="1" customFormat="1" x14ac:dyDescent="0.2">
      <c r="A11" s="28" t="s">
        <v>16</v>
      </c>
      <c r="B11" s="29">
        <v>37174</v>
      </c>
      <c r="C11" s="28" t="s">
        <v>39</v>
      </c>
      <c r="D11" s="30" t="s">
        <v>15</v>
      </c>
      <c r="E11" s="28" t="s">
        <v>40</v>
      </c>
      <c r="F11" s="30" t="s">
        <v>14</v>
      </c>
      <c r="G11" s="30">
        <v>0</v>
      </c>
      <c r="H11" s="5"/>
      <c r="I11" s="2">
        <v>37500</v>
      </c>
      <c r="J11" s="6"/>
      <c r="K11" s="3">
        <v>25000</v>
      </c>
      <c r="L11" s="3">
        <v>24591.3115</v>
      </c>
      <c r="M11" s="46">
        <f t="shared" si="0"/>
        <v>0.98365245999999995</v>
      </c>
      <c r="N11" s="1">
        <v>25.68225</v>
      </c>
      <c r="O11" s="4">
        <v>-28384.5213</v>
      </c>
    </row>
    <row r="12" spans="1:15" s="1" customFormat="1" x14ac:dyDescent="0.2">
      <c r="A12" s="28" t="s">
        <v>16</v>
      </c>
      <c r="B12" s="29">
        <v>37174</v>
      </c>
      <c r="C12" s="28" t="s">
        <v>39</v>
      </c>
      <c r="D12" s="30" t="s">
        <v>15</v>
      </c>
      <c r="E12" s="28" t="s">
        <v>40</v>
      </c>
      <c r="F12" s="30" t="s">
        <v>14</v>
      </c>
      <c r="G12" s="30">
        <v>0</v>
      </c>
      <c r="H12" s="5"/>
      <c r="I12" s="2">
        <v>37530</v>
      </c>
      <c r="J12" s="6"/>
      <c r="K12" s="3">
        <v>25000</v>
      </c>
      <c r="L12" s="3">
        <v>24543.014500000001</v>
      </c>
      <c r="M12" s="46">
        <f t="shared" si="0"/>
        <v>0.98172058000000006</v>
      </c>
      <c r="N12" s="1">
        <v>25.68225</v>
      </c>
      <c r="O12" s="4">
        <v>-32452.000899999999</v>
      </c>
    </row>
    <row r="13" spans="1:15" s="1" customFormat="1" x14ac:dyDescent="0.2">
      <c r="A13" s="28" t="s">
        <v>16</v>
      </c>
      <c r="B13" s="29">
        <v>37174</v>
      </c>
      <c r="C13" s="28" t="s">
        <v>39</v>
      </c>
      <c r="D13" s="30" t="s">
        <v>15</v>
      </c>
      <c r="E13" s="28" t="s">
        <v>40</v>
      </c>
      <c r="F13" s="30" t="s">
        <v>14</v>
      </c>
      <c r="G13" s="30">
        <v>0</v>
      </c>
      <c r="H13" s="5"/>
      <c r="I13" s="2">
        <v>37561</v>
      </c>
      <c r="J13" s="6"/>
      <c r="K13" s="3">
        <v>25000</v>
      </c>
      <c r="L13" s="3">
        <v>24489.2801</v>
      </c>
      <c r="M13" s="46">
        <f t="shared" si="0"/>
        <v>0.97957120399999997</v>
      </c>
      <c r="N13" s="1">
        <v>25.68225</v>
      </c>
      <c r="O13" s="4">
        <v>-25181.102299999999</v>
      </c>
    </row>
    <row r="14" spans="1:15" s="1" customFormat="1" x14ac:dyDescent="0.2">
      <c r="A14" s="28" t="s">
        <v>16</v>
      </c>
      <c r="B14" s="29">
        <v>37174</v>
      </c>
      <c r="C14" s="28" t="s">
        <v>39</v>
      </c>
      <c r="D14" s="30" t="s">
        <v>15</v>
      </c>
      <c r="E14" s="28" t="s">
        <v>40</v>
      </c>
      <c r="F14" s="30" t="s">
        <v>14</v>
      </c>
      <c r="G14" s="30">
        <v>0</v>
      </c>
      <c r="H14" s="5"/>
      <c r="I14" s="2">
        <v>37591</v>
      </c>
      <c r="J14" s="6"/>
      <c r="K14" s="3">
        <v>25000</v>
      </c>
      <c r="L14" s="3">
        <v>24435.677100000001</v>
      </c>
      <c r="M14" s="46">
        <f t="shared" si="0"/>
        <v>0.977427084</v>
      </c>
      <c r="N14" s="1">
        <v>25.68225</v>
      </c>
      <c r="O14" s="4">
        <v>-20507.642</v>
      </c>
    </row>
    <row r="15" spans="1:15" s="1" customFormat="1" x14ac:dyDescent="0.2">
      <c r="A15" s="28" t="s">
        <v>16</v>
      </c>
      <c r="B15" s="29">
        <v>37176</v>
      </c>
      <c r="C15" s="28" t="s">
        <v>41</v>
      </c>
      <c r="D15" s="30" t="s">
        <v>15</v>
      </c>
      <c r="E15" s="28" t="s">
        <v>40</v>
      </c>
      <c r="F15" s="30" t="s">
        <v>14</v>
      </c>
      <c r="G15" s="30">
        <v>0</v>
      </c>
      <c r="H15" s="5"/>
      <c r="I15" s="2">
        <v>37257</v>
      </c>
      <c r="J15" s="6"/>
      <c r="K15" s="3">
        <v>25000</v>
      </c>
      <c r="L15" s="3">
        <v>24928.118600000002</v>
      </c>
      <c r="M15" s="46">
        <f t="shared" si="0"/>
        <v>0.99712474400000006</v>
      </c>
      <c r="N15" s="1">
        <v>26.296250000000001</v>
      </c>
      <c r="O15" s="4">
        <v>-45649.617200000001</v>
      </c>
    </row>
    <row r="16" spans="1:15" s="1" customFormat="1" x14ac:dyDescent="0.2">
      <c r="A16" s="28" t="s">
        <v>16</v>
      </c>
      <c r="B16" s="29">
        <v>37176</v>
      </c>
      <c r="C16" s="28" t="s">
        <v>41</v>
      </c>
      <c r="D16" s="30" t="s">
        <v>15</v>
      </c>
      <c r="E16" s="28" t="s">
        <v>40</v>
      </c>
      <c r="F16" s="30" t="s">
        <v>14</v>
      </c>
      <c r="G16" s="30">
        <v>0</v>
      </c>
      <c r="H16" s="5"/>
      <c r="I16" s="2">
        <v>37288</v>
      </c>
      <c r="J16" s="6"/>
      <c r="K16" s="3">
        <v>25000</v>
      </c>
      <c r="L16" s="3">
        <v>24886.0337</v>
      </c>
      <c r="M16" s="46">
        <f t="shared" si="0"/>
        <v>0.99544134799999995</v>
      </c>
      <c r="N16" s="1">
        <v>26.296250000000001</v>
      </c>
      <c r="O16" s="4">
        <v>-54456.863299999997</v>
      </c>
    </row>
    <row r="17" spans="1:15" s="1" customFormat="1" x14ac:dyDescent="0.2">
      <c r="A17" s="28" t="s">
        <v>16</v>
      </c>
      <c r="B17" s="29">
        <v>37176</v>
      </c>
      <c r="C17" s="28" t="s">
        <v>41</v>
      </c>
      <c r="D17" s="30" t="s">
        <v>15</v>
      </c>
      <c r="E17" s="28" t="s">
        <v>40</v>
      </c>
      <c r="F17" s="30" t="s">
        <v>14</v>
      </c>
      <c r="G17" s="30">
        <v>0</v>
      </c>
      <c r="H17" s="5"/>
      <c r="I17" s="2">
        <v>37316</v>
      </c>
      <c r="J17" s="6"/>
      <c r="K17" s="3">
        <v>25000</v>
      </c>
      <c r="L17" s="3">
        <v>24849.051200000002</v>
      </c>
      <c r="M17" s="46">
        <f t="shared" si="0"/>
        <v>0.9939620480000001</v>
      </c>
      <c r="N17" s="1">
        <v>26.296250000000001</v>
      </c>
      <c r="O17" s="4">
        <v>-63768.877699999997</v>
      </c>
    </row>
    <row r="18" spans="1:15" s="1" customFormat="1" x14ac:dyDescent="0.2">
      <c r="A18" s="28" t="s">
        <v>16</v>
      </c>
      <c r="B18" s="29">
        <v>37176</v>
      </c>
      <c r="C18" s="28" t="s">
        <v>41</v>
      </c>
      <c r="D18" s="30" t="s">
        <v>15</v>
      </c>
      <c r="E18" s="28" t="s">
        <v>40</v>
      </c>
      <c r="F18" s="30" t="s">
        <v>14</v>
      </c>
      <c r="G18" s="30">
        <v>0</v>
      </c>
      <c r="H18" s="5"/>
      <c r="I18" s="2">
        <v>37347</v>
      </c>
      <c r="J18" s="6"/>
      <c r="K18" s="3">
        <v>25000</v>
      </c>
      <c r="L18" s="3">
        <v>24807.8763</v>
      </c>
      <c r="M18" s="46">
        <f t="shared" si="0"/>
        <v>0.99231505200000003</v>
      </c>
      <c r="N18" s="1">
        <v>26.296250000000001</v>
      </c>
      <c r="O18" s="4">
        <v>-68872.866699999999</v>
      </c>
    </row>
    <row r="19" spans="1:15" s="1" customFormat="1" x14ac:dyDescent="0.2">
      <c r="A19" s="28" t="s">
        <v>16</v>
      </c>
      <c r="B19" s="29">
        <v>37176</v>
      </c>
      <c r="C19" s="28" t="s">
        <v>41</v>
      </c>
      <c r="D19" s="30" t="s">
        <v>15</v>
      </c>
      <c r="E19" s="28" t="s">
        <v>40</v>
      </c>
      <c r="F19" s="30" t="s">
        <v>14</v>
      </c>
      <c r="G19" s="30">
        <v>0</v>
      </c>
      <c r="H19" s="5"/>
      <c r="I19" s="2">
        <v>37377</v>
      </c>
      <c r="J19" s="6"/>
      <c r="K19" s="3">
        <v>25000</v>
      </c>
      <c r="L19" s="3">
        <v>24767.612400000002</v>
      </c>
      <c r="M19" s="46">
        <f t="shared" si="0"/>
        <v>0.9907044960000001</v>
      </c>
      <c r="N19" s="1">
        <v>26.296250000000001</v>
      </c>
      <c r="O19" s="4">
        <v>-70321.443599999999</v>
      </c>
    </row>
    <row r="20" spans="1:15" s="1" customFormat="1" x14ac:dyDescent="0.2">
      <c r="A20" s="28" t="s">
        <v>16</v>
      </c>
      <c r="B20" s="29">
        <v>37176</v>
      </c>
      <c r="C20" s="28" t="s">
        <v>41</v>
      </c>
      <c r="D20" s="30" t="s">
        <v>15</v>
      </c>
      <c r="E20" s="28" t="s">
        <v>40</v>
      </c>
      <c r="F20" s="30" t="s">
        <v>14</v>
      </c>
      <c r="G20" s="30">
        <v>0</v>
      </c>
      <c r="H20" s="5"/>
      <c r="I20" s="2">
        <v>37408</v>
      </c>
      <c r="J20" s="6"/>
      <c r="K20" s="3">
        <v>25000</v>
      </c>
      <c r="L20" s="3">
        <v>24726.339</v>
      </c>
      <c r="M20" s="46">
        <f t="shared" si="0"/>
        <v>0.98905356</v>
      </c>
      <c r="N20" s="1">
        <v>26.296250000000001</v>
      </c>
      <c r="O20" s="4">
        <v>-65011.726900000001</v>
      </c>
    </row>
    <row r="21" spans="1:15" s="1" customFormat="1" x14ac:dyDescent="0.2">
      <c r="A21" s="28" t="s">
        <v>16</v>
      </c>
      <c r="B21" s="29">
        <v>37176</v>
      </c>
      <c r="C21" s="28" t="s">
        <v>41</v>
      </c>
      <c r="D21" s="30" t="s">
        <v>15</v>
      </c>
      <c r="E21" s="28" t="s">
        <v>40</v>
      </c>
      <c r="F21" s="30" t="s">
        <v>14</v>
      </c>
      <c r="G21" s="30">
        <v>0</v>
      </c>
      <c r="H21" s="5"/>
      <c r="I21" s="2">
        <v>37438</v>
      </c>
      <c r="J21" s="6"/>
      <c r="K21" s="3">
        <v>25000</v>
      </c>
      <c r="L21" s="3">
        <v>24684.8927</v>
      </c>
      <c r="M21" s="46">
        <f t="shared" si="0"/>
        <v>0.98739570799999998</v>
      </c>
      <c r="N21" s="1">
        <v>26.296250000000001</v>
      </c>
      <c r="O21" s="4">
        <v>-59718.926700000004</v>
      </c>
    </row>
    <row r="22" spans="1:15" s="1" customFormat="1" x14ac:dyDescent="0.2">
      <c r="A22" s="28" t="s">
        <v>16</v>
      </c>
      <c r="B22" s="29">
        <v>37176</v>
      </c>
      <c r="C22" s="28" t="s">
        <v>41</v>
      </c>
      <c r="D22" s="30" t="s">
        <v>15</v>
      </c>
      <c r="E22" s="28" t="s">
        <v>40</v>
      </c>
      <c r="F22" s="30" t="s">
        <v>14</v>
      </c>
      <c r="G22" s="30">
        <v>0</v>
      </c>
      <c r="H22" s="5"/>
      <c r="I22" s="2">
        <v>37469</v>
      </c>
      <c r="J22" s="6"/>
      <c r="K22" s="3">
        <v>25000</v>
      </c>
      <c r="L22" s="3">
        <v>24638.570599999999</v>
      </c>
      <c r="M22" s="46">
        <f t="shared" si="0"/>
        <v>0.98554282399999993</v>
      </c>
      <c r="N22" s="1">
        <v>26.296250000000001</v>
      </c>
      <c r="O22" s="4">
        <v>-51845.712299999999</v>
      </c>
    </row>
    <row r="23" spans="1:15" s="1" customFormat="1" x14ac:dyDescent="0.2">
      <c r="A23" s="28" t="s">
        <v>16</v>
      </c>
      <c r="B23" s="29">
        <v>37176</v>
      </c>
      <c r="C23" s="28" t="s">
        <v>41</v>
      </c>
      <c r="D23" s="30" t="s">
        <v>15</v>
      </c>
      <c r="E23" s="28" t="s">
        <v>40</v>
      </c>
      <c r="F23" s="30" t="s">
        <v>14</v>
      </c>
      <c r="G23" s="30">
        <v>0</v>
      </c>
      <c r="H23" s="5"/>
      <c r="I23" s="2">
        <v>37500</v>
      </c>
      <c r="J23" s="6"/>
      <c r="K23" s="3">
        <v>25000</v>
      </c>
      <c r="L23" s="3">
        <v>24591.3115</v>
      </c>
      <c r="M23" s="46">
        <f t="shared" si="0"/>
        <v>0.98365245999999995</v>
      </c>
      <c r="N23" s="1">
        <v>26.296250000000001</v>
      </c>
      <c r="O23" s="4">
        <v>-43483.586499999998</v>
      </c>
    </row>
    <row r="24" spans="1:15" s="1" customFormat="1" x14ac:dyDescent="0.2">
      <c r="A24" s="28" t="s">
        <v>16</v>
      </c>
      <c r="B24" s="29">
        <v>37176</v>
      </c>
      <c r="C24" s="28" t="s">
        <v>41</v>
      </c>
      <c r="D24" s="30" t="s">
        <v>15</v>
      </c>
      <c r="E24" s="28" t="s">
        <v>40</v>
      </c>
      <c r="F24" s="30" t="s">
        <v>14</v>
      </c>
      <c r="G24" s="30">
        <v>0</v>
      </c>
      <c r="H24" s="5"/>
      <c r="I24" s="2">
        <v>37530</v>
      </c>
      <c r="J24" s="6"/>
      <c r="K24" s="3">
        <v>25000</v>
      </c>
      <c r="L24" s="3">
        <v>24543.014500000001</v>
      </c>
      <c r="M24" s="46">
        <f t="shared" si="0"/>
        <v>0.98172058000000006</v>
      </c>
      <c r="N24" s="1">
        <v>26.296250000000001</v>
      </c>
      <c r="O24" s="4">
        <v>-47521.411800000002</v>
      </c>
    </row>
    <row r="25" spans="1:15" s="1" customFormat="1" x14ac:dyDescent="0.2">
      <c r="A25" s="28" t="s">
        <v>16</v>
      </c>
      <c r="B25" s="29">
        <v>37176</v>
      </c>
      <c r="C25" s="28" t="s">
        <v>41</v>
      </c>
      <c r="D25" s="30" t="s">
        <v>15</v>
      </c>
      <c r="E25" s="28" t="s">
        <v>40</v>
      </c>
      <c r="F25" s="30" t="s">
        <v>14</v>
      </c>
      <c r="G25" s="30">
        <v>0</v>
      </c>
      <c r="H25" s="5"/>
      <c r="I25" s="2">
        <v>37561</v>
      </c>
      <c r="J25" s="6"/>
      <c r="K25" s="3">
        <v>25000</v>
      </c>
      <c r="L25" s="3">
        <v>24489.2801</v>
      </c>
      <c r="M25" s="46">
        <f t="shared" si="0"/>
        <v>0.97957120399999997</v>
      </c>
      <c r="N25" s="1">
        <v>26.296250000000001</v>
      </c>
      <c r="O25" s="4">
        <v>-40217.520299999996</v>
      </c>
    </row>
    <row r="26" spans="1:15" s="1" customFormat="1" x14ac:dyDescent="0.2">
      <c r="A26" s="28" t="s">
        <v>16</v>
      </c>
      <c r="B26" s="29">
        <v>37176</v>
      </c>
      <c r="C26" s="28" t="s">
        <v>41</v>
      </c>
      <c r="D26" s="30" t="s">
        <v>15</v>
      </c>
      <c r="E26" s="28" t="s">
        <v>40</v>
      </c>
      <c r="F26" s="30" t="s">
        <v>14</v>
      </c>
      <c r="G26" s="30">
        <v>0</v>
      </c>
      <c r="H26" s="5"/>
      <c r="I26" s="2">
        <v>37591</v>
      </c>
      <c r="J26" s="6"/>
      <c r="K26" s="3">
        <v>25000</v>
      </c>
      <c r="L26" s="3">
        <v>24435.677100000001</v>
      </c>
      <c r="M26" s="46">
        <f t="shared" si="0"/>
        <v>0.977427084</v>
      </c>
      <c r="N26" s="1">
        <v>26.296250000000001</v>
      </c>
      <c r="O26" s="4">
        <v>-35511.147700000001</v>
      </c>
    </row>
    <row r="27" spans="1:15" s="1" customFormat="1" x14ac:dyDescent="0.2">
      <c r="A27" s="28"/>
      <c r="B27" s="29"/>
      <c r="C27" s="28"/>
      <c r="D27" s="30"/>
      <c r="E27" s="28"/>
      <c r="F27" s="30"/>
      <c r="G27" s="30"/>
      <c r="H27" s="5"/>
      <c r="I27" s="2"/>
      <c r="J27" s="6"/>
      <c r="K27" s="31">
        <f>SUM(K3:K26)</f>
        <v>600000</v>
      </c>
      <c r="L27" s="31">
        <f>SUM(L15:L26)</f>
        <v>296347.77769999998</v>
      </c>
      <c r="M27" s="46"/>
      <c r="N27" s="32"/>
      <c r="O27" s="33">
        <f>SUM(O3:O26)</f>
        <v>-1110801.8658</v>
      </c>
    </row>
    <row r="28" spans="1:15" s="1" customFormat="1" x14ac:dyDescent="0.2">
      <c r="A28" s="28" t="s">
        <v>16</v>
      </c>
      <c r="B28" s="29">
        <v>37207</v>
      </c>
      <c r="C28" s="28" t="s">
        <v>42</v>
      </c>
      <c r="D28" s="30" t="s">
        <v>15</v>
      </c>
      <c r="E28" s="28" t="s">
        <v>40</v>
      </c>
      <c r="F28" s="30" t="s">
        <v>14</v>
      </c>
      <c r="G28" s="30">
        <v>0</v>
      </c>
      <c r="H28" s="5"/>
      <c r="I28" s="2">
        <v>37257</v>
      </c>
      <c r="J28" s="6"/>
      <c r="K28" s="3">
        <v>-50000</v>
      </c>
      <c r="L28" s="3">
        <v>-49856.237200000003</v>
      </c>
      <c r="M28" s="46">
        <f t="shared" si="0"/>
        <v>0.99712474400000006</v>
      </c>
      <c r="N28" s="1">
        <v>24.923500000000001</v>
      </c>
      <c r="O28" s="4">
        <v>22859.084800000001</v>
      </c>
    </row>
    <row r="29" spans="1:15" s="1" customFormat="1" x14ac:dyDescent="0.2">
      <c r="A29" s="28" t="s">
        <v>16</v>
      </c>
      <c r="B29" s="29">
        <v>37207</v>
      </c>
      <c r="C29" s="28" t="s">
        <v>42</v>
      </c>
      <c r="D29" s="30" t="s">
        <v>15</v>
      </c>
      <c r="E29" s="28" t="s">
        <v>40</v>
      </c>
      <c r="F29" s="30" t="s">
        <v>14</v>
      </c>
      <c r="G29" s="30">
        <v>0</v>
      </c>
      <c r="H29" s="5"/>
      <c r="I29" s="2">
        <v>37288</v>
      </c>
      <c r="J29" s="6"/>
      <c r="K29" s="3">
        <v>-50000</v>
      </c>
      <c r="L29" s="3">
        <v>-49772.067499999997</v>
      </c>
      <c r="M29" s="46">
        <f t="shared" si="0"/>
        <v>0.99544135</v>
      </c>
      <c r="N29" s="1">
        <v>24.923500000000001</v>
      </c>
      <c r="O29" s="4">
        <v>40589.120999999999</v>
      </c>
    </row>
    <row r="30" spans="1:15" s="1" customFormat="1" x14ac:dyDescent="0.2">
      <c r="A30" s="28" t="s">
        <v>16</v>
      </c>
      <c r="B30" s="29">
        <v>37207</v>
      </c>
      <c r="C30" s="28" t="s">
        <v>42</v>
      </c>
      <c r="D30" s="30" t="s">
        <v>15</v>
      </c>
      <c r="E30" s="28" t="s">
        <v>40</v>
      </c>
      <c r="F30" s="30" t="s">
        <v>14</v>
      </c>
      <c r="G30" s="30">
        <v>0</v>
      </c>
      <c r="H30" s="5"/>
      <c r="I30" s="2">
        <v>37316</v>
      </c>
      <c r="J30" s="6"/>
      <c r="K30" s="3">
        <v>-50000</v>
      </c>
      <c r="L30" s="3">
        <v>-49698.102400000003</v>
      </c>
      <c r="M30" s="46">
        <f t="shared" si="0"/>
        <v>0.9939620480000001</v>
      </c>
      <c r="N30" s="1">
        <v>24.923500000000001</v>
      </c>
      <c r="O30" s="4">
        <v>59314.6852</v>
      </c>
    </row>
    <row r="31" spans="1:15" s="1" customFormat="1" x14ac:dyDescent="0.2">
      <c r="A31" s="28" t="s">
        <v>16</v>
      </c>
      <c r="B31" s="29">
        <v>37207</v>
      </c>
      <c r="C31" s="28" t="s">
        <v>42</v>
      </c>
      <c r="D31" s="30" t="s">
        <v>15</v>
      </c>
      <c r="E31" s="28" t="s">
        <v>40</v>
      </c>
      <c r="F31" s="30" t="s">
        <v>14</v>
      </c>
      <c r="G31" s="30">
        <v>0</v>
      </c>
      <c r="H31" s="5"/>
      <c r="I31" s="2">
        <v>37347</v>
      </c>
      <c r="J31" s="6"/>
      <c r="K31" s="3">
        <v>-50000</v>
      </c>
      <c r="L31" s="3">
        <v>-49615.752699999997</v>
      </c>
      <c r="M31" s="46">
        <f t="shared" si="0"/>
        <v>0.99231505399999997</v>
      </c>
      <c r="N31" s="1">
        <v>24.923500000000001</v>
      </c>
      <c r="O31" s="4">
        <v>69635.708899999998</v>
      </c>
    </row>
    <row r="32" spans="1:15" s="1" customFormat="1" x14ac:dyDescent="0.2">
      <c r="A32" s="28" t="s">
        <v>16</v>
      </c>
      <c r="B32" s="29">
        <v>37207</v>
      </c>
      <c r="C32" s="28" t="s">
        <v>42</v>
      </c>
      <c r="D32" s="30" t="s">
        <v>15</v>
      </c>
      <c r="E32" s="28" t="s">
        <v>40</v>
      </c>
      <c r="F32" s="30" t="s">
        <v>14</v>
      </c>
      <c r="G32" s="30">
        <v>0</v>
      </c>
      <c r="H32" s="5"/>
      <c r="I32" s="2">
        <v>37377</v>
      </c>
      <c r="J32" s="6"/>
      <c r="K32" s="3">
        <v>-50000</v>
      </c>
      <c r="L32" s="3">
        <v>-49535.224900000001</v>
      </c>
      <c r="M32" s="46">
        <f t="shared" si="0"/>
        <v>0.99070449800000004</v>
      </c>
      <c r="N32" s="1">
        <v>24.923500000000001</v>
      </c>
      <c r="O32" s="4">
        <v>72643.407300000006</v>
      </c>
    </row>
    <row r="33" spans="1:15" s="1" customFormat="1" x14ac:dyDescent="0.2">
      <c r="A33" s="28" t="s">
        <v>16</v>
      </c>
      <c r="B33" s="29">
        <v>37207</v>
      </c>
      <c r="C33" s="28" t="s">
        <v>42</v>
      </c>
      <c r="D33" s="30" t="s">
        <v>15</v>
      </c>
      <c r="E33" s="28" t="s">
        <v>40</v>
      </c>
      <c r="F33" s="30" t="s">
        <v>14</v>
      </c>
      <c r="G33" s="30">
        <v>0</v>
      </c>
      <c r="H33" s="5"/>
      <c r="I33" s="2">
        <v>37408</v>
      </c>
      <c r="J33" s="6"/>
      <c r="K33" s="3">
        <v>-50000</v>
      </c>
      <c r="L33" s="3">
        <v>-49452.678</v>
      </c>
      <c r="M33" s="46">
        <f t="shared" si="0"/>
        <v>0.98905356</v>
      </c>
      <c r="N33" s="1">
        <v>24.923500000000001</v>
      </c>
      <c r="O33" s="4">
        <v>62137.29</v>
      </c>
    </row>
    <row r="34" spans="1:15" s="1" customFormat="1" x14ac:dyDescent="0.2">
      <c r="A34" s="28" t="s">
        <v>16</v>
      </c>
      <c r="B34" s="29">
        <v>37207</v>
      </c>
      <c r="C34" s="28" t="s">
        <v>42</v>
      </c>
      <c r="D34" s="30" t="s">
        <v>15</v>
      </c>
      <c r="E34" s="28" t="s">
        <v>40</v>
      </c>
      <c r="F34" s="30" t="s">
        <v>14</v>
      </c>
      <c r="G34" s="30">
        <v>0</v>
      </c>
      <c r="H34" s="5"/>
      <c r="I34" s="2">
        <v>37438</v>
      </c>
      <c r="J34" s="6"/>
      <c r="K34" s="3">
        <v>-50000</v>
      </c>
      <c r="L34" s="3">
        <v>-49369.785499999998</v>
      </c>
      <c r="M34" s="46">
        <f t="shared" si="0"/>
        <v>0.98739570999999993</v>
      </c>
      <c r="N34" s="1">
        <v>24.923500000000001</v>
      </c>
      <c r="O34" s="4">
        <v>51665.480499999998</v>
      </c>
    </row>
    <row r="35" spans="1:15" s="1" customFormat="1" x14ac:dyDescent="0.2">
      <c r="A35" s="28" t="s">
        <v>16</v>
      </c>
      <c r="B35" s="29">
        <v>37207</v>
      </c>
      <c r="C35" s="28" t="s">
        <v>42</v>
      </c>
      <c r="D35" s="30" t="s">
        <v>15</v>
      </c>
      <c r="E35" s="28" t="s">
        <v>40</v>
      </c>
      <c r="F35" s="30" t="s">
        <v>14</v>
      </c>
      <c r="G35" s="30">
        <v>0</v>
      </c>
      <c r="H35" s="5"/>
      <c r="I35" s="2">
        <v>37469</v>
      </c>
      <c r="J35" s="6"/>
      <c r="K35" s="3">
        <v>-50000</v>
      </c>
      <c r="L35" s="3">
        <v>-49277.141300000003</v>
      </c>
      <c r="M35" s="46">
        <f t="shared" si="0"/>
        <v>0.98554282600000009</v>
      </c>
      <c r="N35" s="1">
        <v>24.923500000000001</v>
      </c>
      <c r="O35" s="4">
        <v>36046.228799999997</v>
      </c>
    </row>
    <row r="36" spans="1:15" s="1" customFormat="1" x14ac:dyDescent="0.2">
      <c r="A36" s="28" t="s">
        <v>16</v>
      </c>
      <c r="B36" s="29">
        <v>37207</v>
      </c>
      <c r="C36" s="28" t="s">
        <v>42</v>
      </c>
      <c r="D36" s="30" t="s">
        <v>15</v>
      </c>
      <c r="E36" s="28" t="s">
        <v>40</v>
      </c>
      <c r="F36" s="30" t="s">
        <v>14</v>
      </c>
      <c r="G36" s="30">
        <v>0</v>
      </c>
      <c r="H36" s="5"/>
      <c r="I36" s="2">
        <v>37500</v>
      </c>
      <c r="J36" s="6"/>
      <c r="K36" s="3">
        <v>-50000</v>
      </c>
      <c r="L36" s="3">
        <v>-49182.622900000002</v>
      </c>
      <c r="M36" s="46">
        <f t="shared" si="0"/>
        <v>0.98365245800000001</v>
      </c>
      <c r="N36" s="1">
        <v>24.923500000000001</v>
      </c>
      <c r="O36" s="4">
        <v>19451.7274</v>
      </c>
    </row>
    <row r="37" spans="1:15" s="1" customFormat="1" x14ac:dyDescent="0.2">
      <c r="A37" s="28" t="s">
        <v>16</v>
      </c>
      <c r="B37" s="29">
        <v>37207</v>
      </c>
      <c r="C37" s="28" t="s">
        <v>42</v>
      </c>
      <c r="D37" s="30" t="s">
        <v>15</v>
      </c>
      <c r="E37" s="28" t="s">
        <v>40</v>
      </c>
      <c r="F37" s="30" t="s">
        <v>14</v>
      </c>
      <c r="G37" s="30">
        <v>0</v>
      </c>
      <c r="H37" s="5"/>
      <c r="I37" s="2">
        <v>37530</v>
      </c>
      <c r="J37" s="6"/>
      <c r="K37" s="3">
        <v>-50000</v>
      </c>
      <c r="L37" s="3">
        <v>-49086.028899999998</v>
      </c>
      <c r="M37" s="46">
        <f t="shared" si="0"/>
        <v>0.9817205779999999</v>
      </c>
      <c r="N37" s="1">
        <v>24.923500000000001</v>
      </c>
      <c r="O37" s="4">
        <v>27659.977299999999</v>
      </c>
    </row>
    <row r="38" spans="1:15" s="1" customFormat="1" x14ac:dyDescent="0.2">
      <c r="A38" s="28" t="s">
        <v>16</v>
      </c>
      <c r="B38" s="29">
        <v>37207</v>
      </c>
      <c r="C38" s="28" t="s">
        <v>42</v>
      </c>
      <c r="D38" s="30" t="s">
        <v>15</v>
      </c>
      <c r="E38" s="28" t="s">
        <v>40</v>
      </c>
      <c r="F38" s="30" t="s">
        <v>14</v>
      </c>
      <c r="G38" s="30">
        <v>0</v>
      </c>
      <c r="H38" s="5"/>
      <c r="I38" s="2">
        <v>37561</v>
      </c>
      <c r="J38" s="6"/>
      <c r="K38" s="3">
        <v>-50000</v>
      </c>
      <c r="L38" s="3">
        <v>-48978.5602</v>
      </c>
      <c r="M38" s="46">
        <f t="shared" si="0"/>
        <v>0.97957120399999997</v>
      </c>
      <c r="N38" s="1">
        <v>24.923500000000001</v>
      </c>
      <c r="O38" s="4">
        <v>13199.722</v>
      </c>
    </row>
    <row r="39" spans="1:15" s="1" customFormat="1" x14ac:dyDescent="0.2">
      <c r="A39" s="28" t="s">
        <v>16</v>
      </c>
      <c r="B39" s="29">
        <v>37207</v>
      </c>
      <c r="C39" s="28" t="s">
        <v>42</v>
      </c>
      <c r="D39" s="30" t="s">
        <v>15</v>
      </c>
      <c r="E39" s="28" t="s">
        <v>40</v>
      </c>
      <c r="F39" s="30" t="s">
        <v>14</v>
      </c>
      <c r="G39" s="30">
        <v>0</v>
      </c>
      <c r="H39" s="5"/>
      <c r="I39" s="2">
        <v>37591</v>
      </c>
      <c r="J39" s="6"/>
      <c r="K39" s="3">
        <v>-50000</v>
      </c>
      <c r="L39" s="3">
        <v>-48871.354200000002</v>
      </c>
      <c r="M39" s="46">
        <f t="shared" si="0"/>
        <v>0.977427084</v>
      </c>
      <c r="N39" s="1">
        <v>24.923500000000001</v>
      </c>
      <c r="O39" s="4">
        <v>3934.1439999999998</v>
      </c>
    </row>
    <row r="40" spans="1:15" s="1" customFormat="1" x14ac:dyDescent="0.2">
      <c r="A40" s="28"/>
      <c r="B40" s="29"/>
      <c r="C40" s="28"/>
      <c r="D40" s="30"/>
      <c r="E40" s="28"/>
      <c r="F40" s="30"/>
      <c r="G40" s="30"/>
      <c r="H40" s="5"/>
      <c r="I40" s="2"/>
      <c r="J40" s="6"/>
      <c r="K40" s="31">
        <f>SUM(K28:K39)</f>
        <v>-600000</v>
      </c>
      <c r="L40" s="31">
        <f>SUM(L28:L39)</f>
        <v>-592695.55569999991</v>
      </c>
      <c r="M40" s="46"/>
      <c r="N40" s="32"/>
      <c r="O40" s="33">
        <f>SUM(O28:O39)</f>
        <v>479136.57719999988</v>
      </c>
    </row>
    <row r="41" spans="1:15" s="1" customFormat="1" x14ac:dyDescent="0.2">
      <c r="A41" s="38" t="s">
        <v>59</v>
      </c>
      <c r="B41" s="39"/>
      <c r="C41" s="40"/>
      <c r="D41" s="41"/>
      <c r="E41" s="40"/>
      <c r="F41" s="41"/>
      <c r="G41" s="41"/>
      <c r="H41" s="41"/>
      <c r="I41" s="39"/>
      <c r="J41" s="42"/>
      <c r="K41" s="43">
        <f>K40+K27</f>
        <v>0</v>
      </c>
      <c r="L41" s="43"/>
      <c r="M41" s="47"/>
      <c r="N41" s="38"/>
      <c r="O41" s="44">
        <f>O27+O40</f>
        <v>-631665.28860000009</v>
      </c>
    </row>
    <row r="42" spans="1:15" s="1" customFormat="1" x14ac:dyDescent="0.2">
      <c r="A42" s="28"/>
      <c r="B42" s="29"/>
      <c r="C42" s="28"/>
      <c r="D42" s="30"/>
      <c r="E42" s="28"/>
      <c r="F42" s="30"/>
      <c r="G42" s="30"/>
      <c r="H42" s="5"/>
      <c r="I42" s="2"/>
      <c r="J42" s="6"/>
      <c r="K42" s="31"/>
      <c r="L42" s="31"/>
      <c r="M42" s="46"/>
      <c r="N42" s="32"/>
      <c r="O42" s="33"/>
    </row>
    <row r="43" spans="1:15" s="1" customFormat="1" x14ac:dyDescent="0.2">
      <c r="A43" s="28"/>
      <c r="B43" s="29"/>
      <c r="C43" s="28"/>
      <c r="D43" s="30"/>
      <c r="E43" s="28"/>
      <c r="F43" s="30"/>
      <c r="G43" s="30"/>
      <c r="H43" s="5"/>
      <c r="I43" s="2"/>
      <c r="J43" s="6"/>
      <c r="K43" s="3"/>
      <c r="L43" s="3"/>
      <c r="M43" s="3"/>
      <c r="O43" s="4"/>
    </row>
    <row r="44" spans="1:15" s="1" customFormat="1" x14ac:dyDescent="0.2">
      <c r="A44" s="28" t="s">
        <v>16</v>
      </c>
      <c r="B44" s="29">
        <v>37174</v>
      </c>
      <c r="C44" s="28" t="s">
        <v>43</v>
      </c>
      <c r="D44" s="30" t="s">
        <v>15</v>
      </c>
      <c r="E44" s="28" t="s">
        <v>44</v>
      </c>
      <c r="F44" s="30" t="s">
        <v>14</v>
      </c>
      <c r="G44" s="30">
        <v>0</v>
      </c>
      <c r="H44" s="5"/>
      <c r="I44" s="2">
        <v>37257</v>
      </c>
      <c r="J44" s="6"/>
      <c r="K44" s="3">
        <v>-25000</v>
      </c>
      <c r="L44" s="3">
        <v>-24928.118600000002</v>
      </c>
      <c r="M44" s="46">
        <f t="shared" si="0"/>
        <v>0.99712474400000006</v>
      </c>
      <c r="N44" s="48">
        <v>25.892250000000001</v>
      </c>
      <c r="O44" s="4">
        <v>36002.435299999997</v>
      </c>
    </row>
    <row r="45" spans="1:15" s="1" customFormat="1" x14ac:dyDescent="0.2">
      <c r="A45" s="28" t="s">
        <v>16</v>
      </c>
      <c r="B45" s="29">
        <v>37174</v>
      </c>
      <c r="C45" s="28" t="s">
        <v>43</v>
      </c>
      <c r="D45" s="30" t="s">
        <v>15</v>
      </c>
      <c r="E45" s="28" t="s">
        <v>44</v>
      </c>
      <c r="F45" s="30" t="s">
        <v>14</v>
      </c>
      <c r="G45" s="30">
        <v>0</v>
      </c>
      <c r="H45" s="5"/>
      <c r="I45" s="2">
        <v>37288</v>
      </c>
      <c r="J45" s="6"/>
      <c r="K45" s="3">
        <v>-25000</v>
      </c>
      <c r="L45" s="3">
        <v>-24886.0337</v>
      </c>
      <c r="M45" s="46">
        <f t="shared" si="0"/>
        <v>0.99544134799999995</v>
      </c>
      <c r="N45" s="48">
        <v>25.892250000000001</v>
      </c>
      <c r="O45" s="4">
        <v>35842.110099999998</v>
      </c>
    </row>
    <row r="46" spans="1:15" s="1" customFormat="1" x14ac:dyDescent="0.2">
      <c r="A46" s="28" t="s">
        <v>16</v>
      </c>
      <c r="B46" s="29">
        <v>37174</v>
      </c>
      <c r="C46" s="28" t="s">
        <v>43</v>
      </c>
      <c r="D46" s="30" t="s">
        <v>15</v>
      </c>
      <c r="E46" s="28" t="s">
        <v>44</v>
      </c>
      <c r="F46" s="30" t="s">
        <v>14</v>
      </c>
      <c r="G46" s="30">
        <v>0</v>
      </c>
      <c r="H46" s="5"/>
      <c r="I46" s="2">
        <v>37316</v>
      </c>
      <c r="J46" s="6"/>
      <c r="K46" s="3">
        <v>-25000</v>
      </c>
      <c r="L46" s="3">
        <v>-24849.051200000002</v>
      </c>
      <c r="M46" s="46">
        <f t="shared" si="0"/>
        <v>0.9939620480000001</v>
      </c>
      <c r="N46" s="48">
        <v>25.892250000000001</v>
      </c>
      <c r="O46" s="4">
        <v>36310.676099999997</v>
      </c>
    </row>
    <row r="47" spans="1:15" s="1" customFormat="1" x14ac:dyDescent="0.2">
      <c r="A47" s="28" t="s">
        <v>16</v>
      </c>
      <c r="B47" s="29">
        <v>37174</v>
      </c>
      <c r="C47" s="28" t="s">
        <v>43</v>
      </c>
      <c r="D47" s="30" t="s">
        <v>15</v>
      </c>
      <c r="E47" s="28" t="s">
        <v>44</v>
      </c>
      <c r="F47" s="30" t="s">
        <v>14</v>
      </c>
      <c r="G47" s="30">
        <v>0</v>
      </c>
      <c r="H47" s="5"/>
      <c r="I47" s="2">
        <v>37347</v>
      </c>
      <c r="J47" s="6"/>
      <c r="K47" s="3">
        <v>-25000</v>
      </c>
      <c r="L47" s="3">
        <v>-24807.8763</v>
      </c>
      <c r="M47" s="46">
        <f t="shared" si="0"/>
        <v>0.99231505200000003</v>
      </c>
      <c r="N47" s="48">
        <v>25.892250000000001</v>
      </c>
      <c r="O47" s="4">
        <v>-11380.613300000001</v>
      </c>
    </row>
    <row r="48" spans="1:15" s="1" customFormat="1" x14ac:dyDescent="0.2">
      <c r="A48" s="28" t="s">
        <v>16</v>
      </c>
      <c r="B48" s="29">
        <v>37174</v>
      </c>
      <c r="C48" s="28" t="s">
        <v>43</v>
      </c>
      <c r="D48" s="30" t="s">
        <v>15</v>
      </c>
      <c r="E48" s="28" t="s">
        <v>44</v>
      </c>
      <c r="F48" s="30" t="s">
        <v>14</v>
      </c>
      <c r="G48" s="30">
        <v>0</v>
      </c>
      <c r="H48" s="5"/>
      <c r="I48" s="2">
        <v>37377</v>
      </c>
      <c r="J48" s="6"/>
      <c r="K48" s="3">
        <v>-25000</v>
      </c>
      <c r="L48" s="3">
        <v>-24767.612400000002</v>
      </c>
      <c r="M48" s="46">
        <f t="shared" si="0"/>
        <v>0.9907044960000001</v>
      </c>
      <c r="N48" s="48">
        <v>25.892250000000001</v>
      </c>
      <c r="O48" s="4">
        <v>-10619.113799999999</v>
      </c>
    </row>
    <row r="49" spans="1:15" s="1" customFormat="1" x14ac:dyDescent="0.2">
      <c r="A49" s="28" t="s">
        <v>16</v>
      </c>
      <c r="B49" s="29">
        <v>37174</v>
      </c>
      <c r="C49" s="28" t="s">
        <v>43</v>
      </c>
      <c r="D49" s="30" t="s">
        <v>15</v>
      </c>
      <c r="E49" s="28" t="s">
        <v>44</v>
      </c>
      <c r="F49" s="30" t="s">
        <v>14</v>
      </c>
      <c r="G49" s="30">
        <v>0</v>
      </c>
      <c r="H49" s="5"/>
      <c r="I49" s="2">
        <v>37408</v>
      </c>
      <c r="J49" s="6"/>
      <c r="K49" s="3">
        <v>-25000</v>
      </c>
      <c r="L49" s="3">
        <v>-24726.339</v>
      </c>
      <c r="M49" s="46">
        <f t="shared" si="0"/>
        <v>0.98905356</v>
      </c>
      <c r="N49" s="48">
        <v>25.892250000000001</v>
      </c>
      <c r="O49" s="4">
        <v>-9884.3539999999994</v>
      </c>
    </row>
    <row r="50" spans="1:15" s="1" customFormat="1" x14ac:dyDescent="0.2">
      <c r="A50" s="28" t="s">
        <v>16</v>
      </c>
      <c r="B50" s="29">
        <v>37174</v>
      </c>
      <c r="C50" s="28" t="s">
        <v>43</v>
      </c>
      <c r="D50" s="30" t="s">
        <v>15</v>
      </c>
      <c r="E50" s="28" t="s">
        <v>44</v>
      </c>
      <c r="F50" s="30" t="s">
        <v>14</v>
      </c>
      <c r="G50" s="30">
        <v>0</v>
      </c>
      <c r="H50" s="5"/>
      <c r="I50" s="2">
        <v>37438</v>
      </c>
      <c r="J50" s="6"/>
      <c r="K50" s="3">
        <v>-25000</v>
      </c>
      <c r="L50" s="3">
        <v>-24684.8927</v>
      </c>
      <c r="M50" s="46">
        <f t="shared" si="0"/>
        <v>0.98739570799999998</v>
      </c>
      <c r="N50" s="48">
        <v>25.892250000000001</v>
      </c>
      <c r="O50" s="4">
        <v>30047.685700000002</v>
      </c>
    </row>
    <row r="51" spans="1:15" s="1" customFormat="1" x14ac:dyDescent="0.2">
      <c r="A51" s="28" t="s">
        <v>16</v>
      </c>
      <c r="B51" s="29">
        <v>37174</v>
      </c>
      <c r="C51" s="28" t="s">
        <v>43</v>
      </c>
      <c r="D51" s="30" t="s">
        <v>15</v>
      </c>
      <c r="E51" s="28" t="s">
        <v>44</v>
      </c>
      <c r="F51" s="30" t="s">
        <v>14</v>
      </c>
      <c r="G51" s="30">
        <v>0</v>
      </c>
      <c r="H51" s="5"/>
      <c r="I51" s="2">
        <v>37469</v>
      </c>
      <c r="J51" s="6"/>
      <c r="K51" s="3">
        <v>-25000</v>
      </c>
      <c r="L51" s="3">
        <v>-24638.570599999999</v>
      </c>
      <c r="M51" s="46">
        <f t="shared" si="0"/>
        <v>0.98554282399999993</v>
      </c>
      <c r="N51" s="48">
        <v>25.892250000000001</v>
      </c>
      <c r="O51" s="4">
        <v>30089.8544</v>
      </c>
    </row>
    <row r="52" spans="1:15" s="1" customFormat="1" x14ac:dyDescent="0.2">
      <c r="A52" s="28" t="s">
        <v>16</v>
      </c>
      <c r="B52" s="29">
        <v>37174</v>
      </c>
      <c r="C52" s="28" t="s">
        <v>43</v>
      </c>
      <c r="D52" s="30" t="s">
        <v>15</v>
      </c>
      <c r="E52" s="28" t="s">
        <v>44</v>
      </c>
      <c r="F52" s="30" t="s">
        <v>14</v>
      </c>
      <c r="G52" s="30">
        <v>0</v>
      </c>
      <c r="H52" s="5"/>
      <c r="I52" s="2">
        <v>37500</v>
      </c>
      <c r="J52" s="6"/>
      <c r="K52" s="3">
        <v>-25000</v>
      </c>
      <c r="L52" s="3">
        <v>-24591.3115</v>
      </c>
      <c r="M52" s="46">
        <f t="shared" si="0"/>
        <v>0.98365245999999995</v>
      </c>
      <c r="N52" s="48">
        <v>25.892250000000001</v>
      </c>
      <c r="O52" s="4">
        <v>30032.1391</v>
      </c>
    </row>
    <row r="53" spans="1:15" s="1" customFormat="1" x14ac:dyDescent="0.2">
      <c r="A53" s="28" t="s">
        <v>16</v>
      </c>
      <c r="B53" s="29">
        <v>37174</v>
      </c>
      <c r="C53" s="28" t="s">
        <v>43</v>
      </c>
      <c r="D53" s="30" t="s">
        <v>15</v>
      </c>
      <c r="E53" s="28" t="s">
        <v>44</v>
      </c>
      <c r="F53" s="30" t="s">
        <v>14</v>
      </c>
      <c r="G53" s="30">
        <v>0</v>
      </c>
      <c r="H53" s="5"/>
      <c r="I53" s="2">
        <v>37530</v>
      </c>
      <c r="J53" s="6"/>
      <c r="K53" s="3">
        <v>-25000</v>
      </c>
      <c r="L53" s="3">
        <v>-24543.014500000001</v>
      </c>
      <c r="M53" s="46">
        <f t="shared" si="0"/>
        <v>0.98172058000000006</v>
      </c>
      <c r="N53" s="48">
        <v>25.892250000000001</v>
      </c>
      <c r="O53" s="4">
        <v>47202.352599999998</v>
      </c>
    </row>
    <row r="54" spans="1:15" s="1" customFormat="1" x14ac:dyDescent="0.2">
      <c r="A54" s="28" t="s">
        <v>16</v>
      </c>
      <c r="B54" s="29">
        <v>37174</v>
      </c>
      <c r="C54" s="28" t="s">
        <v>43</v>
      </c>
      <c r="D54" s="30" t="s">
        <v>15</v>
      </c>
      <c r="E54" s="28" t="s">
        <v>44</v>
      </c>
      <c r="F54" s="30" t="s">
        <v>14</v>
      </c>
      <c r="G54" s="30">
        <v>0</v>
      </c>
      <c r="H54" s="5"/>
      <c r="I54" s="2">
        <v>37561</v>
      </c>
      <c r="J54" s="6"/>
      <c r="K54" s="3">
        <v>-25000</v>
      </c>
      <c r="L54" s="3">
        <v>-24489.2801</v>
      </c>
      <c r="M54" s="46">
        <f t="shared" si="0"/>
        <v>0.97957120399999997</v>
      </c>
      <c r="N54" s="48">
        <v>25.892250000000001</v>
      </c>
      <c r="O54" s="4">
        <v>53049.902999999998</v>
      </c>
    </row>
    <row r="55" spans="1:15" s="1" customFormat="1" x14ac:dyDescent="0.2">
      <c r="A55" s="28" t="s">
        <v>16</v>
      </c>
      <c r="B55" s="29">
        <v>37174</v>
      </c>
      <c r="C55" s="28" t="s">
        <v>43</v>
      </c>
      <c r="D55" s="30" t="s">
        <v>15</v>
      </c>
      <c r="E55" s="28" t="s">
        <v>44</v>
      </c>
      <c r="F55" s="30" t="s">
        <v>14</v>
      </c>
      <c r="G55" s="30">
        <v>0</v>
      </c>
      <c r="H55" s="5"/>
      <c r="I55" s="2">
        <v>37591</v>
      </c>
      <c r="J55" s="6"/>
      <c r="K55" s="3">
        <v>-25000</v>
      </c>
      <c r="L55" s="3">
        <v>-24435.677100000001</v>
      </c>
      <c r="M55" s="46">
        <f t="shared" si="0"/>
        <v>0.977427084</v>
      </c>
      <c r="N55" s="48">
        <v>25.892250000000001</v>
      </c>
      <c r="O55" s="4">
        <v>52518.379000000001</v>
      </c>
    </row>
    <row r="56" spans="1:15" s="1" customFormat="1" x14ac:dyDescent="0.2">
      <c r="A56" s="28" t="s">
        <v>16</v>
      </c>
      <c r="B56" s="29">
        <v>37176</v>
      </c>
      <c r="C56" s="28" t="s">
        <v>45</v>
      </c>
      <c r="D56" s="30" t="s">
        <v>15</v>
      </c>
      <c r="E56" s="28" t="s">
        <v>44</v>
      </c>
      <c r="F56" s="30" t="s">
        <v>14</v>
      </c>
      <c r="G56" s="30">
        <v>0</v>
      </c>
      <c r="H56" s="5"/>
      <c r="I56" s="2">
        <v>37257</v>
      </c>
      <c r="J56" s="6"/>
      <c r="K56" s="3">
        <v>-25000</v>
      </c>
      <c r="L56" s="3">
        <v>-24928.118600000002</v>
      </c>
      <c r="M56" s="46">
        <f t="shared" si="0"/>
        <v>0.99712474400000006</v>
      </c>
      <c r="N56" s="48">
        <v>26.506250210000001</v>
      </c>
      <c r="O56" s="4">
        <v>51308.305399999997</v>
      </c>
    </row>
    <row r="57" spans="1:15" s="1" customFormat="1" x14ac:dyDescent="0.2">
      <c r="A57" s="28" t="s">
        <v>16</v>
      </c>
      <c r="B57" s="29">
        <v>37176</v>
      </c>
      <c r="C57" s="28" t="s">
        <v>45</v>
      </c>
      <c r="D57" s="30" t="s">
        <v>15</v>
      </c>
      <c r="E57" s="28" t="s">
        <v>44</v>
      </c>
      <c r="F57" s="30" t="s">
        <v>14</v>
      </c>
      <c r="G57" s="30">
        <v>0</v>
      </c>
      <c r="H57" s="5"/>
      <c r="I57" s="2">
        <v>37288</v>
      </c>
      <c r="J57" s="6"/>
      <c r="K57" s="3">
        <v>-25000</v>
      </c>
      <c r="L57" s="3">
        <v>-24886.0337</v>
      </c>
      <c r="M57" s="46">
        <f t="shared" si="0"/>
        <v>0.99544134799999995</v>
      </c>
      <c r="N57" s="48">
        <v>26.506250210000001</v>
      </c>
      <c r="O57" s="4">
        <v>51122.14</v>
      </c>
    </row>
    <row r="58" spans="1:15" s="1" customFormat="1" x14ac:dyDescent="0.2">
      <c r="A58" s="28" t="s">
        <v>16</v>
      </c>
      <c r="B58" s="29">
        <v>37176</v>
      </c>
      <c r="C58" s="28" t="s">
        <v>45</v>
      </c>
      <c r="D58" s="30" t="s">
        <v>15</v>
      </c>
      <c r="E58" s="28" t="s">
        <v>44</v>
      </c>
      <c r="F58" s="30" t="s">
        <v>14</v>
      </c>
      <c r="G58" s="30">
        <v>0</v>
      </c>
      <c r="H58" s="5"/>
      <c r="I58" s="2">
        <v>37316</v>
      </c>
      <c r="J58" s="6"/>
      <c r="K58" s="3">
        <v>-25000</v>
      </c>
      <c r="L58" s="3">
        <v>-24849.051200000002</v>
      </c>
      <c r="M58" s="46">
        <f t="shared" si="0"/>
        <v>0.9939620480000001</v>
      </c>
      <c r="N58" s="48">
        <v>26.506250210000001</v>
      </c>
      <c r="O58" s="4">
        <v>51567.998800000001</v>
      </c>
    </row>
    <row r="59" spans="1:15" s="1" customFormat="1" x14ac:dyDescent="0.2">
      <c r="A59" s="28" t="s">
        <v>16</v>
      </c>
      <c r="B59" s="29">
        <v>37176</v>
      </c>
      <c r="C59" s="28" t="s">
        <v>45</v>
      </c>
      <c r="D59" s="30" t="s">
        <v>15</v>
      </c>
      <c r="E59" s="28" t="s">
        <v>44</v>
      </c>
      <c r="F59" s="30" t="s">
        <v>14</v>
      </c>
      <c r="G59" s="30">
        <v>0</v>
      </c>
      <c r="H59" s="5"/>
      <c r="I59" s="2">
        <v>37347</v>
      </c>
      <c r="J59" s="6"/>
      <c r="K59" s="3">
        <v>-25000</v>
      </c>
      <c r="L59" s="3">
        <v>-24807.8763</v>
      </c>
      <c r="M59" s="46">
        <f t="shared" si="0"/>
        <v>0.99231505200000003</v>
      </c>
      <c r="N59" s="48">
        <v>26.506250210000001</v>
      </c>
      <c r="O59" s="4">
        <v>3851.4279999999999</v>
      </c>
    </row>
    <row r="60" spans="1:15" s="1" customFormat="1" x14ac:dyDescent="0.2">
      <c r="A60" s="28" t="s">
        <v>16</v>
      </c>
      <c r="B60" s="29">
        <v>37176</v>
      </c>
      <c r="C60" s="28" t="s">
        <v>45</v>
      </c>
      <c r="D60" s="30" t="s">
        <v>15</v>
      </c>
      <c r="E60" s="28" t="s">
        <v>44</v>
      </c>
      <c r="F60" s="30" t="s">
        <v>14</v>
      </c>
      <c r="G60" s="30">
        <v>0</v>
      </c>
      <c r="H60" s="5"/>
      <c r="I60" s="2">
        <v>37377</v>
      </c>
      <c r="J60" s="6"/>
      <c r="K60" s="3">
        <v>-25000</v>
      </c>
      <c r="L60" s="3">
        <v>-24767.612400000002</v>
      </c>
      <c r="M60" s="46">
        <f t="shared" si="0"/>
        <v>0.9907044960000001</v>
      </c>
      <c r="N60" s="48">
        <v>26.506250210000001</v>
      </c>
      <c r="O60" s="4">
        <v>4588.2053999999998</v>
      </c>
    </row>
    <row r="61" spans="1:15" s="1" customFormat="1" x14ac:dyDescent="0.2">
      <c r="A61" s="28" t="s">
        <v>16</v>
      </c>
      <c r="B61" s="29">
        <v>37176</v>
      </c>
      <c r="C61" s="28" t="s">
        <v>45</v>
      </c>
      <c r="D61" s="30" t="s">
        <v>15</v>
      </c>
      <c r="E61" s="28" t="s">
        <v>44</v>
      </c>
      <c r="F61" s="30" t="s">
        <v>14</v>
      </c>
      <c r="G61" s="30">
        <v>0</v>
      </c>
      <c r="H61" s="5"/>
      <c r="I61" s="2">
        <v>37408</v>
      </c>
      <c r="J61" s="6"/>
      <c r="K61" s="3">
        <v>-25000</v>
      </c>
      <c r="L61" s="3">
        <v>-24726.339</v>
      </c>
      <c r="M61" s="46">
        <f t="shared" si="0"/>
        <v>0.98905356</v>
      </c>
      <c r="N61" s="48">
        <v>26.506250210000001</v>
      </c>
      <c r="O61" s="4">
        <v>5297.6233000000002</v>
      </c>
    </row>
    <row r="62" spans="1:15" s="1" customFormat="1" x14ac:dyDescent="0.2">
      <c r="A62" s="28" t="s">
        <v>16</v>
      </c>
      <c r="B62" s="29">
        <v>37176</v>
      </c>
      <c r="C62" s="28" t="s">
        <v>45</v>
      </c>
      <c r="D62" s="30" t="s">
        <v>15</v>
      </c>
      <c r="E62" s="28" t="s">
        <v>44</v>
      </c>
      <c r="F62" s="30" t="s">
        <v>14</v>
      </c>
      <c r="G62" s="30">
        <v>0</v>
      </c>
      <c r="H62" s="5"/>
      <c r="I62" s="2">
        <v>37438</v>
      </c>
      <c r="J62" s="6"/>
      <c r="K62" s="3">
        <v>-25000</v>
      </c>
      <c r="L62" s="3">
        <v>-24684.8927</v>
      </c>
      <c r="M62" s="46">
        <f t="shared" si="0"/>
        <v>0.98739570799999998</v>
      </c>
      <c r="N62" s="48">
        <v>26.506250210000001</v>
      </c>
      <c r="O62" s="4">
        <v>45204.214999999997</v>
      </c>
    </row>
    <row r="63" spans="1:15" s="1" customFormat="1" x14ac:dyDescent="0.2">
      <c r="A63" s="28" t="s">
        <v>16</v>
      </c>
      <c r="B63" s="29">
        <v>37176</v>
      </c>
      <c r="C63" s="28" t="s">
        <v>45</v>
      </c>
      <c r="D63" s="30" t="s">
        <v>15</v>
      </c>
      <c r="E63" s="28" t="s">
        <v>44</v>
      </c>
      <c r="F63" s="30" t="s">
        <v>14</v>
      </c>
      <c r="G63" s="30">
        <v>0</v>
      </c>
      <c r="H63" s="5"/>
      <c r="I63" s="2">
        <v>37469</v>
      </c>
      <c r="J63" s="6"/>
      <c r="K63" s="3">
        <v>-25000</v>
      </c>
      <c r="L63" s="3">
        <v>-24638.570599999999</v>
      </c>
      <c r="M63" s="46">
        <f t="shared" si="0"/>
        <v>0.98554282399999993</v>
      </c>
      <c r="N63" s="48">
        <v>26.506250210000001</v>
      </c>
      <c r="O63" s="4">
        <v>45217.941899999998</v>
      </c>
    </row>
    <row r="64" spans="1:15" s="1" customFormat="1" x14ac:dyDescent="0.2">
      <c r="A64" s="28" t="s">
        <v>16</v>
      </c>
      <c r="B64" s="29">
        <v>37176</v>
      </c>
      <c r="C64" s="28" t="s">
        <v>45</v>
      </c>
      <c r="D64" s="30" t="s">
        <v>15</v>
      </c>
      <c r="E64" s="28" t="s">
        <v>44</v>
      </c>
      <c r="F64" s="30" t="s">
        <v>14</v>
      </c>
      <c r="G64" s="30">
        <v>0</v>
      </c>
      <c r="H64" s="5"/>
      <c r="I64" s="2">
        <v>37500</v>
      </c>
      <c r="J64" s="6"/>
      <c r="K64" s="3">
        <v>-25000</v>
      </c>
      <c r="L64" s="3">
        <v>-24591.3115</v>
      </c>
      <c r="M64" s="46">
        <f t="shared" si="0"/>
        <v>0.98365245999999995</v>
      </c>
      <c r="N64" s="48">
        <v>26.506250210000001</v>
      </c>
      <c r="O64" s="4">
        <v>45131.209499999997</v>
      </c>
    </row>
    <row r="65" spans="1:15" s="1" customFormat="1" x14ac:dyDescent="0.2">
      <c r="A65" s="28" t="s">
        <v>16</v>
      </c>
      <c r="B65" s="29">
        <v>37176</v>
      </c>
      <c r="C65" s="28" t="s">
        <v>45</v>
      </c>
      <c r="D65" s="30" t="s">
        <v>15</v>
      </c>
      <c r="E65" s="28" t="s">
        <v>44</v>
      </c>
      <c r="F65" s="30" t="s">
        <v>14</v>
      </c>
      <c r="G65" s="30">
        <v>0</v>
      </c>
      <c r="H65" s="5"/>
      <c r="I65" s="2">
        <v>37530</v>
      </c>
      <c r="J65" s="6"/>
      <c r="K65" s="3">
        <v>-25000</v>
      </c>
      <c r="L65" s="3">
        <v>-24543.014500000001</v>
      </c>
      <c r="M65" s="46">
        <f t="shared" si="0"/>
        <v>0.98172058000000006</v>
      </c>
      <c r="N65" s="48">
        <v>26.506250210000001</v>
      </c>
      <c r="O65" s="4">
        <v>62271.768600000003</v>
      </c>
    </row>
    <row r="66" spans="1:15" s="1" customFormat="1" x14ac:dyDescent="0.2">
      <c r="A66" s="28" t="s">
        <v>16</v>
      </c>
      <c r="B66" s="29">
        <v>37176</v>
      </c>
      <c r="C66" s="28" t="s">
        <v>45</v>
      </c>
      <c r="D66" s="30" t="s">
        <v>15</v>
      </c>
      <c r="E66" s="28" t="s">
        <v>44</v>
      </c>
      <c r="F66" s="30" t="s">
        <v>14</v>
      </c>
      <c r="G66" s="30">
        <v>0</v>
      </c>
      <c r="H66" s="5"/>
      <c r="I66" s="2">
        <v>37561</v>
      </c>
      <c r="J66" s="6"/>
      <c r="K66" s="3">
        <v>-25000</v>
      </c>
      <c r="L66" s="3">
        <v>-24489.2801</v>
      </c>
      <c r="M66" s="46">
        <f t="shared" si="0"/>
        <v>0.97957120399999997</v>
      </c>
      <c r="N66" s="48">
        <v>26.506250210000001</v>
      </c>
      <c r="O66" s="4">
        <v>68086.326199999996</v>
      </c>
    </row>
    <row r="67" spans="1:15" s="1" customFormat="1" x14ac:dyDescent="0.2">
      <c r="A67" s="28" t="s">
        <v>16</v>
      </c>
      <c r="B67" s="29">
        <v>37176</v>
      </c>
      <c r="C67" s="28" t="s">
        <v>45</v>
      </c>
      <c r="D67" s="30" t="s">
        <v>15</v>
      </c>
      <c r="E67" s="28" t="s">
        <v>44</v>
      </c>
      <c r="F67" s="30" t="s">
        <v>14</v>
      </c>
      <c r="G67" s="30">
        <v>0</v>
      </c>
      <c r="H67" s="5"/>
      <c r="I67" s="2">
        <v>37591</v>
      </c>
      <c r="J67" s="6"/>
      <c r="K67" s="3">
        <v>-25000</v>
      </c>
      <c r="L67" s="3">
        <v>-24435.677100000001</v>
      </c>
      <c r="M67" s="46">
        <f t="shared" si="0"/>
        <v>0.977427084</v>
      </c>
      <c r="N67" s="48">
        <v>26.506250210000001</v>
      </c>
      <c r="O67" s="4">
        <v>67521.889800000004</v>
      </c>
    </row>
    <row r="68" spans="1:15" s="1" customFormat="1" x14ac:dyDescent="0.2">
      <c r="A68" s="28"/>
      <c r="B68" s="29"/>
      <c r="C68" s="28"/>
      <c r="D68" s="30"/>
      <c r="E68" s="28"/>
      <c r="F68" s="30"/>
      <c r="G68" s="30"/>
      <c r="H68" s="5"/>
      <c r="I68" s="2"/>
      <c r="J68" s="6"/>
      <c r="K68" s="31">
        <f>SUM(K44:K67)</f>
        <v>-600000</v>
      </c>
      <c r="L68" s="31">
        <f>SUM(L56:L67)</f>
        <v>-296347.77769999998</v>
      </c>
      <c r="M68" s="31"/>
      <c r="N68" s="32"/>
      <c r="O68" s="33">
        <f>SUM(O44:O67)</f>
        <v>820380.5061</v>
      </c>
    </row>
    <row r="69" spans="1:15" s="1" customFormat="1" x14ac:dyDescent="0.2">
      <c r="A69" s="28" t="s">
        <v>16</v>
      </c>
      <c r="B69" s="29">
        <v>37207</v>
      </c>
      <c r="C69" s="28" t="s">
        <v>46</v>
      </c>
      <c r="D69" s="30" t="s">
        <v>15</v>
      </c>
      <c r="E69" s="28" t="s">
        <v>44</v>
      </c>
      <c r="F69" s="30" t="s">
        <v>14</v>
      </c>
      <c r="G69" s="30">
        <v>0</v>
      </c>
      <c r="H69" s="5"/>
      <c r="I69" s="2">
        <v>37257</v>
      </c>
      <c r="J69" s="6"/>
      <c r="K69" s="3">
        <v>50000</v>
      </c>
      <c r="L69" s="3">
        <v>49856.237200000003</v>
      </c>
      <c r="M69" s="46">
        <f t="shared" si="0"/>
        <v>0.99712474400000006</v>
      </c>
      <c r="N69" s="48">
        <v>25.406500479999998</v>
      </c>
      <c r="O69" s="4">
        <v>-47787.227299999999</v>
      </c>
    </row>
    <row r="70" spans="1:15" s="1" customFormat="1" x14ac:dyDescent="0.2">
      <c r="A70" s="28" t="s">
        <v>16</v>
      </c>
      <c r="B70" s="29">
        <v>37207</v>
      </c>
      <c r="C70" s="28" t="s">
        <v>46</v>
      </c>
      <c r="D70" s="30" t="s">
        <v>15</v>
      </c>
      <c r="E70" s="28" t="s">
        <v>44</v>
      </c>
      <c r="F70" s="30" t="s">
        <v>14</v>
      </c>
      <c r="G70" s="30">
        <v>0</v>
      </c>
      <c r="H70" s="5"/>
      <c r="I70" s="2">
        <v>37288</v>
      </c>
      <c r="J70" s="6"/>
      <c r="K70" s="3">
        <v>50000</v>
      </c>
      <c r="L70" s="3">
        <v>49772.067499999997</v>
      </c>
      <c r="M70" s="46">
        <f t="shared" ref="M70:M80" si="1">L70/K70</f>
        <v>0.99544135</v>
      </c>
      <c r="N70" s="48">
        <v>25.406500479999998</v>
      </c>
      <c r="O70" s="4">
        <v>-47507.462299999999</v>
      </c>
    </row>
    <row r="71" spans="1:15" s="1" customFormat="1" x14ac:dyDescent="0.2">
      <c r="A71" s="28" t="s">
        <v>16</v>
      </c>
      <c r="B71" s="29">
        <v>37207</v>
      </c>
      <c r="C71" s="28" t="s">
        <v>46</v>
      </c>
      <c r="D71" s="30" t="s">
        <v>15</v>
      </c>
      <c r="E71" s="28" t="s">
        <v>44</v>
      </c>
      <c r="F71" s="30" t="s">
        <v>14</v>
      </c>
      <c r="G71" s="30">
        <v>0</v>
      </c>
      <c r="H71" s="5"/>
      <c r="I71" s="2">
        <v>37316</v>
      </c>
      <c r="J71" s="6"/>
      <c r="K71" s="3">
        <v>50000</v>
      </c>
      <c r="L71" s="3">
        <v>49698.102400000003</v>
      </c>
      <c r="M71" s="46">
        <f t="shared" si="1"/>
        <v>0.9939620480000001</v>
      </c>
      <c r="N71" s="48">
        <v>25.406500479999998</v>
      </c>
      <c r="O71" s="4">
        <v>-48480.522799999999</v>
      </c>
    </row>
    <row r="72" spans="1:15" s="1" customFormat="1" x14ac:dyDescent="0.2">
      <c r="A72" s="28" t="s">
        <v>16</v>
      </c>
      <c r="B72" s="29">
        <v>37207</v>
      </c>
      <c r="C72" s="28" t="s">
        <v>46</v>
      </c>
      <c r="D72" s="30" t="s">
        <v>15</v>
      </c>
      <c r="E72" s="28" t="s">
        <v>44</v>
      </c>
      <c r="F72" s="30" t="s">
        <v>14</v>
      </c>
      <c r="G72" s="30">
        <v>0</v>
      </c>
      <c r="H72" s="5"/>
      <c r="I72" s="2">
        <v>37347</v>
      </c>
      <c r="J72" s="6"/>
      <c r="K72" s="3">
        <v>50000</v>
      </c>
      <c r="L72" s="3">
        <v>49615.752699999997</v>
      </c>
      <c r="M72" s="46">
        <f t="shared" si="1"/>
        <v>0.99231505399999997</v>
      </c>
      <c r="N72" s="48">
        <v>25.406500479999998</v>
      </c>
      <c r="O72" s="4">
        <v>46862.054600000003</v>
      </c>
    </row>
    <row r="73" spans="1:15" s="1" customFormat="1" x14ac:dyDescent="0.2">
      <c r="A73" s="28" t="s">
        <v>16</v>
      </c>
      <c r="B73" s="29">
        <v>37207</v>
      </c>
      <c r="C73" s="28" t="s">
        <v>46</v>
      </c>
      <c r="D73" s="30" t="s">
        <v>15</v>
      </c>
      <c r="E73" s="28" t="s">
        <v>44</v>
      </c>
      <c r="F73" s="30" t="s">
        <v>14</v>
      </c>
      <c r="G73" s="30">
        <v>0</v>
      </c>
      <c r="H73" s="5"/>
      <c r="I73" s="2">
        <v>37377</v>
      </c>
      <c r="J73" s="6"/>
      <c r="K73" s="3">
        <v>50000</v>
      </c>
      <c r="L73" s="3">
        <v>49535.224900000001</v>
      </c>
      <c r="M73" s="46">
        <f t="shared" si="1"/>
        <v>0.99070449800000004</v>
      </c>
      <c r="N73" s="48">
        <v>25.406500479999998</v>
      </c>
      <c r="O73" s="4">
        <v>45299.939400000003</v>
      </c>
    </row>
    <row r="74" spans="1:15" s="1" customFormat="1" x14ac:dyDescent="0.2">
      <c r="A74" s="28" t="s">
        <v>16</v>
      </c>
      <c r="B74" s="29">
        <v>37207</v>
      </c>
      <c r="C74" s="28" t="s">
        <v>46</v>
      </c>
      <c r="D74" s="30" t="s">
        <v>15</v>
      </c>
      <c r="E74" s="28" t="s">
        <v>44</v>
      </c>
      <c r="F74" s="30" t="s">
        <v>14</v>
      </c>
      <c r="G74" s="30">
        <v>0</v>
      </c>
      <c r="H74" s="5"/>
      <c r="I74" s="2">
        <v>37408</v>
      </c>
      <c r="J74" s="6"/>
      <c r="K74" s="3">
        <v>50000</v>
      </c>
      <c r="L74" s="3">
        <v>49452.678</v>
      </c>
      <c r="M74" s="46">
        <f t="shared" si="1"/>
        <v>0.98905356</v>
      </c>
      <c r="N74" s="48">
        <v>25.406500479999998</v>
      </c>
      <c r="O74" s="4">
        <v>43790.322699999997</v>
      </c>
    </row>
    <row r="75" spans="1:15" s="1" customFormat="1" x14ac:dyDescent="0.2">
      <c r="A75" s="28" t="s">
        <v>16</v>
      </c>
      <c r="B75" s="29">
        <v>37207</v>
      </c>
      <c r="C75" s="28" t="s">
        <v>46</v>
      </c>
      <c r="D75" s="30" t="s">
        <v>15</v>
      </c>
      <c r="E75" s="28" t="s">
        <v>44</v>
      </c>
      <c r="F75" s="30" t="s">
        <v>14</v>
      </c>
      <c r="G75" s="30">
        <v>0</v>
      </c>
      <c r="H75" s="5"/>
      <c r="I75" s="2">
        <v>37438</v>
      </c>
      <c r="J75" s="6"/>
      <c r="K75" s="3">
        <v>50000</v>
      </c>
      <c r="L75" s="3">
        <v>49369.785499999998</v>
      </c>
      <c r="M75" s="46">
        <f t="shared" si="1"/>
        <v>0.98739570999999993</v>
      </c>
      <c r="N75" s="48">
        <v>25.406500479999998</v>
      </c>
      <c r="O75" s="4">
        <v>-36114.021800000002</v>
      </c>
    </row>
    <row r="76" spans="1:15" s="1" customFormat="1" x14ac:dyDescent="0.2">
      <c r="A76" s="28" t="s">
        <v>16</v>
      </c>
      <c r="B76" s="29">
        <v>37207</v>
      </c>
      <c r="C76" s="28" t="s">
        <v>46</v>
      </c>
      <c r="D76" s="30" t="s">
        <v>15</v>
      </c>
      <c r="E76" s="28" t="s">
        <v>44</v>
      </c>
      <c r="F76" s="30" t="s">
        <v>14</v>
      </c>
      <c r="G76" s="30">
        <v>0</v>
      </c>
      <c r="H76" s="5"/>
      <c r="I76" s="2">
        <v>37469</v>
      </c>
      <c r="J76" s="6"/>
      <c r="K76" s="3">
        <v>50000</v>
      </c>
      <c r="L76" s="3">
        <v>49277.141300000003</v>
      </c>
      <c r="M76" s="46">
        <f t="shared" si="1"/>
        <v>0.98554282600000009</v>
      </c>
      <c r="N76" s="48">
        <v>25.406500479999998</v>
      </c>
      <c r="O76" s="4">
        <v>-36243.361100000002</v>
      </c>
    </row>
    <row r="77" spans="1:15" s="1" customFormat="1" x14ac:dyDescent="0.2">
      <c r="A77" s="28" t="s">
        <v>16</v>
      </c>
      <c r="B77" s="29">
        <v>37207</v>
      </c>
      <c r="C77" s="28" t="s">
        <v>46</v>
      </c>
      <c r="D77" s="30" t="s">
        <v>15</v>
      </c>
      <c r="E77" s="28" t="s">
        <v>44</v>
      </c>
      <c r="F77" s="30" t="s">
        <v>14</v>
      </c>
      <c r="G77" s="30">
        <v>0</v>
      </c>
      <c r="H77" s="5"/>
      <c r="I77" s="2">
        <v>37500</v>
      </c>
      <c r="J77" s="6"/>
      <c r="K77" s="3">
        <v>50000</v>
      </c>
      <c r="L77" s="3">
        <v>49182.622900000002</v>
      </c>
      <c r="M77" s="46">
        <f t="shared" si="1"/>
        <v>0.98365245800000001</v>
      </c>
      <c r="N77" s="48">
        <v>25.406500479999998</v>
      </c>
      <c r="O77" s="4">
        <v>-36173.842799999999</v>
      </c>
    </row>
    <row r="78" spans="1:15" s="1" customFormat="1" x14ac:dyDescent="0.2">
      <c r="A78" s="28" t="s">
        <v>16</v>
      </c>
      <c r="B78" s="29">
        <v>37207</v>
      </c>
      <c r="C78" s="28" t="s">
        <v>46</v>
      </c>
      <c r="D78" s="30" t="s">
        <v>15</v>
      </c>
      <c r="E78" s="28" t="s">
        <v>44</v>
      </c>
      <c r="F78" s="30" t="s">
        <v>14</v>
      </c>
      <c r="G78" s="30">
        <v>0</v>
      </c>
      <c r="H78" s="5"/>
      <c r="I78" s="2">
        <v>37530</v>
      </c>
      <c r="J78" s="6"/>
      <c r="K78" s="3">
        <v>50000</v>
      </c>
      <c r="L78" s="3">
        <v>49086.028899999998</v>
      </c>
      <c r="M78" s="46">
        <f t="shared" si="1"/>
        <v>0.9817205779999999</v>
      </c>
      <c r="N78" s="48">
        <v>25.406500479999998</v>
      </c>
      <c r="O78" s="4">
        <v>-70561.190199999997</v>
      </c>
    </row>
    <row r="79" spans="1:15" s="1" customFormat="1" x14ac:dyDescent="0.2">
      <c r="A79" s="28" t="s">
        <v>16</v>
      </c>
      <c r="B79" s="29">
        <v>37207</v>
      </c>
      <c r="C79" s="28" t="s">
        <v>46</v>
      </c>
      <c r="D79" s="30" t="s">
        <v>15</v>
      </c>
      <c r="E79" s="28" t="s">
        <v>44</v>
      </c>
      <c r="F79" s="30" t="s">
        <v>14</v>
      </c>
      <c r="G79" s="30">
        <v>0</v>
      </c>
      <c r="H79" s="5"/>
      <c r="I79" s="2">
        <v>37561</v>
      </c>
      <c r="J79" s="6"/>
      <c r="K79" s="3">
        <v>50000</v>
      </c>
      <c r="L79" s="3">
        <v>48978.5602</v>
      </c>
      <c r="M79" s="46">
        <f t="shared" si="1"/>
        <v>0.97957120399999997</v>
      </c>
      <c r="N79" s="48">
        <v>25.406500479999998</v>
      </c>
      <c r="O79" s="4">
        <v>-82308.494000000006</v>
      </c>
    </row>
    <row r="80" spans="1:15" s="1" customFormat="1" x14ac:dyDescent="0.2">
      <c r="A80" s="28" t="s">
        <v>16</v>
      </c>
      <c r="B80" s="29">
        <v>37207</v>
      </c>
      <c r="C80" s="28" t="s">
        <v>46</v>
      </c>
      <c r="D80" s="30" t="s">
        <v>15</v>
      </c>
      <c r="E80" s="28" t="s">
        <v>44</v>
      </c>
      <c r="F80" s="30" t="s">
        <v>14</v>
      </c>
      <c r="G80" s="30">
        <v>0</v>
      </c>
      <c r="H80" s="5"/>
      <c r="I80" s="2">
        <v>37591</v>
      </c>
      <c r="J80" s="6"/>
      <c r="K80" s="3">
        <v>50000</v>
      </c>
      <c r="L80" s="3">
        <v>48871.354200000002</v>
      </c>
      <c r="M80" s="46">
        <f t="shared" si="1"/>
        <v>0.977427084</v>
      </c>
      <c r="N80" s="48">
        <v>25.406500479999998</v>
      </c>
      <c r="O80" s="4">
        <v>-81297.521099999998</v>
      </c>
    </row>
    <row r="81" spans="1:15" s="1" customFormat="1" x14ac:dyDescent="0.2">
      <c r="A81" s="28"/>
      <c r="B81" s="29"/>
      <c r="C81" s="28"/>
      <c r="D81" s="30"/>
      <c r="E81" s="28"/>
      <c r="F81" s="30"/>
      <c r="G81" s="30"/>
      <c r="H81" s="5"/>
      <c r="I81" s="2"/>
      <c r="J81" s="6"/>
      <c r="K81" s="31">
        <f>SUM(K69:K80)</f>
        <v>600000</v>
      </c>
      <c r="L81" s="31">
        <f>SUM(L69:L80)</f>
        <v>592695.55569999991</v>
      </c>
      <c r="M81" s="31"/>
      <c r="N81" s="32"/>
      <c r="O81" s="33">
        <f>SUM(O69:O80)</f>
        <v>-350521.32669999998</v>
      </c>
    </row>
    <row r="82" spans="1:15" s="1" customFormat="1" x14ac:dyDescent="0.2">
      <c r="A82" s="38" t="s">
        <v>61</v>
      </c>
      <c r="B82" s="39"/>
      <c r="C82" s="40"/>
      <c r="D82" s="41"/>
      <c r="E82" s="40"/>
      <c r="F82" s="41"/>
      <c r="G82" s="41"/>
      <c r="H82" s="41"/>
      <c r="I82" s="39"/>
      <c r="J82" s="42"/>
      <c r="K82" s="43">
        <f>K81+K68</f>
        <v>0</v>
      </c>
      <c r="L82" s="43"/>
      <c r="M82" s="47"/>
      <c r="N82" s="38"/>
      <c r="O82" s="44">
        <f>O68+O81</f>
        <v>469859.17940000002</v>
      </c>
    </row>
    <row r="84" spans="1:15" s="1" customFormat="1" x14ac:dyDescent="0.2">
      <c r="A84" s="38" t="s">
        <v>60</v>
      </c>
      <c r="B84" s="39"/>
      <c r="C84" s="40"/>
      <c r="D84" s="41"/>
      <c r="E84" s="40"/>
      <c r="F84" s="41"/>
      <c r="G84" s="41"/>
      <c r="H84" s="41"/>
      <c r="I84" s="39"/>
      <c r="J84" s="42"/>
      <c r="K84" s="43"/>
      <c r="L84" s="43"/>
      <c r="M84" s="47"/>
      <c r="N84" s="38"/>
      <c r="O84" s="44">
        <f>O82+O41</f>
        <v>-161806.10920000006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85" workbookViewId="0">
      <selection activeCell="F25" sqref="F25"/>
    </sheetView>
  </sheetViews>
  <sheetFormatPr defaultRowHeight="12.75" x14ac:dyDescent="0.2"/>
  <cols>
    <col min="1" max="1" width="19.42578125" bestFit="1" customWidth="1"/>
    <col min="2" max="2" width="9.7109375" bestFit="1" customWidth="1"/>
    <col min="3" max="3" width="11.28515625" bestFit="1" customWidth="1"/>
    <col min="4" max="4" width="5.85546875" bestFit="1" customWidth="1"/>
    <col min="5" max="5" width="19.140625" bestFit="1" customWidth="1"/>
    <col min="6" max="6" width="10.28515625" bestFit="1" customWidth="1"/>
    <col min="7" max="7" width="10.85546875" bestFit="1" customWidth="1"/>
    <col min="8" max="8" width="10.42578125" bestFit="1" customWidth="1"/>
    <col min="9" max="9" width="10" bestFit="1" customWidth="1"/>
    <col min="10" max="10" width="6.7109375" bestFit="1" customWidth="1"/>
    <col min="11" max="11" width="10.5703125" customWidth="1"/>
    <col min="12" max="12" width="9.5703125" customWidth="1"/>
    <col min="13" max="13" width="5.85546875" bestFit="1" customWidth="1"/>
    <col min="14" max="14" width="13.28515625" bestFit="1" customWidth="1"/>
  </cols>
  <sheetData>
    <row r="1" spans="1:14" s="1" customFormat="1" x14ac:dyDescent="0.2">
      <c r="A1" s="14"/>
      <c r="B1" s="15"/>
      <c r="C1" s="14"/>
      <c r="D1" s="14"/>
      <c r="E1" s="14"/>
      <c r="F1" s="14"/>
      <c r="G1" s="14"/>
      <c r="H1" s="14"/>
      <c r="I1" s="16"/>
      <c r="J1" s="17"/>
      <c r="K1" s="18"/>
      <c r="L1" s="18"/>
      <c r="M1" s="19"/>
      <c r="N1" s="20"/>
    </row>
    <row r="2" spans="1:14" s="1" customFormat="1" ht="13.5" thickBot="1" x14ac:dyDescent="0.25">
      <c r="A2" s="21" t="s">
        <v>4</v>
      </c>
      <c r="B2" s="22" t="s">
        <v>6</v>
      </c>
      <c r="C2" s="21" t="s">
        <v>7</v>
      </c>
      <c r="D2" s="21" t="s">
        <v>8</v>
      </c>
      <c r="E2" s="21" t="s">
        <v>3</v>
      </c>
      <c r="F2" s="21" t="s">
        <v>9</v>
      </c>
      <c r="G2" s="21" t="s">
        <v>10</v>
      </c>
      <c r="H2" s="21" t="s">
        <v>11</v>
      </c>
      <c r="I2" s="23" t="s">
        <v>5</v>
      </c>
      <c r="J2" s="24" t="s">
        <v>1</v>
      </c>
      <c r="K2" s="25" t="s">
        <v>12</v>
      </c>
      <c r="L2" s="25" t="s">
        <v>2</v>
      </c>
      <c r="M2" s="26" t="s">
        <v>0</v>
      </c>
      <c r="N2" s="27" t="s">
        <v>13</v>
      </c>
    </row>
    <row r="3" spans="1:14" s="1" customFormat="1" x14ac:dyDescent="0.2">
      <c r="A3" s="28" t="s">
        <v>16</v>
      </c>
      <c r="B3" s="29">
        <v>36927</v>
      </c>
      <c r="C3" s="28" t="s">
        <v>17</v>
      </c>
      <c r="D3" s="30" t="s">
        <v>15</v>
      </c>
      <c r="E3" s="28" t="s">
        <v>18</v>
      </c>
      <c r="F3" s="30" t="s">
        <v>14</v>
      </c>
      <c r="G3" s="30">
        <v>0</v>
      </c>
      <c r="H3" s="5"/>
      <c r="I3" s="2">
        <v>37347</v>
      </c>
      <c r="J3" s="6"/>
      <c r="K3" s="3">
        <v>150000</v>
      </c>
      <c r="L3" s="3">
        <v>148847.258</v>
      </c>
      <c r="M3" s="1">
        <v>-0.48</v>
      </c>
      <c r="N3" s="4">
        <v>-18605.907200000001</v>
      </c>
    </row>
    <row r="4" spans="1:14" s="1" customFormat="1" x14ac:dyDescent="0.2">
      <c r="A4" s="28" t="s">
        <v>16</v>
      </c>
      <c r="B4" s="29">
        <v>36927</v>
      </c>
      <c r="C4" s="28" t="s">
        <v>17</v>
      </c>
      <c r="D4" s="30" t="s">
        <v>15</v>
      </c>
      <c r="E4" s="28" t="s">
        <v>18</v>
      </c>
      <c r="F4" s="30" t="s">
        <v>14</v>
      </c>
      <c r="G4" s="30">
        <v>0</v>
      </c>
      <c r="H4" s="5"/>
      <c r="I4" s="2">
        <v>37377</v>
      </c>
      <c r="J4" s="6"/>
      <c r="K4" s="3">
        <v>155000</v>
      </c>
      <c r="L4" s="3">
        <v>153559.19709999999</v>
      </c>
      <c r="M4" s="1">
        <v>-0.48</v>
      </c>
      <c r="N4" s="4">
        <v>-19194.899600000001</v>
      </c>
    </row>
    <row r="5" spans="1:14" s="1" customFormat="1" x14ac:dyDescent="0.2">
      <c r="A5" s="28" t="s">
        <v>16</v>
      </c>
      <c r="B5" s="29">
        <v>36927</v>
      </c>
      <c r="C5" s="28" t="s">
        <v>17</v>
      </c>
      <c r="D5" s="30" t="s">
        <v>15</v>
      </c>
      <c r="E5" s="28" t="s">
        <v>18</v>
      </c>
      <c r="F5" s="30" t="s">
        <v>14</v>
      </c>
      <c r="G5" s="30">
        <v>0</v>
      </c>
      <c r="H5" s="5"/>
      <c r="I5" s="2">
        <v>37408</v>
      </c>
      <c r="J5" s="6"/>
      <c r="K5" s="3">
        <v>150000</v>
      </c>
      <c r="L5" s="3">
        <v>148358.03409999999</v>
      </c>
      <c r="M5" s="1">
        <v>-0.48</v>
      </c>
      <c r="N5" s="4">
        <v>-18544.754300000001</v>
      </c>
    </row>
    <row r="6" spans="1:14" s="1" customFormat="1" x14ac:dyDescent="0.2">
      <c r="A6" s="28" t="s">
        <v>16</v>
      </c>
      <c r="B6" s="29">
        <v>36927</v>
      </c>
      <c r="C6" s="28" t="s">
        <v>17</v>
      </c>
      <c r="D6" s="30" t="s">
        <v>15</v>
      </c>
      <c r="E6" s="28" t="s">
        <v>18</v>
      </c>
      <c r="F6" s="30" t="s">
        <v>14</v>
      </c>
      <c r="G6" s="30">
        <v>0</v>
      </c>
      <c r="H6" s="5"/>
      <c r="I6" s="2">
        <v>37438</v>
      </c>
      <c r="J6" s="6"/>
      <c r="K6" s="3">
        <v>155000</v>
      </c>
      <c r="L6" s="3">
        <v>153046.33489999999</v>
      </c>
      <c r="M6" s="1">
        <v>-0.48</v>
      </c>
      <c r="N6" s="4">
        <v>-19130.7919</v>
      </c>
    </row>
    <row r="7" spans="1:14" s="1" customFormat="1" x14ac:dyDescent="0.2">
      <c r="A7" s="28" t="s">
        <v>16</v>
      </c>
      <c r="B7" s="29">
        <v>36927</v>
      </c>
      <c r="C7" s="28" t="s">
        <v>17</v>
      </c>
      <c r="D7" s="30" t="s">
        <v>15</v>
      </c>
      <c r="E7" s="28" t="s">
        <v>18</v>
      </c>
      <c r="F7" s="30" t="s">
        <v>14</v>
      </c>
      <c r="G7" s="30">
        <v>0</v>
      </c>
      <c r="H7" s="5"/>
      <c r="I7" s="2">
        <v>37469</v>
      </c>
      <c r="J7" s="6"/>
      <c r="K7" s="3">
        <v>155000</v>
      </c>
      <c r="L7" s="3">
        <v>152759.13800000001</v>
      </c>
      <c r="M7" s="1">
        <v>-0.48</v>
      </c>
      <c r="N7" s="4">
        <v>-19094.892199999998</v>
      </c>
    </row>
    <row r="8" spans="1:14" s="1" customFormat="1" x14ac:dyDescent="0.2">
      <c r="A8" s="28" t="s">
        <v>16</v>
      </c>
      <c r="B8" s="29">
        <v>36927</v>
      </c>
      <c r="C8" s="28" t="s">
        <v>17</v>
      </c>
      <c r="D8" s="30" t="s">
        <v>15</v>
      </c>
      <c r="E8" s="28" t="s">
        <v>18</v>
      </c>
      <c r="F8" s="30" t="s">
        <v>14</v>
      </c>
      <c r="G8" s="30">
        <v>0</v>
      </c>
      <c r="H8" s="5"/>
      <c r="I8" s="2">
        <v>37500</v>
      </c>
      <c r="J8" s="6"/>
      <c r="K8" s="3">
        <v>150000</v>
      </c>
      <c r="L8" s="3">
        <v>147547.8688</v>
      </c>
      <c r="M8" s="1">
        <v>-0.48</v>
      </c>
      <c r="N8" s="4">
        <v>-18443.4836</v>
      </c>
    </row>
    <row r="9" spans="1:14" s="1" customFormat="1" x14ac:dyDescent="0.2">
      <c r="A9" s="28" t="s">
        <v>16</v>
      </c>
      <c r="B9" s="29">
        <v>36927</v>
      </c>
      <c r="C9" s="28" t="s">
        <v>17</v>
      </c>
      <c r="D9" s="30" t="s">
        <v>15</v>
      </c>
      <c r="E9" s="28" t="s">
        <v>18</v>
      </c>
      <c r="F9" s="30" t="s">
        <v>14</v>
      </c>
      <c r="G9" s="30">
        <v>0</v>
      </c>
      <c r="H9" s="5"/>
      <c r="I9" s="2">
        <v>37530</v>
      </c>
      <c r="J9" s="6"/>
      <c r="K9" s="3">
        <v>155000</v>
      </c>
      <c r="L9" s="3">
        <v>152166.68969999999</v>
      </c>
      <c r="M9" s="1">
        <v>-0.48</v>
      </c>
      <c r="N9" s="4">
        <v>-19020.836200000002</v>
      </c>
    </row>
    <row r="10" spans="1:14" s="1" customFormat="1" x14ac:dyDescent="0.2">
      <c r="A10" s="28"/>
      <c r="B10" s="29"/>
      <c r="C10" s="28"/>
      <c r="D10" s="30"/>
      <c r="E10" s="28"/>
      <c r="F10" s="30"/>
      <c r="G10" s="30"/>
      <c r="H10" s="5"/>
      <c r="I10" s="2"/>
      <c r="J10" s="6"/>
      <c r="K10" s="31">
        <f>SUM(K3:K9)</f>
        <v>1070000</v>
      </c>
      <c r="L10" s="31">
        <f>SUM(L3:L9)</f>
        <v>1056284.5205999999</v>
      </c>
      <c r="N10" s="33">
        <f>SUM(N3:N9)</f>
        <v>-132035.565</v>
      </c>
    </row>
    <row r="11" spans="1:14" s="1" customFormat="1" x14ac:dyDescent="0.2">
      <c r="A11" s="28" t="s">
        <v>16</v>
      </c>
      <c r="B11" s="29">
        <v>36999</v>
      </c>
      <c r="C11" s="28" t="s">
        <v>19</v>
      </c>
      <c r="D11" s="30" t="s">
        <v>15</v>
      </c>
      <c r="E11" s="28" t="s">
        <v>18</v>
      </c>
      <c r="F11" s="30" t="s">
        <v>14</v>
      </c>
      <c r="G11" s="30">
        <v>0</v>
      </c>
      <c r="H11" s="5"/>
      <c r="I11" s="2">
        <v>37347</v>
      </c>
      <c r="J11" s="6"/>
      <c r="K11" s="3">
        <v>-150000</v>
      </c>
      <c r="L11" s="3">
        <v>-148847.258</v>
      </c>
      <c r="M11" s="1">
        <v>-0.6</v>
      </c>
      <c r="N11" s="4">
        <v>744.23630000000003</v>
      </c>
    </row>
    <row r="12" spans="1:14" s="1" customFormat="1" x14ac:dyDescent="0.2">
      <c r="A12" s="28" t="s">
        <v>16</v>
      </c>
      <c r="B12" s="29">
        <v>36999</v>
      </c>
      <c r="C12" s="28" t="s">
        <v>19</v>
      </c>
      <c r="D12" s="30" t="s">
        <v>15</v>
      </c>
      <c r="E12" s="28" t="s">
        <v>18</v>
      </c>
      <c r="F12" s="30" t="s">
        <v>14</v>
      </c>
      <c r="G12" s="30">
        <v>0</v>
      </c>
      <c r="H12" s="5"/>
      <c r="I12" s="2">
        <v>37377</v>
      </c>
      <c r="J12" s="6"/>
      <c r="K12" s="3">
        <v>-155000</v>
      </c>
      <c r="L12" s="3">
        <v>-153559.19709999999</v>
      </c>
      <c r="M12" s="1">
        <v>-0.6</v>
      </c>
      <c r="N12" s="4">
        <v>767.79600000000005</v>
      </c>
    </row>
    <row r="13" spans="1:14" s="1" customFormat="1" x14ac:dyDescent="0.2">
      <c r="A13" s="28" t="s">
        <v>16</v>
      </c>
      <c r="B13" s="29">
        <v>36999</v>
      </c>
      <c r="C13" s="28" t="s">
        <v>19</v>
      </c>
      <c r="D13" s="30" t="s">
        <v>15</v>
      </c>
      <c r="E13" s="28" t="s">
        <v>18</v>
      </c>
      <c r="F13" s="30" t="s">
        <v>14</v>
      </c>
      <c r="G13" s="30">
        <v>0</v>
      </c>
      <c r="H13" s="5"/>
      <c r="I13" s="2">
        <v>37408</v>
      </c>
      <c r="J13" s="6"/>
      <c r="K13" s="3">
        <v>-150000</v>
      </c>
      <c r="L13" s="3">
        <v>-148358.03409999999</v>
      </c>
      <c r="M13" s="1">
        <v>-0.6</v>
      </c>
      <c r="N13" s="4">
        <v>741.79020000000003</v>
      </c>
    </row>
    <row r="14" spans="1:14" s="1" customFormat="1" x14ac:dyDescent="0.2">
      <c r="A14" s="28" t="s">
        <v>16</v>
      </c>
      <c r="B14" s="29">
        <v>36999</v>
      </c>
      <c r="C14" s="28" t="s">
        <v>19</v>
      </c>
      <c r="D14" s="30" t="s">
        <v>15</v>
      </c>
      <c r="E14" s="28" t="s">
        <v>18</v>
      </c>
      <c r="F14" s="30" t="s">
        <v>14</v>
      </c>
      <c r="G14" s="30">
        <v>0</v>
      </c>
      <c r="H14" s="5"/>
      <c r="I14" s="2">
        <v>37438</v>
      </c>
      <c r="J14" s="6"/>
      <c r="K14" s="3">
        <v>-155000</v>
      </c>
      <c r="L14" s="3">
        <v>-153046.33489999999</v>
      </c>
      <c r="M14" s="1">
        <v>-0.6</v>
      </c>
      <c r="N14" s="4">
        <v>765.23170000000005</v>
      </c>
    </row>
    <row r="15" spans="1:14" s="1" customFormat="1" x14ac:dyDescent="0.2">
      <c r="A15" s="28" t="s">
        <v>16</v>
      </c>
      <c r="B15" s="29">
        <v>36999</v>
      </c>
      <c r="C15" s="28" t="s">
        <v>19</v>
      </c>
      <c r="D15" s="30" t="s">
        <v>15</v>
      </c>
      <c r="E15" s="28" t="s">
        <v>18</v>
      </c>
      <c r="F15" s="30" t="s">
        <v>14</v>
      </c>
      <c r="G15" s="30">
        <v>0</v>
      </c>
      <c r="H15" s="5"/>
      <c r="I15" s="2">
        <v>37469</v>
      </c>
      <c r="J15" s="6"/>
      <c r="K15" s="3">
        <v>-155000</v>
      </c>
      <c r="L15" s="3">
        <v>-152759.13800000001</v>
      </c>
      <c r="M15" s="1">
        <v>-0.6</v>
      </c>
      <c r="N15" s="4">
        <v>763.79570000000001</v>
      </c>
    </row>
    <row r="16" spans="1:14" s="1" customFormat="1" x14ac:dyDescent="0.2">
      <c r="A16" s="28" t="s">
        <v>16</v>
      </c>
      <c r="B16" s="29">
        <v>36999</v>
      </c>
      <c r="C16" s="28" t="s">
        <v>19</v>
      </c>
      <c r="D16" s="30" t="s">
        <v>15</v>
      </c>
      <c r="E16" s="28" t="s">
        <v>18</v>
      </c>
      <c r="F16" s="30" t="s">
        <v>14</v>
      </c>
      <c r="G16" s="30">
        <v>0</v>
      </c>
      <c r="H16" s="5"/>
      <c r="I16" s="2">
        <v>37500</v>
      </c>
      <c r="J16" s="6"/>
      <c r="K16" s="3">
        <v>-150000</v>
      </c>
      <c r="L16" s="3">
        <v>-147547.8688</v>
      </c>
      <c r="M16" s="1">
        <v>-0.6</v>
      </c>
      <c r="N16" s="4">
        <v>737.73929999999996</v>
      </c>
    </row>
    <row r="17" spans="1:14" s="1" customFormat="1" x14ac:dyDescent="0.2">
      <c r="A17" s="28" t="s">
        <v>16</v>
      </c>
      <c r="B17" s="29">
        <v>36999</v>
      </c>
      <c r="C17" s="28" t="s">
        <v>19</v>
      </c>
      <c r="D17" s="30" t="s">
        <v>15</v>
      </c>
      <c r="E17" s="28" t="s">
        <v>18</v>
      </c>
      <c r="F17" s="30" t="s">
        <v>14</v>
      </c>
      <c r="G17" s="30">
        <v>0</v>
      </c>
      <c r="H17" s="5"/>
      <c r="I17" s="2">
        <v>37530</v>
      </c>
      <c r="J17" s="6"/>
      <c r="K17" s="3">
        <v>-155000</v>
      </c>
      <c r="L17" s="3">
        <v>-152166.68969999999</v>
      </c>
      <c r="M17" s="1">
        <v>-0.6</v>
      </c>
      <c r="N17" s="4">
        <v>760.83339999999998</v>
      </c>
    </row>
    <row r="18" spans="1:14" s="1" customFormat="1" x14ac:dyDescent="0.2">
      <c r="A18" s="28"/>
      <c r="B18" s="29"/>
      <c r="C18" s="28"/>
      <c r="D18" s="30"/>
      <c r="E18" s="28"/>
      <c r="F18" s="30"/>
      <c r="G18" s="30"/>
      <c r="H18" s="5"/>
      <c r="I18" s="2"/>
      <c r="J18" s="6"/>
      <c r="K18" s="31">
        <f>SUM(K11:K17)</f>
        <v>-1070000</v>
      </c>
      <c r="L18" s="31">
        <f>SUM(L11:L17)</f>
        <v>-1056284.5205999999</v>
      </c>
      <c r="N18" s="31">
        <f>SUM(N11:N17)</f>
        <v>5281.4225999999999</v>
      </c>
    </row>
    <row r="20" spans="1:14" x14ac:dyDescent="0.2">
      <c r="A20" s="38" t="s">
        <v>64</v>
      </c>
      <c r="B20" s="49"/>
      <c r="C20" s="49"/>
      <c r="D20" s="49"/>
      <c r="E20" s="49"/>
      <c r="F20" s="49"/>
      <c r="G20" s="49"/>
      <c r="H20" s="49"/>
      <c r="I20" s="49"/>
      <c r="J20" s="49"/>
      <c r="K20" s="51">
        <f>K10+K18</f>
        <v>0</v>
      </c>
      <c r="L20" s="51">
        <f>L10+L18</f>
        <v>0</v>
      </c>
      <c r="M20" s="49"/>
      <c r="N20" s="44">
        <f>N10+N18</f>
        <v>-126754.1424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C1" zoomScale="85" workbookViewId="0">
      <selection activeCell="P64" sqref="P64"/>
    </sheetView>
  </sheetViews>
  <sheetFormatPr defaultRowHeight="12.75" x14ac:dyDescent="0.2"/>
  <cols>
    <col min="1" max="1" width="19.42578125" bestFit="1" customWidth="1"/>
    <col min="2" max="2" width="9.85546875" bestFit="1" customWidth="1"/>
    <col min="3" max="3" width="11.28515625" bestFit="1" customWidth="1"/>
    <col min="4" max="4" width="5.85546875" bestFit="1" customWidth="1"/>
    <col min="5" max="5" width="18.28515625" bestFit="1" customWidth="1"/>
    <col min="6" max="6" width="10.28515625" bestFit="1" customWidth="1"/>
    <col min="7" max="7" width="10.85546875" bestFit="1" customWidth="1"/>
    <col min="8" max="8" width="10.42578125" bestFit="1" customWidth="1"/>
    <col min="9" max="9" width="9.7109375" bestFit="1" customWidth="1"/>
    <col min="10" max="10" width="6.7109375" bestFit="1" customWidth="1"/>
    <col min="11" max="11" width="12.28515625" customWidth="1"/>
    <col min="12" max="13" width="13.7109375" customWidth="1"/>
    <col min="14" max="14" width="6.85546875" bestFit="1" customWidth="1"/>
    <col min="15" max="15" width="14.7109375" bestFit="1" customWidth="1"/>
  </cols>
  <sheetData>
    <row r="1" spans="1:15" s="1" customFormat="1" x14ac:dyDescent="0.2">
      <c r="A1" s="14"/>
      <c r="B1" s="15"/>
      <c r="C1" s="14"/>
      <c r="D1" s="14"/>
      <c r="E1" s="14"/>
      <c r="F1" s="14"/>
      <c r="G1" s="14"/>
      <c r="H1" s="14"/>
      <c r="I1" s="16"/>
      <c r="J1" s="17"/>
      <c r="K1" s="18"/>
      <c r="L1" s="18"/>
      <c r="M1" s="18"/>
      <c r="N1" s="19"/>
      <c r="O1" s="20"/>
    </row>
    <row r="2" spans="1:15" s="1" customFormat="1" ht="13.5" thickBot="1" x14ac:dyDescent="0.25">
      <c r="A2" s="21" t="s">
        <v>4</v>
      </c>
      <c r="B2" s="22" t="s">
        <v>6</v>
      </c>
      <c r="C2" s="21" t="s">
        <v>7</v>
      </c>
      <c r="D2" s="21" t="s">
        <v>8</v>
      </c>
      <c r="E2" s="21" t="s">
        <v>3</v>
      </c>
      <c r="F2" s="21" t="s">
        <v>9</v>
      </c>
      <c r="G2" s="21" t="s">
        <v>10</v>
      </c>
      <c r="H2" s="21" t="s">
        <v>11</v>
      </c>
      <c r="I2" s="23" t="s">
        <v>5</v>
      </c>
      <c r="J2" s="24" t="s">
        <v>1</v>
      </c>
      <c r="K2" s="25" t="s">
        <v>12</v>
      </c>
      <c r="L2" s="25" t="s">
        <v>2</v>
      </c>
      <c r="M2" s="25" t="s">
        <v>58</v>
      </c>
      <c r="N2" s="26" t="s">
        <v>0</v>
      </c>
      <c r="O2" s="27" t="s">
        <v>13</v>
      </c>
    </row>
    <row r="3" spans="1:15" s="1" customFormat="1" x14ac:dyDescent="0.2">
      <c r="A3" s="28" t="s">
        <v>16</v>
      </c>
      <c r="B3" s="29">
        <v>37095</v>
      </c>
      <c r="C3" s="28" t="s">
        <v>20</v>
      </c>
      <c r="D3" s="30" t="s">
        <v>15</v>
      </c>
      <c r="E3" s="28" t="s">
        <v>21</v>
      </c>
      <c r="F3" s="30" t="s">
        <v>14</v>
      </c>
      <c r="G3" s="30">
        <v>0</v>
      </c>
      <c r="H3" s="5"/>
      <c r="I3" s="2">
        <v>37226</v>
      </c>
      <c r="J3" s="6"/>
      <c r="K3" s="3">
        <v>310000</v>
      </c>
      <c r="L3" s="3">
        <v>309659.68060000002</v>
      </c>
      <c r="M3" s="46">
        <f>L3/K3</f>
        <v>0.99890219548387105</v>
      </c>
      <c r="N3" s="1">
        <v>0.64</v>
      </c>
      <c r="O3" s="4">
        <v>-253920.9381</v>
      </c>
    </row>
    <row r="4" spans="1:15" s="1" customFormat="1" x14ac:dyDescent="0.2">
      <c r="A4" s="28" t="s">
        <v>16</v>
      </c>
      <c r="B4" s="29">
        <v>37095</v>
      </c>
      <c r="C4" s="28" t="s">
        <v>20</v>
      </c>
      <c r="D4" s="30" t="s">
        <v>15</v>
      </c>
      <c r="E4" s="28" t="s">
        <v>21</v>
      </c>
      <c r="F4" s="30" t="s">
        <v>14</v>
      </c>
      <c r="G4" s="30">
        <v>0</v>
      </c>
      <c r="H4" s="5"/>
      <c r="I4" s="2">
        <v>37257</v>
      </c>
      <c r="J4" s="6"/>
      <c r="K4" s="3">
        <v>310000</v>
      </c>
      <c r="L4" s="3">
        <v>309108.67070000002</v>
      </c>
      <c r="M4" s="46">
        <f t="shared" ref="M4:M23" si="0">L4/K4</f>
        <v>0.99712474419354846</v>
      </c>
      <c r="N4" s="1">
        <v>0.64</v>
      </c>
      <c r="O4" s="4">
        <v>-224103.78630000001</v>
      </c>
    </row>
    <row r="5" spans="1:15" s="1" customFormat="1" x14ac:dyDescent="0.2">
      <c r="A5" s="28" t="s">
        <v>16</v>
      </c>
      <c r="B5" s="29">
        <v>37095</v>
      </c>
      <c r="C5" s="28" t="s">
        <v>20</v>
      </c>
      <c r="D5" s="30" t="s">
        <v>15</v>
      </c>
      <c r="E5" s="28" t="s">
        <v>21</v>
      </c>
      <c r="F5" s="30" t="s">
        <v>14</v>
      </c>
      <c r="G5" s="30">
        <v>0</v>
      </c>
      <c r="H5" s="5"/>
      <c r="I5" s="2">
        <v>37288</v>
      </c>
      <c r="J5" s="6"/>
      <c r="K5" s="3">
        <v>280000</v>
      </c>
      <c r="L5" s="3">
        <v>278723.57780000003</v>
      </c>
      <c r="M5" s="46">
        <f t="shared" si="0"/>
        <v>0.99544134928571437</v>
      </c>
      <c r="N5" s="1">
        <v>0.64</v>
      </c>
      <c r="O5" s="4">
        <v>-238308.65900000001</v>
      </c>
    </row>
    <row r="6" spans="1:15" s="1" customFormat="1" x14ac:dyDescent="0.2">
      <c r="A6" s="28" t="s">
        <v>16</v>
      </c>
      <c r="B6" s="29">
        <v>37095</v>
      </c>
      <c r="C6" s="28" t="s">
        <v>20</v>
      </c>
      <c r="D6" s="30" t="s">
        <v>15</v>
      </c>
      <c r="E6" s="28" t="s">
        <v>21</v>
      </c>
      <c r="F6" s="30" t="s">
        <v>14</v>
      </c>
      <c r="G6" s="30">
        <v>0</v>
      </c>
      <c r="H6" s="5"/>
      <c r="I6" s="2">
        <v>37316</v>
      </c>
      <c r="J6" s="6"/>
      <c r="K6" s="3">
        <v>310000</v>
      </c>
      <c r="L6" s="3">
        <v>308128.23509999999</v>
      </c>
      <c r="M6" s="46">
        <f t="shared" si="0"/>
        <v>0.99396204870967741</v>
      </c>
      <c r="N6" s="1">
        <v>0.64</v>
      </c>
      <c r="O6" s="4">
        <v>-315831.44089999999</v>
      </c>
    </row>
    <row r="7" spans="1:15" s="1" customFormat="1" x14ac:dyDescent="0.2">
      <c r="A7" s="28" t="s">
        <v>16</v>
      </c>
      <c r="B7" s="29">
        <v>37097</v>
      </c>
      <c r="C7" s="28" t="s">
        <v>24</v>
      </c>
      <c r="D7" s="30" t="s">
        <v>15</v>
      </c>
      <c r="E7" s="28" t="s">
        <v>21</v>
      </c>
      <c r="F7" s="30" t="s">
        <v>14</v>
      </c>
      <c r="G7" s="30">
        <v>0</v>
      </c>
      <c r="H7" s="5"/>
      <c r="I7" s="2">
        <v>37226</v>
      </c>
      <c r="J7" s="6"/>
      <c r="K7" s="3">
        <v>310000</v>
      </c>
      <c r="L7" s="3">
        <v>309659.68060000002</v>
      </c>
      <c r="M7" s="46">
        <f t="shared" si="0"/>
        <v>0.99890219548387105</v>
      </c>
      <c r="N7" s="1">
        <v>0.48</v>
      </c>
      <c r="O7" s="4">
        <v>-204375.38920000001</v>
      </c>
    </row>
    <row r="8" spans="1:15" s="1" customFormat="1" x14ac:dyDescent="0.2">
      <c r="A8" s="28" t="s">
        <v>16</v>
      </c>
      <c r="B8" s="29">
        <v>37097</v>
      </c>
      <c r="C8" s="28" t="s">
        <v>24</v>
      </c>
      <c r="D8" s="30" t="s">
        <v>15</v>
      </c>
      <c r="E8" s="28" t="s">
        <v>21</v>
      </c>
      <c r="F8" s="30" t="s">
        <v>14</v>
      </c>
      <c r="G8" s="30">
        <v>0</v>
      </c>
      <c r="H8" s="5"/>
      <c r="I8" s="2">
        <v>37257</v>
      </c>
      <c r="J8" s="6"/>
      <c r="K8" s="3">
        <v>310000</v>
      </c>
      <c r="L8" s="3">
        <v>309108.67070000002</v>
      </c>
      <c r="M8" s="46">
        <f t="shared" si="0"/>
        <v>0.99712474419354846</v>
      </c>
      <c r="N8" s="1">
        <v>0.48</v>
      </c>
      <c r="O8" s="4">
        <v>-174646.399</v>
      </c>
    </row>
    <row r="9" spans="1:15" s="1" customFormat="1" x14ac:dyDescent="0.2">
      <c r="A9" s="28" t="s">
        <v>16</v>
      </c>
      <c r="B9" s="29">
        <v>37097</v>
      </c>
      <c r="C9" s="28" t="s">
        <v>24</v>
      </c>
      <c r="D9" s="30" t="s">
        <v>15</v>
      </c>
      <c r="E9" s="28" t="s">
        <v>21</v>
      </c>
      <c r="F9" s="30" t="s">
        <v>14</v>
      </c>
      <c r="G9" s="30">
        <v>0</v>
      </c>
      <c r="H9" s="5"/>
      <c r="I9" s="2">
        <v>37288</v>
      </c>
      <c r="J9" s="6"/>
      <c r="K9" s="3">
        <v>280000</v>
      </c>
      <c r="L9" s="3">
        <v>278723.57780000003</v>
      </c>
      <c r="M9" s="46">
        <f t="shared" si="0"/>
        <v>0.99544134928571437</v>
      </c>
      <c r="N9" s="1">
        <v>0.48</v>
      </c>
      <c r="O9" s="4">
        <v>-193712.8866</v>
      </c>
    </row>
    <row r="10" spans="1:15" s="1" customFormat="1" x14ac:dyDescent="0.2">
      <c r="A10" s="28" t="s">
        <v>16</v>
      </c>
      <c r="B10" s="29">
        <v>37097</v>
      </c>
      <c r="C10" s="28" t="s">
        <v>24</v>
      </c>
      <c r="D10" s="30" t="s">
        <v>15</v>
      </c>
      <c r="E10" s="28" t="s">
        <v>21</v>
      </c>
      <c r="F10" s="30" t="s">
        <v>14</v>
      </c>
      <c r="G10" s="30">
        <v>0</v>
      </c>
      <c r="H10" s="5"/>
      <c r="I10" s="2">
        <v>37316</v>
      </c>
      <c r="J10" s="6"/>
      <c r="K10" s="3">
        <v>310000</v>
      </c>
      <c r="L10" s="3">
        <v>308128.23509999999</v>
      </c>
      <c r="M10" s="46">
        <f t="shared" si="0"/>
        <v>0.99396204870967741</v>
      </c>
      <c r="N10" s="1">
        <v>0.48</v>
      </c>
      <c r="O10" s="4">
        <v>-266530.92330000002</v>
      </c>
    </row>
    <row r="11" spans="1:15" s="1" customFormat="1" x14ac:dyDescent="0.2">
      <c r="A11" s="28" t="s">
        <v>16</v>
      </c>
      <c r="B11" s="29">
        <v>37104</v>
      </c>
      <c r="C11" s="28" t="s">
        <v>26</v>
      </c>
      <c r="D11" s="30" t="s">
        <v>15</v>
      </c>
      <c r="E11" s="28" t="s">
        <v>21</v>
      </c>
      <c r="F11" s="30" t="s">
        <v>14</v>
      </c>
      <c r="G11" s="30">
        <v>0</v>
      </c>
      <c r="H11" s="5"/>
      <c r="I11" s="2">
        <v>37226</v>
      </c>
      <c r="J11" s="6"/>
      <c r="K11" s="3">
        <v>310000</v>
      </c>
      <c r="L11" s="3">
        <v>309659.68060000002</v>
      </c>
      <c r="M11" s="46">
        <f t="shared" si="0"/>
        <v>0.99890219548387105</v>
      </c>
      <c r="N11" s="1">
        <v>0.6</v>
      </c>
      <c r="O11" s="4">
        <v>-241534.5509</v>
      </c>
    </row>
    <row r="12" spans="1:15" s="1" customFormat="1" x14ac:dyDescent="0.2">
      <c r="A12" s="28" t="s">
        <v>16</v>
      </c>
      <c r="B12" s="29">
        <v>37104</v>
      </c>
      <c r="C12" s="28" t="s">
        <v>26</v>
      </c>
      <c r="D12" s="30" t="s">
        <v>15</v>
      </c>
      <c r="E12" s="28" t="s">
        <v>21</v>
      </c>
      <c r="F12" s="30" t="s">
        <v>14</v>
      </c>
      <c r="G12" s="30">
        <v>0</v>
      </c>
      <c r="H12" s="5"/>
      <c r="I12" s="2">
        <v>37257</v>
      </c>
      <c r="J12" s="6"/>
      <c r="K12" s="3">
        <v>310000</v>
      </c>
      <c r="L12" s="3">
        <v>309108.67070000002</v>
      </c>
      <c r="M12" s="46">
        <f t="shared" si="0"/>
        <v>0.99712474419354846</v>
      </c>
      <c r="N12" s="1">
        <v>0.6</v>
      </c>
      <c r="O12" s="4">
        <v>-211739.43950000001</v>
      </c>
    </row>
    <row r="13" spans="1:15" s="1" customFormat="1" x14ac:dyDescent="0.2">
      <c r="A13" s="28" t="s">
        <v>16</v>
      </c>
      <c r="B13" s="29">
        <v>37104</v>
      </c>
      <c r="C13" s="28" t="s">
        <v>26</v>
      </c>
      <c r="D13" s="30" t="s">
        <v>15</v>
      </c>
      <c r="E13" s="28" t="s">
        <v>21</v>
      </c>
      <c r="F13" s="30" t="s">
        <v>14</v>
      </c>
      <c r="G13" s="30">
        <v>0</v>
      </c>
      <c r="H13" s="5"/>
      <c r="I13" s="2">
        <v>37288</v>
      </c>
      <c r="J13" s="6"/>
      <c r="K13" s="3">
        <v>280000</v>
      </c>
      <c r="L13" s="3">
        <v>278723.57780000003</v>
      </c>
      <c r="M13" s="46">
        <f t="shared" si="0"/>
        <v>0.99544134928571437</v>
      </c>
      <c r="N13" s="1">
        <v>0.6</v>
      </c>
      <c r="O13" s="4">
        <v>-227159.71590000001</v>
      </c>
    </row>
    <row r="14" spans="1:15" s="1" customFormat="1" x14ac:dyDescent="0.2">
      <c r="A14" s="28" t="s">
        <v>16</v>
      </c>
      <c r="B14" s="29">
        <v>37104</v>
      </c>
      <c r="C14" s="28" t="s">
        <v>26</v>
      </c>
      <c r="D14" s="30" t="s">
        <v>15</v>
      </c>
      <c r="E14" s="28" t="s">
        <v>21</v>
      </c>
      <c r="F14" s="30" t="s">
        <v>14</v>
      </c>
      <c r="G14" s="30">
        <v>0</v>
      </c>
      <c r="H14" s="5"/>
      <c r="I14" s="2">
        <v>37316</v>
      </c>
      <c r="J14" s="6"/>
      <c r="K14" s="3">
        <v>310000</v>
      </c>
      <c r="L14" s="3">
        <v>308128.23509999999</v>
      </c>
      <c r="M14" s="46">
        <f t="shared" si="0"/>
        <v>0.99396204870967741</v>
      </c>
      <c r="N14" s="1">
        <v>0.6</v>
      </c>
      <c r="O14" s="4">
        <v>-303506.31150000001</v>
      </c>
    </row>
    <row r="15" spans="1:15" s="1" customFormat="1" x14ac:dyDescent="0.2">
      <c r="A15" s="28"/>
      <c r="B15" s="29"/>
      <c r="C15" s="28"/>
      <c r="D15" s="30"/>
      <c r="E15" s="28"/>
      <c r="F15" s="30"/>
      <c r="G15" s="30"/>
      <c r="H15" s="5"/>
      <c r="I15" s="2"/>
      <c r="J15" s="6"/>
      <c r="K15" s="31">
        <f>SUM(K3:K14)</f>
        <v>3630000</v>
      </c>
      <c r="L15" s="31">
        <f>SUM(L3:L14)</f>
        <v>3616860.4926000009</v>
      </c>
      <c r="M15" s="31"/>
      <c r="O15" s="33">
        <f>SUM(O3:O14)</f>
        <v>-2855370.4402000001</v>
      </c>
    </row>
    <row r="16" spans="1:15" s="1" customFormat="1" x14ac:dyDescent="0.2">
      <c r="A16" s="28" t="s">
        <v>16</v>
      </c>
      <c r="B16" s="29">
        <v>37202</v>
      </c>
      <c r="C16" s="28" t="s">
        <v>36</v>
      </c>
      <c r="D16" s="30" t="s">
        <v>15</v>
      </c>
      <c r="E16" s="28" t="s">
        <v>21</v>
      </c>
      <c r="F16" s="30" t="s">
        <v>14</v>
      </c>
      <c r="G16" s="30">
        <v>0</v>
      </c>
      <c r="H16" s="5"/>
      <c r="I16" s="2">
        <v>37226</v>
      </c>
      <c r="J16" s="6"/>
      <c r="K16" s="3">
        <v>-465000</v>
      </c>
      <c r="L16" s="3">
        <v>-464489.5209</v>
      </c>
      <c r="M16" s="46">
        <f t="shared" si="0"/>
        <v>0.99890219548387094</v>
      </c>
      <c r="N16" s="1">
        <v>-0.16500000000000001</v>
      </c>
      <c r="O16" s="4">
        <v>6967.3428000000004</v>
      </c>
    </row>
    <row r="17" spans="1:15" s="1" customFormat="1" x14ac:dyDescent="0.2">
      <c r="A17" s="28" t="s">
        <v>16</v>
      </c>
      <c r="B17" s="29">
        <v>37202</v>
      </c>
      <c r="C17" s="28" t="s">
        <v>36</v>
      </c>
      <c r="D17" s="30" t="s">
        <v>15</v>
      </c>
      <c r="E17" s="28" t="s">
        <v>21</v>
      </c>
      <c r="F17" s="30" t="s">
        <v>14</v>
      </c>
      <c r="G17" s="30">
        <v>0</v>
      </c>
      <c r="H17" s="5"/>
      <c r="I17" s="2">
        <v>37257</v>
      </c>
      <c r="J17" s="6"/>
      <c r="K17" s="3">
        <v>-465000</v>
      </c>
      <c r="L17" s="3">
        <v>-463663.0061</v>
      </c>
      <c r="M17" s="46">
        <f t="shared" si="0"/>
        <v>0.99712474430107523</v>
      </c>
      <c r="N17" s="1">
        <v>-0.16500000000000001</v>
      </c>
      <c r="O17" s="4">
        <v>-37093.040500000003</v>
      </c>
    </row>
    <row r="18" spans="1:15" s="1" customFormat="1" x14ac:dyDescent="0.2">
      <c r="A18" s="28" t="s">
        <v>16</v>
      </c>
      <c r="B18" s="29">
        <v>37202</v>
      </c>
      <c r="C18" s="28" t="s">
        <v>36</v>
      </c>
      <c r="D18" s="30" t="s">
        <v>15</v>
      </c>
      <c r="E18" s="28" t="s">
        <v>21</v>
      </c>
      <c r="F18" s="30" t="s">
        <v>14</v>
      </c>
      <c r="G18" s="30">
        <v>0</v>
      </c>
      <c r="H18" s="5"/>
      <c r="I18" s="2">
        <v>37288</v>
      </c>
      <c r="J18" s="6"/>
      <c r="K18" s="3">
        <v>-420000</v>
      </c>
      <c r="L18" s="3">
        <v>-418085.36670000001</v>
      </c>
      <c r="M18" s="46">
        <f t="shared" si="0"/>
        <v>0.99544134928571437</v>
      </c>
      <c r="N18" s="1">
        <v>-0.16500000000000001</v>
      </c>
      <c r="O18" s="4">
        <v>20904.2683</v>
      </c>
    </row>
    <row r="19" spans="1:15" s="1" customFormat="1" x14ac:dyDescent="0.2">
      <c r="A19" s="28" t="s">
        <v>16</v>
      </c>
      <c r="B19" s="29">
        <v>37202</v>
      </c>
      <c r="C19" s="28" t="s">
        <v>36</v>
      </c>
      <c r="D19" s="30" t="s">
        <v>15</v>
      </c>
      <c r="E19" s="28" t="s">
        <v>21</v>
      </c>
      <c r="F19" s="30" t="s">
        <v>14</v>
      </c>
      <c r="G19" s="30">
        <v>0</v>
      </c>
      <c r="H19" s="5"/>
      <c r="I19" s="2">
        <v>37316</v>
      </c>
      <c r="J19" s="6"/>
      <c r="K19" s="3">
        <v>-465000</v>
      </c>
      <c r="L19" s="3">
        <v>-462192.35259999998</v>
      </c>
      <c r="M19" s="46">
        <f t="shared" si="0"/>
        <v>0.99396204860215054</v>
      </c>
      <c r="N19" s="1">
        <v>-0.16500000000000001</v>
      </c>
      <c r="O19" s="4">
        <v>101682.31759999999</v>
      </c>
    </row>
    <row r="20" spans="1:15" s="1" customFormat="1" x14ac:dyDescent="0.2">
      <c r="A20" s="28" t="s">
        <v>16</v>
      </c>
      <c r="B20" s="29">
        <v>37207</v>
      </c>
      <c r="C20" s="28" t="s">
        <v>38</v>
      </c>
      <c r="D20" s="30" t="s">
        <v>15</v>
      </c>
      <c r="E20" s="28" t="s">
        <v>21</v>
      </c>
      <c r="F20" s="30" t="s">
        <v>14</v>
      </c>
      <c r="G20" s="30">
        <v>0</v>
      </c>
      <c r="H20" s="5"/>
      <c r="I20" s="2">
        <v>37226</v>
      </c>
      <c r="J20" s="6"/>
      <c r="K20" s="3">
        <v>-465000</v>
      </c>
      <c r="L20" s="3">
        <v>-464489.5209</v>
      </c>
      <c r="M20" s="46">
        <f t="shared" si="0"/>
        <v>0.99890219548387094</v>
      </c>
      <c r="N20" s="1">
        <v>-0.19500000000000001</v>
      </c>
      <c r="O20" s="4">
        <v>-6967.3428000000004</v>
      </c>
    </row>
    <row r="21" spans="1:15" s="1" customFormat="1" x14ac:dyDescent="0.2">
      <c r="A21" s="28" t="s">
        <v>16</v>
      </c>
      <c r="B21" s="29">
        <v>37207</v>
      </c>
      <c r="C21" s="28" t="s">
        <v>38</v>
      </c>
      <c r="D21" s="30" t="s">
        <v>15</v>
      </c>
      <c r="E21" s="28" t="s">
        <v>21</v>
      </c>
      <c r="F21" s="30" t="s">
        <v>14</v>
      </c>
      <c r="G21" s="30">
        <v>0</v>
      </c>
      <c r="H21" s="5"/>
      <c r="I21" s="2">
        <v>37257</v>
      </c>
      <c r="J21" s="6"/>
      <c r="K21" s="3">
        <v>-465000</v>
      </c>
      <c r="L21" s="3">
        <v>-463663.0061</v>
      </c>
      <c r="M21" s="46">
        <f t="shared" si="0"/>
        <v>0.99712474430107523</v>
      </c>
      <c r="N21" s="1">
        <v>-0.19500000000000001</v>
      </c>
      <c r="O21" s="4">
        <v>-51002.930699999997</v>
      </c>
    </row>
    <row r="22" spans="1:15" s="1" customFormat="1" x14ac:dyDescent="0.2">
      <c r="A22" s="28" t="s">
        <v>16</v>
      </c>
      <c r="B22" s="29">
        <v>37207</v>
      </c>
      <c r="C22" s="28" t="s">
        <v>38</v>
      </c>
      <c r="D22" s="30" t="s">
        <v>15</v>
      </c>
      <c r="E22" s="28" t="s">
        <v>21</v>
      </c>
      <c r="F22" s="30" t="s">
        <v>14</v>
      </c>
      <c r="G22" s="30">
        <v>0</v>
      </c>
      <c r="H22" s="5"/>
      <c r="I22" s="2">
        <v>37288</v>
      </c>
      <c r="J22" s="6"/>
      <c r="K22" s="3">
        <v>-420000</v>
      </c>
      <c r="L22" s="3">
        <v>-418085.36670000001</v>
      </c>
      <c r="M22" s="46">
        <f t="shared" si="0"/>
        <v>0.99544134928571437</v>
      </c>
      <c r="N22" s="1">
        <v>-0.19500000000000001</v>
      </c>
      <c r="O22" s="4">
        <v>8361.7073</v>
      </c>
    </row>
    <row r="23" spans="1:15" s="1" customFormat="1" x14ac:dyDescent="0.2">
      <c r="A23" s="28" t="s">
        <v>16</v>
      </c>
      <c r="B23" s="29">
        <v>37207</v>
      </c>
      <c r="C23" s="28" t="s">
        <v>38</v>
      </c>
      <c r="D23" s="30" t="s">
        <v>15</v>
      </c>
      <c r="E23" s="28" t="s">
        <v>21</v>
      </c>
      <c r="F23" s="30" t="s">
        <v>14</v>
      </c>
      <c r="G23" s="30">
        <v>0</v>
      </c>
      <c r="H23" s="5"/>
      <c r="I23" s="2">
        <v>37316</v>
      </c>
      <c r="J23" s="6"/>
      <c r="K23" s="3">
        <v>-465000</v>
      </c>
      <c r="L23" s="3">
        <v>-462192.35259999998</v>
      </c>
      <c r="M23" s="46">
        <f t="shared" si="0"/>
        <v>0.99396204860215054</v>
      </c>
      <c r="N23" s="1">
        <v>-0.19500000000000001</v>
      </c>
      <c r="O23" s="4">
        <v>87816.547000000006</v>
      </c>
    </row>
    <row r="24" spans="1:15" x14ac:dyDescent="0.2">
      <c r="K24" s="50">
        <f>SUM(K16:K23)</f>
        <v>-3630000</v>
      </c>
      <c r="L24" s="50">
        <f>SUM(L16:L23)</f>
        <v>-3616860.4925999995</v>
      </c>
      <c r="M24" s="50"/>
      <c r="N24" s="33"/>
      <c r="O24" s="33">
        <f>SUM(O16:O23)</f>
        <v>130668.86900000001</v>
      </c>
    </row>
    <row r="25" spans="1:15" x14ac:dyDescent="0.2">
      <c r="K25" s="33"/>
      <c r="L25" s="33"/>
      <c r="M25" s="33"/>
      <c r="N25" s="33"/>
      <c r="O25" s="33"/>
    </row>
    <row r="26" spans="1:15" x14ac:dyDescent="0.2">
      <c r="A26" s="38" t="s">
        <v>62</v>
      </c>
      <c r="B26" s="40"/>
      <c r="C26" s="40"/>
      <c r="D26" s="40"/>
      <c r="E26" s="40"/>
      <c r="F26" s="40"/>
      <c r="G26" s="40"/>
      <c r="H26" s="40"/>
      <c r="I26" s="40"/>
      <c r="J26" s="40"/>
      <c r="K26" s="44">
        <f>K15+K24</f>
        <v>0</v>
      </c>
      <c r="L26" s="44">
        <f>L15+L24</f>
        <v>0</v>
      </c>
      <c r="M26" s="44"/>
      <c r="N26" s="44"/>
      <c r="O26" s="44">
        <f>O15+O24</f>
        <v>-2724701.5712000001</v>
      </c>
    </row>
    <row r="28" spans="1:15" s="1" customFormat="1" x14ac:dyDescent="0.2">
      <c r="A28" s="28" t="s">
        <v>16</v>
      </c>
      <c r="B28" s="29">
        <v>37095</v>
      </c>
      <c r="C28" s="28" t="s">
        <v>22</v>
      </c>
      <c r="D28" s="30" t="s">
        <v>15</v>
      </c>
      <c r="E28" s="28" t="s">
        <v>23</v>
      </c>
      <c r="F28" s="30" t="s">
        <v>14</v>
      </c>
      <c r="G28" s="30">
        <v>0</v>
      </c>
      <c r="H28" s="5"/>
      <c r="I28" s="2">
        <v>37226</v>
      </c>
      <c r="J28" s="6"/>
      <c r="K28" s="3">
        <v>-310000</v>
      </c>
      <c r="L28" s="3">
        <v>-309659.68060000002</v>
      </c>
      <c r="M28" s="46">
        <f t="shared" ref="M28:M48" si="1">L28/K28</f>
        <v>0.99890219548387105</v>
      </c>
      <c r="N28" s="1">
        <v>0.79</v>
      </c>
      <c r="O28" s="4">
        <v>312756.27740000002</v>
      </c>
    </row>
    <row r="29" spans="1:15" s="1" customFormat="1" x14ac:dyDescent="0.2">
      <c r="A29" s="28" t="s">
        <v>16</v>
      </c>
      <c r="B29" s="29">
        <v>37095</v>
      </c>
      <c r="C29" s="28" t="s">
        <v>22</v>
      </c>
      <c r="D29" s="30" t="s">
        <v>15</v>
      </c>
      <c r="E29" s="28" t="s">
        <v>23</v>
      </c>
      <c r="F29" s="30" t="s">
        <v>14</v>
      </c>
      <c r="G29" s="30">
        <v>0</v>
      </c>
      <c r="H29" s="5"/>
      <c r="I29" s="2">
        <v>37257</v>
      </c>
      <c r="J29" s="6"/>
      <c r="K29" s="3">
        <v>-310000</v>
      </c>
      <c r="L29" s="3">
        <v>-309108.67070000002</v>
      </c>
      <c r="M29" s="46">
        <f t="shared" si="1"/>
        <v>0.99712474419354846</v>
      </c>
      <c r="N29" s="1">
        <v>0.79</v>
      </c>
      <c r="O29" s="4">
        <v>299835.4106</v>
      </c>
    </row>
    <row r="30" spans="1:15" s="1" customFormat="1" x14ac:dyDescent="0.2">
      <c r="A30" s="28" t="s">
        <v>16</v>
      </c>
      <c r="B30" s="29">
        <v>37095</v>
      </c>
      <c r="C30" s="28" t="s">
        <v>22</v>
      </c>
      <c r="D30" s="30" t="s">
        <v>15</v>
      </c>
      <c r="E30" s="28" t="s">
        <v>23</v>
      </c>
      <c r="F30" s="30" t="s">
        <v>14</v>
      </c>
      <c r="G30" s="30">
        <v>0</v>
      </c>
      <c r="H30" s="5"/>
      <c r="I30" s="2">
        <v>37288</v>
      </c>
      <c r="J30" s="6"/>
      <c r="K30" s="3">
        <v>-280000</v>
      </c>
      <c r="L30" s="3">
        <v>-278723.57780000003</v>
      </c>
      <c r="M30" s="46">
        <f t="shared" si="1"/>
        <v>0.99544134928571437</v>
      </c>
      <c r="N30" s="1">
        <v>0.79</v>
      </c>
      <c r="O30" s="4">
        <v>275936.342</v>
      </c>
    </row>
    <row r="31" spans="1:15" s="1" customFormat="1" x14ac:dyDescent="0.2">
      <c r="A31" s="28" t="s">
        <v>16</v>
      </c>
      <c r="B31" s="29">
        <v>37095</v>
      </c>
      <c r="C31" s="28" t="s">
        <v>22</v>
      </c>
      <c r="D31" s="30" t="s">
        <v>15</v>
      </c>
      <c r="E31" s="28" t="s">
        <v>23</v>
      </c>
      <c r="F31" s="30" t="s">
        <v>14</v>
      </c>
      <c r="G31" s="30">
        <v>0</v>
      </c>
      <c r="H31" s="5"/>
      <c r="I31" s="2">
        <v>37316</v>
      </c>
      <c r="J31" s="6"/>
      <c r="K31" s="3">
        <v>-310000</v>
      </c>
      <c r="L31" s="3">
        <v>-308128.23509999999</v>
      </c>
      <c r="M31" s="46">
        <f t="shared" si="1"/>
        <v>0.99396204870967741</v>
      </c>
      <c r="N31" s="1">
        <v>0.79</v>
      </c>
      <c r="O31" s="4">
        <v>317372.0821</v>
      </c>
    </row>
    <row r="32" spans="1:15" s="1" customFormat="1" x14ac:dyDescent="0.2">
      <c r="A32" s="28" t="s">
        <v>16</v>
      </c>
      <c r="B32" s="29">
        <v>37097</v>
      </c>
      <c r="C32" s="28" t="s">
        <v>25</v>
      </c>
      <c r="D32" s="30" t="s">
        <v>15</v>
      </c>
      <c r="E32" s="28" t="s">
        <v>23</v>
      </c>
      <c r="F32" s="30" t="s">
        <v>14</v>
      </c>
      <c r="G32" s="30">
        <v>0</v>
      </c>
      <c r="H32" s="5"/>
      <c r="I32" s="2">
        <v>37226</v>
      </c>
      <c r="J32" s="6"/>
      <c r="K32" s="3">
        <v>-310000</v>
      </c>
      <c r="L32" s="3">
        <v>-309659.68060000002</v>
      </c>
      <c r="M32" s="46">
        <f t="shared" si="1"/>
        <v>0.99890219548387105</v>
      </c>
      <c r="N32" s="1">
        <v>0.6</v>
      </c>
      <c r="O32" s="4">
        <v>253920.9381</v>
      </c>
    </row>
    <row r="33" spans="1:15" s="1" customFormat="1" x14ac:dyDescent="0.2">
      <c r="A33" s="28" t="s">
        <v>16</v>
      </c>
      <c r="B33" s="29">
        <v>37097</v>
      </c>
      <c r="C33" s="28" t="s">
        <v>25</v>
      </c>
      <c r="D33" s="30" t="s">
        <v>15</v>
      </c>
      <c r="E33" s="28" t="s">
        <v>23</v>
      </c>
      <c r="F33" s="30" t="s">
        <v>14</v>
      </c>
      <c r="G33" s="30">
        <v>0</v>
      </c>
      <c r="H33" s="5"/>
      <c r="I33" s="2">
        <v>37257</v>
      </c>
      <c r="J33" s="6"/>
      <c r="K33" s="3">
        <v>-310000</v>
      </c>
      <c r="L33" s="3">
        <v>-309108.67070000002</v>
      </c>
      <c r="M33" s="46">
        <f t="shared" si="1"/>
        <v>0.99712474419354846</v>
      </c>
      <c r="N33" s="1">
        <v>0.6</v>
      </c>
      <c r="O33" s="4">
        <v>241104.76319999999</v>
      </c>
    </row>
    <row r="34" spans="1:15" s="1" customFormat="1" x14ac:dyDescent="0.2">
      <c r="A34" s="28" t="s">
        <v>16</v>
      </c>
      <c r="B34" s="29">
        <v>37097</v>
      </c>
      <c r="C34" s="28" t="s">
        <v>25</v>
      </c>
      <c r="D34" s="30" t="s">
        <v>15</v>
      </c>
      <c r="E34" s="28" t="s">
        <v>23</v>
      </c>
      <c r="F34" s="30" t="s">
        <v>14</v>
      </c>
      <c r="G34" s="30">
        <v>0</v>
      </c>
      <c r="H34" s="5"/>
      <c r="I34" s="2">
        <v>37288</v>
      </c>
      <c r="J34" s="6"/>
      <c r="K34" s="3">
        <v>-280000</v>
      </c>
      <c r="L34" s="3">
        <v>-278723.57780000003</v>
      </c>
      <c r="M34" s="46">
        <f t="shared" si="1"/>
        <v>0.99544134928571437</v>
      </c>
      <c r="N34" s="1">
        <v>0.6</v>
      </c>
      <c r="O34" s="4">
        <v>222978.86230000001</v>
      </c>
    </row>
    <row r="35" spans="1:15" s="1" customFormat="1" x14ac:dyDescent="0.2">
      <c r="A35" s="28" t="s">
        <v>16</v>
      </c>
      <c r="B35" s="29">
        <v>37097</v>
      </c>
      <c r="C35" s="28" t="s">
        <v>25</v>
      </c>
      <c r="D35" s="30" t="s">
        <v>15</v>
      </c>
      <c r="E35" s="28" t="s">
        <v>23</v>
      </c>
      <c r="F35" s="30" t="s">
        <v>14</v>
      </c>
      <c r="G35" s="30">
        <v>0</v>
      </c>
      <c r="H35" s="5"/>
      <c r="I35" s="2">
        <v>37316</v>
      </c>
      <c r="J35" s="6"/>
      <c r="K35" s="3">
        <v>-310000</v>
      </c>
      <c r="L35" s="3">
        <v>-308128.23509999999</v>
      </c>
      <c r="M35" s="46">
        <f t="shared" si="1"/>
        <v>0.99396204870967741</v>
      </c>
      <c r="N35" s="1">
        <v>0.6</v>
      </c>
      <c r="O35" s="4">
        <v>258827.7175</v>
      </c>
    </row>
    <row r="36" spans="1:15" s="1" customFormat="1" x14ac:dyDescent="0.2">
      <c r="A36" s="28" t="s">
        <v>16</v>
      </c>
      <c r="B36" s="29">
        <v>37104</v>
      </c>
      <c r="C36" s="28" t="s">
        <v>27</v>
      </c>
      <c r="D36" s="30" t="s">
        <v>15</v>
      </c>
      <c r="E36" s="28" t="s">
        <v>23</v>
      </c>
      <c r="F36" s="30" t="s">
        <v>14</v>
      </c>
      <c r="G36" s="30">
        <v>0</v>
      </c>
      <c r="H36" s="5"/>
      <c r="I36" s="2">
        <v>37226</v>
      </c>
      <c r="J36" s="6"/>
      <c r="K36" s="3">
        <v>-310000</v>
      </c>
      <c r="L36" s="3">
        <v>-309659.68060000002</v>
      </c>
      <c r="M36" s="46">
        <f t="shared" si="1"/>
        <v>0.99890219548387105</v>
      </c>
      <c r="N36" s="1">
        <v>0.7</v>
      </c>
      <c r="O36" s="4">
        <v>284886.90620000003</v>
      </c>
    </row>
    <row r="37" spans="1:15" s="1" customFormat="1" x14ac:dyDescent="0.2">
      <c r="A37" s="28" t="s">
        <v>16</v>
      </c>
      <c r="B37" s="29">
        <v>37104</v>
      </c>
      <c r="C37" s="28" t="s">
        <v>27</v>
      </c>
      <c r="D37" s="30" t="s">
        <v>15</v>
      </c>
      <c r="E37" s="28" t="s">
        <v>23</v>
      </c>
      <c r="F37" s="30" t="s">
        <v>14</v>
      </c>
      <c r="G37" s="30">
        <v>0</v>
      </c>
      <c r="H37" s="5"/>
      <c r="I37" s="2">
        <v>37257</v>
      </c>
      <c r="J37" s="6"/>
      <c r="K37" s="3">
        <v>-310000</v>
      </c>
      <c r="L37" s="3">
        <v>-309108.67070000002</v>
      </c>
      <c r="M37" s="46">
        <f t="shared" si="1"/>
        <v>0.99712474419354846</v>
      </c>
      <c r="N37" s="1">
        <v>0.7</v>
      </c>
      <c r="O37" s="4">
        <v>272015.63030000002</v>
      </c>
    </row>
    <row r="38" spans="1:15" s="1" customFormat="1" x14ac:dyDescent="0.2">
      <c r="A38" s="28" t="s">
        <v>16</v>
      </c>
      <c r="B38" s="29">
        <v>37104</v>
      </c>
      <c r="C38" s="28" t="s">
        <v>27</v>
      </c>
      <c r="D38" s="30" t="s">
        <v>15</v>
      </c>
      <c r="E38" s="28" t="s">
        <v>23</v>
      </c>
      <c r="F38" s="30" t="s">
        <v>14</v>
      </c>
      <c r="G38" s="30">
        <v>0</v>
      </c>
      <c r="H38" s="5"/>
      <c r="I38" s="2">
        <v>37288</v>
      </c>
      <c r="J38" s="6"/>
      <c r="K38" s="3">
        <v>-280000</v>
      </c>
      <c r="L38" s="3">
        <v>-278723.57780000003</v>
      </c>
      <c r="M38" s="46">
        <f t="shared" si="1"/>
        <v>0.99544134928571437</v>
      </c>
      <c r="N38" s="1">
        <v>0.7</v>
      </c>
      <c r="O38" s="4">
        <v>250851.22</v>
      </c>
    </row>
    <row r="39" spans="1:15" s="1" customFormat="1" x14ac:dyDescent="0.2">
      <c r="A39" s="28" t="s">
        <v>16</v>
      </c>
      <c r="B39" s="29">
        <v>37104</v>
      </c>
      <c r="C39" s="28" t="s">
        <v>27</v>
      </c>
      <c r="D39" s="30" t="s">
        <v>15</v>
      </c>
      <c r="E39" s="28" t="s">
        <v>23</v>
      </c>
      <c r="F39" s="30" t="s">
        <v>14</v>
      </c>
      <c r="G39" s="30">
        <v>0</v>
      </c>
      <c r="H39" s="5"/>
      <c r="I39" s="2">
        <v>37316</v>
      </c>
      <c r="J39" s="6"/>
      <c r="K39" s="3">
        <v>-310000</v>
      </c>
      <c r="L39" s="3">
        <v>-308128.23509999999</v>
      </c>
      <c r="M39" s="46">
        <f t="shared" si="1"/>
        <v>0.99396204870967741</v>
      </c>
      <c r="N39" s="1">
        <v>0.7</v>
      </c>
      <c r="O39" s="4">
        <v>289640.54100000003</v>
      </c>
    </row>
    <row r="40" spans="1:15" s="1" customFormat="1" x14ac:dyDescent="0.2">
      <c r="A40" s="28"/>
      <c r="B40" s="29"/>
      <c r="C40" s="28"/>
      <c r="D40" s="30"/>
      <c r="E40" s="28"/>
      <c r="F40" s="30"/>
      <c r="G40" s="30"/>
      <c r="H40" s="5"/>
      <c r="I40" s="2"/>
      <c r="J40" s="6"/>
      <c r="K40" s="31">
        <f>SUM(K28:K39)</f>
        <v>-3630000</v>
      </c>
      <c r="L40" s="31">
        <f>SUM(L28:L39)</f>
        <v>-3616860.4926000009</v>
      </c>
      <c r="M40" s="31"/>
      <c r="O40" s="33">
        <f>SUM(O28:O39)</f>
        <v>3280126.6907000002</v>
      </c>
    </row>
    <row r="41" spans="1:15" s="1" customFormat="1" x14ac:dyDescent="0.2">
      <c r="A41" s="28" t="s">
        <v>16</v>
      </c>
      <c r="B41" s="29">
        <v>37202</v>
      </c>
      <c r="C41" s="28" t="s">
        <v>35</v>
      </c>
      <c r="D41" s="30" t="s">
        <v>15</v>
      </c>
      <c r="E41" s="28" t="s">
        <v>23</v>
      </c>
      <c r="F41" s="30" t="s">
        <v>14</v>
      </c>
      <c r="G41" s="30">
        <v>0</v>
      </c>
      <c r="H41" s="5"/>
      <c r="I41" s="2">
        <v>37226</v>
      </c>
      <c r="J41" s="6"/>
      <c r="K41" s="3">
        <v>465000</v>
      </c>
      <c r="L41" s="3">
        <v>464489.5209</v>
      </c>
      <c r="M41" s="46">
        <f t="shared" si="1"/>
        <v>0.99890219548387094</v>
      </c>
      <c r="N41" s="1">
        <v>-0.15</v>
      </c>
      <c r="O41" s="4">
        <v>-32514.266500000002</v>
      </c>
    </row>
    <row r="42" spans="1:15" s="1" customFormat="1" x14ac:dyDescent="0.2">
      <c r="A42" s="28" t="s">
        <v>16</v>
      </c>
      <c r="B42" s="29">
        <v>37202</v>
      </c>
      <c r="C42" s="28" t="s">
        <v>35</v>
      </c>
      <c r="D42" s="30" t="s">
        <v>15</v>
      </c>
      <c r="E42" s="28" t="s">
        <v>23</v>
      </c>
      <c r="F42" s="30" t="s">
        <v>14</v>
      </c>
      <c r="G42" s="30">
        <v>0</v>
      </c>
      <c r="H42" s="5"/>
      <c r="I42" s="2">
        <v>37257</v>
      </c>
      <c r="J42" s="6"/>
      <c r="K42" s="3">
        <v>465000</v>
      </c>
      <c r="L42" s="3">
        <v>463663.0061</v>
      </c>
      <c r="M42" s="46">
        <f t="shared" si="1"/>
        <v>0.99712474430107523</v>
      </c>
      <c r="N42" s="1">
        <v>-0.15</v>
      </c>
      <c r="O42" s="4">
        <v>-13909.8902</v>
      </c>
    </row>
    <row r="43" spans="1:15" s="1" customFormat="1" x14ac:dyDescent="0.2">
      <c r="A43" s="28" t="s">
        <v>16</v>
      </c>
      <c r="B43" s="29">
        <v>37202</v>
      </c>
      <c r="C43" s="28" t="s">
        <v>35</v>
      </c>
      <c r="D43" s="30" t="s">
        <v>15</v>
      </c>
      <c r="E43" s="28" t="s">
        <v>23</v>
      </c>
      <c r="F43" s="30" t="s">
        <v>14</v>
      </c>
      <c r="G43" s="30">
        <v>0</v>
      </c>
      <c r="H43" s="5"/>
      <c r="I43" s="2">
        <v>37288</v>
      </c>
      <c r="J43" s="6"/>
      <c r="K43" s="3">
        <v>420000</v>
      </c>
      <c r="L43" s="3">
        <v>418085.36670000001</v>
      </c>
      <c r="M43" s="46">
        <f t="shared" si="1"/>
        <v>0.99544134928571437</v>
      </c>
      <c r="N43" s="1">
        <v>-0.15</v>
      </c>
      <c r="O43" s="4">
        <v>-20904.2683</v>
      </c>
    </row>
    <row r="44" spans="1:15" s="1" customFormat="1" x14ac:dyDescent="0.2">
      <c r="A44" s="28" t="s">
        <v>16</v>
      </c>
      <c r="B44" s="29">
        <v>37202</v>
      </c>
      <c r="C44" s="28" t="s">
        <v>35</v>
      </c>
      <c r="D44" s="30" t="s">
        <v>15</v>
      </c>
      <c r="E44" s="28" t="s">
        <v>23</v>
      </c>
      <c r="F44" s="30" t="s">
        <v>14</v>
      </c>
      <c r="G44" s="30">
        <v>0</v>
      </c>
      <c r="H44" s="5"/>
      <c r="I44" s="2">
        <v>37316</v>
      </c>
      <c r="J44" s="6"/>
      <c r="K44" s="3">
        <v>465000</v>
      </c>
      <c r="L44" s="3">
        <v>462192.35259999998</v>
      </c>
      <c r="M44" s="46">
        <f t="shared" si="1"/>
        <v>0.99396204860215054</v>
      </c>
      <c r="N44" s="1">
        <v>-0.15</v>
      </c>
      <c r="O44" s="4">
        <v>-41597.311699999998</v>
      </c>
    </row>
    <row r="45" spans="1:15" s="1" customFormat="1" x14ac:dyDescent="0.2">
      <c r="A45" s="28" t="s">
        <v>16</v>
      </c>
      <c r="B45" s="29">
        <v>37207</v>
      </c>
      <c r="C45" s="28" t="s">
        <v>37</v>
      </c>
      <c r="D45" s="30" t="s">
        <v>15</v>
      </c>
      <c r="E45" s="28" t="s">
        <v>23</v>
      </c>
      <c r="F45" s="30" t="s">
        <v>14</v>
      </c>
      <c r="G45" s="30">
        <v>0</v>
      </c>
      <c r="H45" s="5"/>
      <c r="I45" s="2">
        <v>37226</v>
      </c>
      <c r="J45" s="6"/>
      <c r="K45" s="3">
        <v>465000</v>
      </c>
      <c r="L45" s="3">
        <v>464489.5209</v>
      </c>
      <c r="M45" s="46">
        <f t="shared" si="1"/>
        <v>0.99890219548387094</v>
      </c>
      <c r="N45" s="1">
        <v>-0.18</v>
      </c>
      <c r="O45" s="4">
        <v>-18579.5808</v>
      </c>
    </row>
    <row r="46" spans="1:15" s="1" customFormat="1" x14ac:dyDescent="0.2">
      <c r="A46" s="28" t="s">
        <v>16</v>
      </c>
      <c r="B46" s="29">
        <v>37207</v>
      </c>
      <c r="C46" s="28" t="s">
        <v>37</v>
      </c>
      <c r="D46" s="30" t="s">
        <v>15</v>
      </c>
      <c r="E46" s="28" t="s">
        <v>23</v>
      </c>
      <c r="F46" s="30" t="s">
        <v>14</v>
      </c>
      <c r="G46" s="30">
        <v>0</v>
      </c>
      <c r="H46" s="5"/>
      <c r="I46" s="2">
        <v>37257</v>
      </c>
      <c r="J46" s="6"/>
      <c r="K46" s="3">
        <v>465000</v>
      </c>
      <c r="L46" s="3">
        <v>463663.0061</v>
      </c>
      <c r="M46" s="46">
        <f t="shared" si="1"/>
        <v>0.99712474430107523</v>
      </c>
      <c r="N46" s="1">
        <v>-0.18</v>
      </c>
      <c r="O46" s="4">
        <v>0</v>
      </c>
    </row>
    <row r="47" spans="1:15" s="1" customFormat="1" x14ac:dyDescent="0.2">
      <c r="A47" s="28" t="s">
        <v>16</v>
      </c>
      <c r="B47" s="29">
        <v>37207</v>
      </c>
      <c r="C47" s="28" t="s">
        <v>37</v>
      </c>
      <c r="D47" s="30" t="s">
        <v>15</v>
      </c>
      <c r="E47" s="28" t="s">
        <v>23</v>
      </c>
      <c r="F47" s="30" t="s">
        <v>14</v>
      </c>
      <c r="G47" s="30">
        <v>0</v>
      </c>
      <c r="H47" s="5"/>
      <c r="I47" s="2">
        <v>37288</v>
      </c>
      <c r="J47" s="6"/>
      <c r="K47" s="3">
        <v>420000</v>
      </c>
      <c r="L47" s="3">
        <v>418085.36670000001</v>
      </c>
      <c r="M47" s="46">
        <f t="shared" si="1"/>
        <v>0.99544134928571437</v>
      </c>
      <c r="N47" s="1">
        <v>-0.18</v>
      </c>
      <c r="O47" s="4">
        <v>-8361.7073</v>
      </c>
    </row>
    <row r="48" spans="1:15" s="1" customFormat="1" x14ac:dyDescent="0.2">
      <c r="A48" s="28" t="s">
        <v>16</v>
      </c>
      <c r="B48" s="29">
        <v>37207</v>
      </c>
      <c r="C48" s="28" t="s">
        <v>37</v>
      </c>
      <c r="D48" s="30" t="s">
        <v>15</v>
      </c>
      <c r="E48" s="28" t="s">
        <v>23</v>
      </c>
      <c r="F48" s="30" t="s">
        <v>14</v>
      </c>
      <c r="G48" s="30">
        <v>0</v>
      </c>
      <c r="H48" s="5"/>
      <c r="I48" s="2">
        <v>37316</v>
      </c>
      <c r="J48" s="6"/>
      <c r="K48" s="3">
        <v>465000</v>
      </c>
      <c r="L48" s="3">
        <v>462192.35259999998</v>
      </c>
      <c r="M48" s="46">
        <f t="shared" si="1"/>
        <v>0.99396204860215054</v>
      </c>
      <c r="N48" s="1">
        <v>-0.18</v>
      </c>
      <c r="O48" s="4">
        <v>-27731.5412</v>
      </c>
    </row>
    <row r="49" spans="1:15" x14ac:dyDescent="0.2">
      <c r="K49" s="31">
        <f>SUM(K41:K48)</f>
        <v>3630000</v>
      </c>
      <c r="L49" s="31">
        <f>SUM(L41:L48)</f>
        <v>3616860.4925999995</v>
      </c>
      <c r="M49" s="31"/>
      <c r="O49" s="37">
        <f>SUM(O41:O48)</f>
        <v>-163598.56600000002</v>
      </c>
    </row>
    <row r="51" spans="1:15" x14ac:dyDescent="0.2">
      <c r="A51" s="38" t="s">
        <v>62</v>
      </c>
      <c r="B51" s="40"/>
      <c r="C51" s="40"/>
      <c r="D51" s="40"/>
      <c r="E51" s="40"/>
      <c r="F51" s="40"/>
      <c r="G51" s="40"/>
      <c r="H51" s="40"/>
      <c r="I51" s="40"/>
      <c r="J51" s="40"/>
      <c r="K51" s="44">
        <f>K40+K49</f>
        <v>0</v>
      </c>
      <c r="L51" s="44">
        <f>L40+L49</f>
        <v>0</v>
      </c>
      <c r="M51" s="44"/>
      <c r="N51" s="44"/>
      <c r="O51" s="44">
        <f>O49+O40</f>
        <v>3116528.1247</v>
      </c>
    </row>
    <row r="53" spans="1:15" x14ac:dyDescent="0.2">
      <c r="A53" s="38" t="s">
        <v>63</v>
      </c>
      <c r="B53" s="40"/>
      <c r="C53" s="40"/>
      <c r="D53" s="40"/>
      <c r="E53" s="40"/>
      <c r="F53" s="40"/>
      <c r="G53" s="40"/>
      <c r="H53" s="40"/>
      <c r="I53" s="40"/>
      <c r="J53" s="40"/>
      <c r="K53" s="44">
        <f>-K26+K51</f>
        <v>0</v>
      </c>
      <c r="L53" s="44">
        <f>-L26+L51</f>
        <v>0</v>
      </c>
      <c r="M53" s="44"/>
      <c r="N53" s="44"/>
      <c r="O53" s="44">
        <f>O26+O51</f>
        <v>391826.55349999992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8" sqref="F18"/>
    </sheetView>
  </sheetViews>
  <sheetFormatPr defaultRowHeight="12.75" x14ac:dyDescent="0.2"/>
  <cols>
    <col min="2" max="2" width="12.7109375" customWidth="1"/>
  </cols>
  <sheetData>
    <row r="1" spans="1:3" x14ac:dyDescent="0.2">
      <c r="A1" t="s">
        <v>76</v>
      </c>
      <c r="B1" t="s">
        <v>77</v>
      </c>
      <c r="C1" t="s">
        <v>78</v>
      </c>
    </row>
    <row r="2" spans="1:3" x14ac:dyDescent="0.2">
      <c r="A2" s="55">
        <v>37438</v>
      </c>
      <c r="B2" s="59">
        <v>21.55</v>
      </c>
      <c r="C2" s="57">
        <v>20.58</v>
      </c>
    </row>
    <row r="3" spans="1:3" x14ac:dyDescent="0.2">
      <c r="A3" s="55">
        <v>37469</v>
      </c>
      <c r="B3" s="59">
        <v>21.53</v>
      </c>
      <c r="C3" s="57">
        <v>20.58</v>
      </c>
    </row>
    <row r="4" spans="1:3" x14ac:dyDescent="0.2">
      <c r="A4" s="55">
        <v>37500</v>
      </c>
      <c r="B4" s="59">
        <v>21.52</v>
      </c>
      <c r="C4" s="57">
        <v>20.59</v>
      </c>
    </row>
    <row r="5" spans="1:3" x14ac:dyDescent="0.2">
      <c r="A5" s="55">
        <v>37530</v>
      </c>
      <c r="B5" s="59">
        <v>21.52</v>
      </c>
      <c r="C5" s="58">
        <v>20.58</v>
      </c>
    </row>
    <row r="6" spans="1:3" x14ac:dyDescent="0.2">
      <c r="A6" s="55">
        <v>37561</v>
      </c>
      <c r="B6" s="59">
        <v>21.52</v>
      </c>
      <c r="C6" s="58">
        <v>20.574999999999999</v>
      </c>
    </row>
    <row r="7" spans="1:3" x14ac:dyDescent="0.2">
      <c r="A7" s="55">
        <v>37591</v>
      </c>
      <c r="B7" s="59">
        <v>21.52</v>
      </c>
      <c r="C7" s="58">
        <v>20.58</v>
      </c>
    </row>
    <row r="8" spans="1:3" x14ac:dyDescent="0.2">
      <c r="A8" s="55">
        <v>37622</v>
      </c>
      <c r="B8" s="59">
        <v>21.54</v>
      </c>
      <c r="C8" s="58">
        <v>20.5833333333333</v>
      </c>
    </row>
    <row r="9" spans="1:3" x14ac:dyDescent="0.2">
      <c r="A9" s="55">
        <v>37653</v>
      </c>
      <c r="B9" s="59">
        <v>21.546363636363598</v>
      </c>
      <c r="C9" s="58">
        <v>20.586666666666702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1"/>
  <sheetViews>
    <sheetView tabSelected="1" zoomScale="75" workbookViewId="0">
      <selection activeCell="G23" sqref="G23"/>
    </sheetView>
  </sheetViews>
  <sheetFormatPr defaultRowHeight="12.75" x14ac:dyDescent="0.2"/>
  <cols>
    <col min="1" max="1" width="19.42578125" style="1" bestFit="1" customWidth="1"/>
    <col min="2" max="2" width="10" style="2" bestFit="1" customWidth="1"/>
    <col min="3" max="3" width="11.28515625" style="1" bestFit="1" customWidth="1"/>
    <col min="4" max="4" width="5.85546875" style="5" bestFit="1" customWidth="1"/>
    <col min="5" max="5" width="19.28515625" style="1" bestFit="1" customWidth="1"/>
    <col min="6" max="6" width="10.28515625" style="5" bestFit="1" customWidth="1"/>
    <col min="7" max="7" width="10.85546875" style="5" bestFit="1" customWidth="1"/>
    <col min="8" max="8" width="10.42578125" style="5" bestFit="1" customWidth="1"/>
    <col min="9" max="9" width="10" style="2" bestFit="1" customWidth="1"/>
    <col min="10" max="10" width="6.7109375" style="6" bestFit="1" customWidth="1"/>
    <col min="11" max="11" width="8.7109375" style="3" bestFit="1" customWidth="1"/>
    <col min="12" max="12" width="8.42578125" style="3" bestFit="1" customWidth="1"/>
    <col min="13" max="13" width="8.42578125" style="3" customWidth="1"/>
    <col min="14" max="14" width="10.5703125" style="3" customWidth="1"/>
    <col min="15" max="15" width="12.28515625" style="1" bestFit="1" customWidth="1"/>
    <col min="16" max="17" width="12.28515625" style="1" customWidth="1"/>
    <col min="18" max="18" width="14.7109375" style="4" bestFit="1" customWidth="1"/>
    <col min="19" max="19" width="12" style="1" customWidth="1"/>
    <col min="20" max="20" width="10.5703125" style="1" bestFit="1" customWidth="1"/>
    <col min="21" max="21" width="13.140625" style="1" customWidth="1"/>
    <col min="22" max="22" width="11.28515625" style="1" customWidth="1"/>
    <col min="23" max="16384" width="9.140625" style="1"/>
  </cols>
  <sheetData>
    <row r="1" spans="1:19" s="9" customFormat="1" x14ac:dyDescent="0.2">
      <c r="B1" s="10"/>
      <c r="D1" s="11"/>
      <c r="F1" s="11"/>
      <c r="G1" s="11"/>
      <c r="H1" s="11"/>
      <c r="I1" s="10"/>
      <c r="J1" s="7"/>
      <c r="K1" s="8"/>
      <c r="L1" s="8"/>
      <c r="M1" s="8"/>
      <c r="N1" s="8"/>
      <c r="O1" s="12"/>
      <c r="P1" s="12"/>
      <c r="Q1" s="12"/>
      <c r="R1" s="13"/>
    </row>
    <row r="2" spans="1:19" s="9" customFormat="1" ht="13.5" thickBot="1" x14ac:dyDescent="0.25">
      <c r="B2" s="10"/>
      <c r="D2" s="11"/>
      <c r="F2" s="11"/>
      <c r="G2" s="11"/>
      <c r="H2" s="11"/>
      <c r="I2" s="10"/>
      <c r="J2" s="7"/>
      <c r="K2" s="8"/>
      <c r="L2" s="8"/>
      <c r="M2" s="8"/>
      <c r="N2" s="8"/>
      <c r="O2" s="12"/>
      <c r="P2" s="12"/>
      <c r="Q2" s="12"/>
      <c r="R2" s="13"/>
    </row>
    <row r="3" spans="1:19" x14ac:dyDescent="0.2">
      <c r="A3" s="14"/>
      <c r="B3" s="15"/>
      <c r="C3" s="14"/>
      <c r="D3" s="14"/>
      <c r="E3" s="14"/>
      <c r="F3" s="14"/>
      <c r="G3" s="14"/>
      <c r="H3" s="14"/>
      <c r="I3" s="16"/>
      <c r="J3" s="17"/>
      <c r="K3" s="18"/>
      <c r="L3" s="18"/>
      <c r="M3" s="18"/>
      <c r="N3" s="18"/>
      <c r="O3" s="19"/>
      <c r="P3" s="19"/>
      <c r="Q3" s="19" t="s">
        <v>73</v>
      </c>
      <c r="R3" s="20" t="s">
        <v>72</v>
      </c>
      <c r="S3" s="53" t="s">
        <v>75</v>
      </c>
    </row>
    <row r="4" spans="1:19" ht="13.5" thickBot="1" x14ac:dyDescent="0.25">
      <c r="A4" s="21" t="s">
        <v>4</v>
      </c>
      <c r="B4" s="22" t="s">
        <v>6</v>
      </c>
      <c r="C4" s="21" t="s">
        <v>7</v>
      </c>
      <c r="D4" s="21" t="s">
        <v>8</v>
      </c>
      <c r="E4" s="21" t="s">
        <v>3</v>
      </c>
      <c r="F4" s="21" t="s">
        <v>9</v>
      </c>
      <c r="G4" s="21" t="s">
        <v>10</v>
      </c>
      <c r="H4" s="21" t="s">
        <v>11</v>
      </c>
      <c r="I4" s="23" t="s">
        <v>5</v>
      </c>
      <c r="J4" s="24" t="s">
        <v>1</v>
      </c>
      <c r="K4" s="25" t="s">
        <v>12</v>
      </c>
      <c r="L4" s="25" t="s">
        <v>2</v>
      </c>
      <c r="M4" s="25" t="s">
        <v>80</v>
      </c>
      <c r="N4" s="25" t="s">
        <v>81</v>
      </c>
      <c r="O4" s="26" t="s">
        <v>0</v>
      </c>
      <c r="P4" s="26" t="s">
        <v>79</v>
      </c>
      <c r="Q4" s="26" t="s">
        <v>74</v>
      </c>
      <c r="R4" s="27" t="s">
        <v>13</v>
      </c>
      <c r="S4" s="54" t="s">
        <v>13</v>
      </c>
    </row>
    <row r="5" spans="1:19" x14ac:dyDescent="0.2">
      <c r="A5" s="28" t="s">
        <v>16</v>
      </c>
      <c r="B5" s="29">
        <v>36923</v>
      </c>
      <c r="C5" s="28" t="s">
        <v>51</v>
      </c>
      <c r="D5" s="30" t="s">
        <v>15</v>
      </c>
      <c r="E5" s="28" t="s">
        <v>52</v>
      </c>
      <c r="F5" s="30" t="s">
        <v>14</v>
      </c>
      <c r="G5" s="30">
        <v>0</v>
      </c>
      <c r="I5" s="2">
        <v>37530</v>
      </c>
      <c r="K5" s="3">
        <v>0</v>
      </c>
      <c r="L5" s="3">
        <v>0</v>
      </c>
      <c r="M5" s="46">
        <f>IF(L5=0,0,(L5/K5))</f>
        <v>0</v>
      </c>
      <c r="N5" s="46">
        <f>M5-0.04</f>
        <v>-0.04</v>
      </c>
      <c r="O5" s="1">
        <v>22.15</v>
      </c>
      <c r="P5" s="56"/>
      <c r="Q5" s="34">
        <f>IF(R5=0,0,(R5/M5))</f>
        <v>0</v>
      </c>
      <c r="R5" s="4">
        <v>0</v>
      </c>
      <c r="S5" s="34">
        <f t="shared" ref="S5:S36" si="0">Q5*N5</f>
        <v>0</v>
      </c>
    </row>
    <row r="6" spans="1:19" x14ac:dyDescent="0.2">
      <c r="A6" s="28" t="s">
        <v>16</v>
      </c>
      <c r="B6" s="29">
        <v>36923</v>
      </c>
      <c r="C6" s="28" t="s">
        <v>51</v>
      </c>
      <c r="D6" s="30" t="s">
        <v>15</v>
      </c>
      <c r="E6" s="28" t="s">
        <v>52</v>
      </c>
      <c r="F6" s="30" t="s">
        <v>14</v>
      </c>
      <c r="G6" s="30">
        <v>0</v>
      </c>
      <c r="I6" s="2">
        <v>37561</v>
      </c>
      <c r="K6" s="3">
        <v>-47826.087500000001</v>
      </c>
      <c r="L6" s="3">
        <v>-46951.854299999999</v>
      </c>
      <c r="M6" s="46">
        <f t="shared" ref="M6:M69" si="1">IF(L6=0,0,(L6/K6))</f>
        <v>0.9817205787531752</v>
      </c>
      <c r="N6" s="46">
        <f t="shared" ref="N6:N69" si="2">M6-0.04</f>
        <v>0.94172057875317516</v>
      </c>
      <c r="O6" s="1">
        <v>22.15</v>
      </c>
      <c r="P6" s="56">
        <v>20.57760869617028</v>
      </c>
      <c r="Q6" s="34">
        <f t="shared" ref="Q6:Q69" si="3">IF(R6=0,0,(R6/M6))</f>
        <v>75201.324081199229</v>
      </c>
      <c r="R6" s="4">
        <v>73826.687399999995</v>
      </c>
      <c r="S6" s="34">
        <f t="shared" si="0"/>
        <v>70818.634436752021</v>
      </c>
    </row>
    <row r="7" spans="1:19" x14ac:dyDescent="0.2">
      <c r="A7" s="28" t="s">
        <v>16</v>
      </c>
      <c r="B7" s="29">
        <v>36923</v>
      </c>
      <c r="C7" s="28" t="s">
        <v>51</v>
      </c>
      <c r="D7" s="30" t="s">
        <v>15</v>
      </c>
      <c r="E7" s="28" t="s">
        <v>52</v>
      </c>
      <c r="F7" s="30" t="s">
        <v>14</v>
      </c>
      <c r="G7" s="30">
        <v>0</v>
      </c>
      <c r="I7" s="2">
        <v>37591</v>
      </c>
      <c r="K7" s="3">
        <v>-95031.055800000002</v>
      </c>
      <c r="L7" s="3">
        <v>-93201.827099999995</v>
      </c>
      <c r="M7" s="46">
        <f t="shared" si="1"/>
        <v>0.98075125352863846</v>
      </c>
      <c r="N7" s="46">
        <f t="shared" si="2"/>
        <v>0.94075125352863842</v>
      </c>
      <c r="O7" s="1">
        <v>22.15</v>
      </c>
      <c r="P7" s="56">
        <v>20.579544083476449</v>
      </c>
      <c r="Q7" s="34">
        <f t="shared" si="3"/>
        <v>149242.08383458969</v>
      </c>
      <c r="R7" s="4">
        <v>146369.36079999999</v>
      </c>
      <c r="S7" s="34">
        <f t="shared" si="0"/>
        <v>140399.67744661641</v>
      </c>
    </row>
    <row r="8" spans="1:19" x14ac:dyDescent="0.2">
      <c r="A8" s="28" t="s">
        <v>16</v>
      </c>
      <c r="B8" s="29">
        <v>36923</v>
      </c>
      <c r="C8" s="28" t="s">
        <v>51</v>
      </c>
      <c r="D8" s="30" t="s">
        <v>15</v>
      </c>
      <c r="E8" s="28" t="s">
        <v>52</v>
      </c>
      <c r="F8" s="30" t="s">
        <v>14</v>
      </c>
      <c r="G8" s="30">
        <v>0</v>
      </c>
      <c r="I8" s="2">
        <v>37622</v>
      </c>
      <c r="K8" s="3">
        <v>-104761.9075</v>
      </c>
      <c r="L8" s="3">
        <v>-102519.64690000001</v>
      </c>
      <c r="M8" s="46">
        <f t="shared" si="1"/>
        <v>0.97859660392304337</v>
      </c>
      <c r="N8" s="46">
        <f t="shared" si="2"/>
        <v>0.93859660392304334</v>
      </c>
      <c r="O8" s="1">
        <v>22.15</v>
      </c>
      <c r="P8" s="56">
        <v>20.583346652503931</v>
      </c>
      <c r="Q8" s="34">
        <f t="shared" si="3"/>
        <v>164125.59307494853</v>
      </c>
      <c r="R8" s="4">
        <v>160612.74799999999</v>
      </c>
      <c r="S8" s="34">
        <f t="shared" si="0"/>
        <v>154047.72427700204</v>
      </c>
    </row>
    <row r="9" spans="1:19" x14ac:dyDescent="0.2">
      <c r="A9" s="28" t="s">
        <v>16</v>
      </c>
      <c r="B9" s="29">
        <v>36923</v>
      </c>
      <c r="C9" s="28" t="s">
        <v>51</v>
      </c>
      <c r="D9" s="30" t="s">
        <v>15</v>
      </c>
      <c r="E9" s="28" t="s">
        <v>52</v>
      </c>
      <c r="F9" s="30" t="s">
        <v>14</v>
      </c>
      <c r="G9" s="30">
        <v>0</v>
      </c>
      <c r="I9" s="2">
        <v>37653</v>
      </c>
      <c r="K9" s="3">
        <v>-52380.955199999997</v>
      </c>
      <c r="L9" s="3">
        <v>-51198.564299999998</v>
      </c>
      <c r="M9" s="46">
        <f t="shared" si="1"/>
        <v>0.97742708403301515</v>
      </c>
      <c r="N9" s="46">
        <f t="shared" si="2"/>
        <v>0.93742708403301511</v>
      </c>
      <c r="O9" s="1">
        <v>22.15</v>
      </c>
      <c r="P9" s="56">
        <v>20.585079979381373</v>
      </c>
      <c r="Q9" s="34">
        <f t="shared" si="3"/>
        <v>81972.00549160727</v>
      </c>
      <c r="R9" s="4">
        <v>80121.658299999996</v>
      </c>
      <c r="S9" s="34">
        <f t="shared" si="0"/>
        <v>76842.778080335702</v>
      </c>
    </row>
    <row r="10" spans="1:19" x14ac:dyDescent="0.2">
      <c r="A10" s="28" t="s">
        <v>16</v>
      </c>
      <c r="B10" s="29">
        <v>37027</v>
      </c>
      <c r="C10" s="28" t="s">
        <v>53</v>
      </c>
      <c r="D10" s="30" t="s">
        <v>15</v>
      </c>
      <c r="E10" s="28" t="s">
        <v>52</v>
      </c>
      <c r="F10" s="30" t="s">
        <v>14</v>
      </c>
      <c r="G10" s="30">
        <v>0</v>
      </c>
      <c r="I10" s="2">
        <v>37438</v>
      </c>
      <c r="K10" s="3">
        <v>0</v>
      </c>
      <c r="L10" s="3">
        <v>0</v>
      </c>
      <c r="M10" s="46">
        <f t="shared" si="1"/>
        <v>0</v>
      </c>
      <c r="N10" s="46">
        <f t="shared" si="2"/>
        <v>-0.04</v>
      </c>
      <c r="O10" s="1">
        <v>26</v>
      </c>
      <c r="P10" s="56"/>
      <c r="Q10" s="34">
        <f t="shared" si="3"/>
        <v>0</v>
      </c>
      <c r="R10" s="4">
        <v>0</v>
      </c>
      <c r="S10" s="34">
        <f t="shared" si="0"/>
        <v>0</v>
      </c>
    </row>
    <row r="11" spans="1:19" x14ac:dyDescent="0.2">
      <c r="A11" s="28" t="s">
        <v>16</v>
      </c>
      <c r="B11" s="29">
        <v>37027</v>
      </c>
      <c r="C11" s="28" t="s">
        <v>53</v>
      </c>
      <c r="D11" s="30" t="s">
        <v>15</v>
      </c>
      <c r="E11" s="28" t="s">
        <v>52</v>
      </c>
      <c r="F11" s="30" t="s">
        <v>14</v>
      </c>
      <c r="G11" s="30">
        <v>0</v>
      </c>
      <c r="I11" s="2">
        <v>37469</v>
      </c>
      <c r="K11" s="3">
        <v>-45454.546799999996</v>
      </c>
      <c r="L11" s="3">
        <v>-44881.624499999998</v>
      </c>
      <c r="M11" s="46">
        <f t="shared" si="1"/>
        <v>0.98739570977308699</v>
      </c>
      <c r="N11" s="46">
        <f t="shared" si="2"/>
        <v>0.94739570977308696</v>
      </c>
      <c r="O11" s="1">
        <v>26</v>
      </c>
      <c r="P11" s="56">
        <v>20.585455161053716</v>
      </c>
      <c r="Q11" s="34">
        <f t="shared" si="3"/>
        <v>246115.68178258225</v>
      </c>
      <c r="R11" s="4">
        <v>243013.56830000001</v>
      </c>
      <c r="S11" s="34">
        <f t="shared" si="0"/>
        <v>233168.94102869672</v>
      </c>
    </row>
    <row r="12" spans="1:19" x14ac:dyDescent="0.2">
      <c r="A12" s="28" t="s">
        <v>16</v>
      </c>
      <c r="B12" s="29">
        <v>37027</v>
      </c>
      <c r="C12" s="28" t="s">
        <v>53</v>
      </c>
      <c r="D12" s="30" t="s">
        <v>15</v>
      </c>
      <c r="E12" s="28" t="s">
        <v>52</v>
      </c>
      <c r="F12" s="30" t="s">
        <v>14</v>
      </c>
      <c r="G12" s="30">
        <v>0</v>
      </c>
      <c r="I12" s="2">
        <v>37500</v>
      </c>
      <c r="K12" s="3">
        <v>-100000.003</v>
      </c>
      <c r="L12" s="3">
        <v>-98655.351899999994</v>
      </c>
      <c r="M12" s="46">
        <f t="shared" si="1"/>
        <v>0.98655348940339527</v>
      </c>
      <c r="N12" s="46">
        <f t="shared" si="2"/>
        <v>0.94655348940339523</v>
      </c>
      <c r="O12" s="1">
        <v>26</v>
      </c>
      <c r="P12" s="56">
        <v>20.585042360991263</v>
      </c>
      <c r="Q12" s="34">
        <f t="shared" si="3"/>
        <v>541495.78014574654</v>
      </c>
      <c r="R12" s="4">
        <v>534214.5514</v>
      </c>
      <c r="S12" s="34">
        <f t="shared" si="0"/>
        <v>512554.72019417014</v>
      </c>
    </row>
    <row r="13" spans="1:19" x14ac:dyDescent="0.2">
      <c r="A13" s="28" t="s">
        <v>16</v>
      </c>
      <c r="B13" s="29">
        <v>37027</v>
      </c>
      <c r="C13" s="28" t="s">
        <v>53</v>
      </c>
      <c r="D13" s="30" t="s">
        <v>15</v>
      </c>
      <c r="E13" s="28" t="s">
        <v>52</v>
      </c>
      <c r="F13" s="30" t="s">
        <v>14</v>
      </c>
      <c r="G13" s="30">
        <v>0</v>
      </c>
      <c r="I13" s="2">
        <v>37530</v>
      </c>
      <c r="K13" s="3">
        <v>-94545.4568</v>
      </c>
      <c r="L13" s="3">
        <v>-93102.981899999999</v>
      </c>
      <c r="M13" s="46">
        <f t="shared" si="1"/>
        <v>0.98474305430612719</v>
      </c>
      <c r="N13" s="46">
        <f t="shared" si="2"/>
        <v>0.94474305430612715</v>
      </c>
      <c r="O13" s="1">
        <v>26</v>
      </c>
      <c r="P13" s="56">
        <v>20.581357293777504</v>
      </c>
      <c r="Q13" s="34">
        <f t="shared" si="3"/>
        <v>512308.04989579401</v>
      </c>
      <c r="R13" s="4">
        <v>504491.79379999998</v>
      </c>
      <c r="S13" s="34">
        <f t="shared" si="0"/>
        <v>483999.47180416825</v>
      </c>
    </row>
    <row r="14" spans="1:19" x14ac:dyDescent="0.2">
      <c r="A14" s="28" t="s">
        <v>16</v>
      </c>
      <c r="B14" s="29">
        <v>37027</v>
      </c>
      <c r="C14" s="28" t="s">
        <v>53</v>
      </c>
      <c r="D14" s="30" t="s">
        <v>15</v>
      </c>
      <c r="E14" s="28" t="s">
        <v>52</v>
      </c>
      <c r="F14" s="30" t="s">
        <v>14</v>
      </c>
      <c r="G14" s="30">
        <v>0</v>
      </c>
      <c r="I14" s="2">
        <v>37561</v>
      </c>
      <c r="K14" s="3">
        <v>-60000.002399999998</v>
      </c>
      <c r="L14" s="3">
        <v>-59019.149899999997</v>
      </c>
      <c r="M14" s="46">
        <f t="shared" si="1"/>
        <v>0.98365245898723497</v>
      </c>
      <c r="N14" s="46">
        <f t="shared" si="2"/>
        <v>0.94365245898723493</v>
      </c>
      <c r="O14" s="1">
        <v>26</v>
      </c>
      <c r="P14" s="56">
        <v>20.577000615185071</v>
      </c>
      <c r="Q14" s="34">
        <f t="shared" si="3"/>
        <v>325379.97610409418</v>
      </c>
      <c r="R14" s="4">
        <v>320060.81359999999</v>
      </c>
      <c r="S14" s="34">
        <f t="shared" si="0"/>
        <v>307045.61455583619</v>
      </c>
    </row>
    <row r="15" spans="1:19" x14ac:dyDescent="0.2">
      <c r="A15" s="28" t="s">
        <v>16</v>
      </c>
      <c r="B15" s="29">
        <v>37203</v>
      </c>
      <c r="C15" s="28" t="s">
        <v>54</v>
      </c>
      <c r="D15" s="30" t="s">
        <v>15</v>
      </c>
      <c r="E15" s="28" t="s">
        <v>52</v>
      </c>
      <c r="F15" s="30" t="s">
        <v>14</v>
      </c>
      <c r="G15" s="30">
        <v>0</v>
      </c>
      <c r="I15" s="2">
        <v>37438</v>
      </c>
      <c r="K15" s="3">
        <v>0</v>
      </c>
      <c r="L15" s="3">
        <v>0</v>
      </c>
      <c r="M15" s="46">
        <f t="shared" si="1"/>
        <v>0</v>
      </c>
      <c r="N15" s="46">
        <f t="shared" si="2"/>
        <v>-0.04</v>
      </c>
      <c r="O15" s="1">
        <v>19.747499999999999</v>
      </c>
      <c r="P15" s="56"/>
      <c r="Q15" s="34">
        <f t="shared" si="3"/>
        <v>0</v>
      </c>
      <c r="R15" s="4">
        <v>0</v>
      </c>
      <c r="S15" s="34">
        <f t="shared" si="0"/>
        <v>0</v>
      </c>
    </row>
    <row r="16" spans="1:19" x14ac:dyDescent="0.2">
      <c r="A16" s="28" t="s">
        <v>16</v>
      </c>
      <c r="B16" s="29">
        <v>37203</v>
      </c>
      <c r="C16" s="28" t="s">
        <v>54</v>
      </c>
      <c r="D16" s="30" t="s">
        <v>15</v>
      </c>
      <c r="E16" s="28" t="s">
        <v>52</v>
      </c>
      <c r="F16" s="30" t="s">
        <v>14</v>
      </c>
      <c r="G16" s="30">
        <v>0</v>
      </c>
      <c r="I16" s="2">
        <v>37469</v>
      </c>
      <c r="K16" s="3">
        <v>45454.546799999996</v>
      </c>
      <c r="L16" s="3">
        <v>44881.624499999998</v>
      </c>
      <c r="M16" s="46">
        <f t="shared" si="1"/>
        <v>0.98739570977308699</v>
      </c>
      <c r="N16" s="46">
        <f t="shared" si="2"/>
        <v>0.94739570977308696</v>
      </c>
      <c r="O16" s="1">
        <v>19.747499999999999</v>
      </c>
      <c r="P16" s="56">
        <v>20.585455159131996</v>
      </c>
      <c r="Q16" s="34">
        <f t="shared" si="3"/>
        <v>38088.871997066773</v>
      </c>
      <c r="R16" s="4">
        <v>37608.788800000002</v>
      </c>
      <c r="S16" s="34">
        <f t="shared" si="0"/>
        <v>36085.233920117331</v>
      </c>
    </row>
    <row r="17" spans="1:19" x14ac:dyDescent="0.2">
      <c r="A17" s="28" t="s">
        <v>16</v>
      </c>
      <c r="B17" s="29">
        <v>37203</v>
      </c>
      <c r="C17" s="28" t="s">
        <v>54</v>
      </c>
      <c r="D17" s="30" t="s">
        <v>15</v>
      </c>
      <c r="E17" s="28" t="s">
        <v>52</v>
      </c>
      <c r="F17" s="30" t="s">
        <v>14</v>
      </c>
      <c r="G17" s="30">
        <v>0</v>
      </c>
      <c r="I17" s="2">
        <v>37500</v>
      </c>
      <c r="K17" s="3">
        <v>100000.003</v>
      </c>
      <c r="L17" s="3">
        <v>98655.351899999994</v>
      </c>
      <c r="M17" s="46">
        <f t="shared" si="1"/>
        <v>0.98655348940339527</v>
      </c>
      <c r="N17" s="46">
        <f t="shared" si="2"/>
        <v>0.94655348940339523</v>
      </c>
      <c r="O17" s="1">
        <v>19.747499999999999</v>
      </c>
      <c r="P17" s="56">
        <v>20.585042358409041</v>
      </c>
      <c r="Q17" s="34">
        <f t="shared" si="3"/>
        <v>83754.238353531313</v>
      </c>
      <c r="R17" s="4">
        <v>82628.036099999998</v>
      </c>
      <c r="S17" s="34">
        <f t="shared" si="0"/>
        <v>79277.866565858742</v>
      </c>
    </row>
    <row r="18" spans="1:19" x14ac:dyDescent="0.2">
      <c r="A18" s="28" t="s">
        <v>16</v>
      </c>
      <c r="B18" s="29">
        <v>37203</v>
      </c>
      <c r="C18" s="28" t="s">
        <v>54</v>
      </c>
      <c r="D18" s="30" t="s">
        <v>15</v>
      </c>
      <c r="E18" s="28" t="s">
        <v>52</v>
      </c>
      <c r="F18" s="30" t="s">
        <v>14</v>
      </c>
      <c r="G18" s="30">
        <v>0</v>
      </c>
      <c r="I18" s="2">
        <v>37530</v>
      </c>
      <c r="K18" s="3">
        <v>94545.4568</v>
      </c>
      <c r="L18" s="3">
        <v>93102.981899999999</v>
      </c>
      <c r="M18" s="46">
        <f t="shared" si="1"/>
        <v>0.98474305430612719</v>
      </c>
      <c r="N18" s="46">
        <f t="shared" si="2"/>
        <v>0.94474305430612715</v>
      </c>
      <c r="O18" s="1">
        <v>19.747499999999999</v>
      </c>
      <c r="P18" s="56">
        <v>20.581357295606125</v>
      </c>
      <c r="Q18" s="34">
        <f t="shared" si="3"/>
        <v>78837.418919093703</v>
      </c>
      <c r="R18" s="4">
        <v>77634.600699999995</v>
      </c>
      <c r="S18" s="34">
        <f t="shared" si="0"/>
        <v>74481.103943236245</v>
      </c>
    </row>
    <row r="19" spans="1:19" x14ac:dyDescent="0.2">
      <c r="A19" s="28" t="s">
        <v>16</v>
      </c>
      <c r="B19" s="29">
        <v>37203</v>
      </c>
      <c r="C19" s="28" t="s">
        <v>54</v>
      </c>
      <c r="D19" s="30" t="s">
        <v>15</v>
      </c>
      <c r="E19" s="28" t="s">
        <v>52</v>
      </c>
      <c r="F19" s="30" t="s">
        <v>14</v>
      </c>
      <c r="G19" s="30">
        <v>0</v>
      </c>
      <c r="I19" s="2">
        <v>37561</v>
      </c>
      <c r="K19" s="3">
        <v>107826.08990000001</v>
      </c>
      <c r="L19" s="3">
        <v>105971.0042</v>
      </c>
      <c r="M19" s="46">
        <f t="shared" si="1"/>
        <v>0.98279557663900774</v>
      </c>
      <c r="N19" s="46">
        <f t="shared" si="2"/>
        <v>0.9427955766390077</v>
      </c>
      <c r="O19" s="1">
        <v>19.747499999999999</v>
      </c>
      <c r="P19" s="56">
        <v>20.577270031564915</v>
      </c>
      <c r="Q19" s="34">
        <f t="shared" si="3"/>
        <v>89470.858019844643</v>
      </c>
      <c r="R19" s="4">
        <v>87931.563500000004</v>
      </c>
      <c r="S19" s="34">
        <f t="shared" si="0"/>
        <v>84352.729179206217</v>
      </c>
    </row>
    <row r="20" spans="1:19" x14ac:dyDescent="0.2">
      <c r="A20" s="28" t="s">
        <v>16</v>
      </c>
      <c r="B20" s="29">
        <v>37203</v>
      </c>
      <c r="C20" s="28" t="s">
        <v>54</v>
      </c>
      <c r="D20" s="30" t="s">
        <v>15</v>
      </c>
      <c r="E20" s="28" t="s">
        <v>52</v>
      </c>
      <c r="F20" s="30" t="s">
        <v>14</v>
      </c>
      <c r="G20" s="30">
        <v>0</v>
      </c>
      <c r="I20" s="2">
        <v>37591</v>
      </c>
      <c r="K20" s="3">
        <v>95031.055800000002</v>
      </c>
      <c r="L20" s="3">
        <v>93201.827099999995</v>
      </c>
      <c r="M20" s="46">
        <f t="shared" si="1"/>
        <v>0.98075125352863846</v>
      </c>
      <c r="N20" s="46">
        <f t="shared" si="2"/>
        <v>0.94075125352863842</v>
      </c>
      <c r="O20" s="1">
        <v>19.747499999999999</v>
      </c>
      <c r="P20" s="56">
        <v>20.579544082320353</v>
      </c>
      <c r="Q20" s="34">
        <f t="shared" si="3"/>
        <v>79070.027615045561</v>
      </c>
      <c r="R20" s="4">
        <v>77548.028699999995</v>
      </c>
      <c r="S20" s="34">
        <f t="shared" si="0"/>
        <v>74385.227595398173</v>
      </c>
    </row>
    <row r="21" spans="1:19" x14ac:dyDescent="0.2">
      <c r="A21" s="28" t="s">
        <v>16</v>
      </c>
      <c r="B21" s="29">
        <v>37203</v>
      </c>
      <c r="C21" s="28" t="s">
        <v>54</v>
      </c>
      <c r="D21" s="30" t="s">
        <v>15</v>
      </c>
      <c r="E21" s="28" t="s">
        <v>52</v>
      </c>
      <c r="F21" s="30" t="s">
        <v>14</v>
      </c>
      <c r="G21" s="30">
        <v>0</v>
      </c>
      <c r="I21" s="2">
        <v>37622</v>
      </c>
      <c r="K21" s="3">
        <v>104761.9075</v>
      </c>
      <c r="L21" s="3">
        <v>102519.64690000001</v>
      </c>
      <c r="M21" s="46">
        <f t="shared" si="1"/>
        <v>0.97859660392304337</v>
      </c>
      <c r="N21" s="46">
        <f t="shared" si="2"/>
        <v>0.93859660392304334</v>
      </c>
      <c r="O21" s="1">
        <v>19.747499999999999</v>
      </c>
      <c r="P21" s="56">
        <v>20.583346651750414</v>
      </c>
      <c r="Q21" s="34">
        <f t="shared" si="3"/>
        <v>87564.889614861866</v>
      </c>
      <c r="R21" s="4">
        <v>85690.703599999993</v>
      </c>
      <c r="S21" s="34">
        <f t="shared" si="0"/>
        <v>82188.108015405509</v>
      </c>
    </row>
    <row r="22" spans="1:19" x14ac:dyDescent="0.2">
      <c r="A22" s="28" t="s">
        <v>16</v>
      </c>
      <c r="B22" s="29">
        <v>37203</v>
      </c>
      <c r="C22" s="28" t="s">
        <v>54</v>
      </c>
      <c r="D22" s="30" t="s">
        <v>15</v>
      </c>
      <c r="E22" s="28" t="s">
        <v>52</v>
      </c>
      <c r="F22" s="30" t="s">
        <v>14</v>
      </c>
      <c r="G22" s="30">
        <v>0</v>
      </c>
      <c r="I22" s="2">
        <v>37653</v>
      </c>
      <c r="K22" s="3">
        <v>52380.955199999997</v>
      </c>
      <c r="L22" s="3">
        <v>51198.564299999998</v>
      </c>
      <c r="M22" s="46">
        <f t="shared" si="1"/>
        <v>0.97742708403301515</v>
      </c>
      <c r="N22" s="46">
        <f t="shared" si="2"/>
        <v>0.93742708403301511</v>
      </c>
      <c r="O22" s="1">
        <v>19.747499999999999</v>
      </c>
      <c r="P22" s="56">
        <v>20.585079978780772</v>
      </c>
      <c r="Q22" s="34">
        <f t="shared" si="3"/>
        <v>43873.239344932575</v>
      </c>
      <c r="R22" s="4">
        <v>42882.892399999997</v>
      </c>
      <c r="S22" s="34">
        <f t="shared" si="0"/>
        <v>41127.962826202696</v>
      </c>
    </row>
    <row r="23" spans="1:19" x14ac:dyDescent="0.2">
      <c r="A23" s="28" t="s">
        <v>16</v>
      </c>
      <c r="B23" s="29">
        <v>37174</v>
      </c>
      <c r="C23" s="28" t="s">
        <v>39</v>
      </c>
      <c r="D23" s="30" t="s">
        <v>15</v>
      </c>
      <c r="E23" s="28" t="s">
        <v>40</v>
      </c>
      <c r="F23" s="30" t="s">
        <v>14</v>
      </c>
      <c r="G23" s="30">
        <v>0</v>
      </c>
      <c r="I23" s="2">
        <v>37257</v>
      </c>
      <c r="K23" s="3">
        <v>25000</v>
      </c>
      <c r="L23" s="3">
        <v>24928.118600000002</v>
      </c>
      <c r="M23" s="46">
        <f t="shared" si="1"/>
        <v>0.99712474400000006</v>
      </c>
      <c r="N23" s="46">
        <f t="shared" si="2"/>
        <v>0.95712474400000003</v>
      </c>
      <c r="O23" s="1">
        <v>25.68225</v>
      </c>
      <c r="P23" s="1">
        <f>(R23/L23)+O23</f>
        <v>24.464999998630059</v>
      </c>
      <c r="Q23" s="34">
        <f t="shared" si="3"/>
        <v>-30431.250034248471</v>
      </c>
      <c r="R23" s="4">
        <v>-30343.752400000001</v>
      </c>
      <c r="S23" s="34">
        <f t="shared" si="0"/>
        <v>-29126.502398630058</v>
      </c>
    </row>
    <row r="24" spans="1:19" x14ac:dyDescent="0.2">
      <c r="A24" s="28" t="s">
        <v>16</v>
      </c>
      <c r="B24" s="29">
        <v>37174</v>
      </c>
      <c r="C24" s="28" t="s">
        <v>39</v>
      </c>
      <c r="D24" s="30" t="s">
        <v>15</v>
      </c>
      <c r="E24" s="28" t="s">
        <v>40</v>
      </c>
      <c r="F24" s="30" t="s">
        <v>14</v>
      </c>
      <c r="G24" s="30">
        <v>0</v>
      </c>
      <c r="I24" s="2">
        <v>37288</v>
      </c>
      <c r="K24" s="3">
        <v>25000</v>
      </c>
      <c r="L24" s="3">
        <v>24886.0337</v>
      </c>
      <c r="M24" s="46">
        <f t="shared" si="1"/>
        <v>0.99544134799999995</v>
      </c>
      <c r="N24" s="46">
        <f t="shared" si="2"/>
        <v>0.95544134799999991</v>
      </c>
      <c r="O24" s="1">
        <v>25.68225</v>
      </c>
      <c r="P24" s="1">
        <f t="shared" ref="P24:P87" si="4">(R24/L24)+O24</f>
        <v>24.107999998080249</v>
      </c>
      <c r="Q24" s="34">
        <f t="shared" si="3"/>
        <v>-39356.250047993795</v>
      </c>
      <c r="R24" s="4">
        <v>-39176.838600000003</v>
      </c>
      <c r="S24" s="34">
        <f t="shared" si="0"/>
        <v>-37602.588598080256</v>
      </c>
    </row>
    <row r="25" spans="1:19" x14ac:dyDescent="0.2">
      <c r="A25" s="28" t="s">
        <v>16</v>
      </c>
      <c r="B25" s="29">
        <v>37174</v>
      </c>
      <c r="C25" s="28" t="s">
        <v>39</v>
      </c>
      <c r="D25" s="30" t="s">
        <v>15</v>
      </c>
      <c r="E25" s="28" t="s">
        <v>40</v>
      </c>
      <c r="F25" s="30" t="s">
        <v>14</v>
      </c>
      <c r="G25" s="30">
        <v>0</v>
      </c>
      <c r="I25" s="2">
        <v>37316</v>
      </c>
      <c r="K25" s="3">
        <v>25000</v>
      </c>
      <c r="L25" s="3">
        <v>24849.051200000002</v>
      </c>
      <c r="M25" s="46">
        <f t="shared" si="1"/>
        <v>0.9939620480000001</v>
      </c>
      <c r="N25" s="46">
        <f t="shared" si="2"/>
        <v>0.95396204800000006</v>
      </c>
      <c r="O25" s="1">
        <v>25.68225</v>
      </c>
      <c r="P25" s="1">
        <f t="shared" si="4"/>
        <v>23.730000000209262</v>
      </c>
      <c r="Q25" s="34">
        <f t="shared" si="3"/>
        <v>-48806.249994768405</v>
      </c>
      <c r="R25" s="4">
        <v>-48511.5602</v>
      </c>
      <c r="S25" s="34">
        <f t="shared" si="0"/>
        <v>-46559.310200209256</v>
      </c>
    </row>
    <row r="26" spans="1:19" x14ac:dyDescent="0.2">
      <c r="A26" s="28" t="s">
        <v>16</v>
      </c>
      <c r="B26" s="29">
        <v>37174</v>
      </c>
      <c r="C26" s="28" t="s">
        <v>39</v>
      </c>
      <c r="D26" s="30" t="s">
        <v>15</v>
      </c>
      <c r="E26" s="28" t="s">
        <v>40</v>
      </c>
      <c r="F26" s="30" t="s">
        <v>14</v>
      </c>
      <c r="G26" s="30">
        <v>0</v>
      </c>
      <c r="I26" s="2">
        <v>37347</v>
      </c>
      <c r="K26" s="3">
        <v>25000</v>
      </c>
      <c r="L26" s="3">
        <v>24807.8763</v>
      </c>
      <c r="M26" s="46">
        <f t="shared" si="1"/>
        <v>0.99231505200000003</v>
      </c>
      <c r="N26" s="46">
        <f t="shared" si="2"/>
        <v>0.952315052</v>
      </c>
      <c r="O26" s="1">
        <v>25.68225</v>
      </c>
      <c r="P26" s="1">
        <f t="shared" si="4"/>
        <v>23.519999997165215</v>
      </c>
      <c r="Q26" s="34">
        <f t="shared" si="3"/>
        <v>-54056.250070869632</v>
      </c>
      <c r="R26" s="4">
        <v>-53640.830600000001</v>
      </c>
      <c r="S26" s="34">
        <f t="shared" si="0"/>
        <v>-51478.580597165215</v>
      </c>
    </row>
    <row r="27" spans="1:19" x14ac:dyDescent="0.2">
      <c r="A27" s="28" t="s">
        <v>16</v>
      </c>
      <c r="B27" s="29">
        <v>37174</v>
      </c>
      <c r="C27" s="28" t="s">
        <v>39</v>
      </c>
      <c r="D27" s="30" t="s">
        <v>15</v>
      </c>
      <c r="E27" s="28" t="s">
        <v>40</v>
      </c>
      <c r="F27" s="30" t="s">
        <v>14</v>
      </c>
      <c r="G27" s="30">
        <v>0</v>
      </c>
      <c r="I27" s="2">
        <v>37377</v>
      </c>
      <c r="K27" s="3">
        <v>25000</v>
      </c>
      <c r="L27" s="3">
        <v>24767.612400000002</v>
      </c>
      <c r="M27" s="46">
        <f t="shared" si="1"/>
        <v>0.9907044960000001</v>
      </c>
      <c r="N27" s="46">
        <f t="shared" si="2"/>
        <v>0.95070449600000007</v>
      </c>
      <c r="O27" s="1">
        <v>25.68225</v>
      </c>
      <c r="P27" s="1">
        <f t="shared" si="4"/>
        <v>23.45699999568388</v>
      </c>
      <c r="Q27" s="34">
        <f t="shared" si="3"/>
        <v>-55631.250107903004</v>
      </c>
      <c r="R27" s="4">
        <v>-55114.1296</v>
      </c>
      <c r="S27" s="34">
        <f t="shared" si="0"/>
        <v>-52888.879595683873</v>
      </c>
    </row>
    <row r="28" spans="1:19" x14ac:dyDescent="0.2">
      <c r="A28" s="28" t="s">
        <v>16</v>
      </c>
      <c r="B28" s="29">
        <v>37174</v>
      </c>
      <c r="C28" s="28" t="s">
        <v>39</v>
      </c>
      <c r="D28" s="30" t="s">
        <v>15</v>
      </c>
      <c r="E28" s="28" t="s">
        <v>40</v>
      </c>
      <c r="F28" s="30" t="s">
        <v>14</v>
      </c>
      <c r="G28" s="30">
        <v>0</v>
      </c>
      <c r="I28" s="2">
        <v>37408</v>
      </c>
      <c r="K28" s="3">
        <v>25000</v>
      </c>
      <c r="L28" s="3">
        <v>24726.339</v>
      </c>
      <c r="M28" s="46">
        <f t="shared" si="1"/>
        <v>0.98905356</v>
      </c>
      <c r="N28" s="46">
        <f t="shared" si="2"/>
        <v>0.94905355999999996</v>
      </c>
      <c r="O28" s="1">
        <v>25.68225</v>
      </c>
      <c r="P28" s="1">
        <f t="shared" si="4"/>
        <v>23.666999998776607</v>
      </c>
      <c r="Q28" s="34">
        <f t="shared" si="3"/>
        <v>-50381.250030584793</v>
      </c>
      <c r="R28" s="4">
        <v>-49829.754699999998</v>
      </c>
      <c r="S28" s="34">
        <f t="shared" si="0"/>
        <v>-47814.504698776604</v>
      </c>
    </row>
    <row r="29" spans="1:19" x14ac:dyDescent="0.2">
      <c r="A29" s="28" t="s">
        <v>16</v>
      </c>
      <c r="B29" s="29">
        <v>37174</v>
      </c>
      <c r="C29" s="28" t="s">
        <v>39</v>
      </c>
      <c r="D29" s="30" t="s">
        <v>15</v>
      </c>
      <c r="E29" s="28" t="s">
        <v>40</v>
      </c>
      <c r="F29" s="30" t="s">
        <v>14</v>
      </c>
      <c r="G29" s="30">
        <v>0</v>
      </c>
      <c r="I29" s="2">
        <v>37438</v>
      </c>
      <c r="K29" s="3">
        <v>25000</v>
      </c>
      <c r="L29" s="3">
        <v>24684.8927</v>
      </c>
      <c r="M29" s="46">
        <f t="shared" si="1"/>
        <v>0.98739570799999998</v>
      </c>
      <c r="N29" s="46">
        <f t="shared" si="2"/>
        <v>0.94739570799999995</v>
      </c>
      <c r="O29" s="1">
        <v>25.68225</v>
      </c>
      <c r="P29" s="1">
        <f t="shared" si="4"/>
        <v>23.876999997839771</v>
      </c>
      <c r="Q29" s="34">
        <f t="shared" si="3"/>
        <v>-45131.250054005708</v>
      </c>
      <c r="R29" s="4">
        <v>-44562.402600000001</v>
      </c>
      <c r="S29" s="34">
        <f t="shared" si="0"/>
        <v>-42757.152597839777</v>
      </c>
    </row>
    <row r="30" spans="1:19" x14ac:dyDescent="0.2">
      <c r="A30" s="28" t="s">
        <v>16</v>
      </c>
      <c r="B30" s="29">
        <v>37174</v>
      </c>
      <c r="C30" s="28" t="s">
        <v>39</v>
      </c>
      <c r="D30" s="30" t="s">
        <v>15</v>
      </c>
      <c r="E30" s="28" t="s">
        <v>40</v>
      </c>
      <c r="F30" s="30" t="s">
        <v>14</v>
      </c>
      <c r="G30" s="30">
        <v>0</v>
      </c>
      <c r="I30" s="2">
        <v>37469</v>
      </c>
      <c r="K30" s="3">
        <v>25000</v>
      </c>
      <c r="L30" s="3">
        <v>24638.570599999999</v>
      </c>
      <c r="M30" s="46">
        <f t="shared" si="1"/>
        <v>0.98554282399999993</v>
      </c>
      <c r="N30" s="46">
        <f t="shared" si="2"/>
        <v>0.94554282399999989</v>
      </c>
      <c r="O30" s="1">
        <v>25.68225</v>
      </c>
      <c r="P30" s="1">
        <f t="shared" si="4"/>
        <v>24.191999997428827</v>
      </c>
      <c r="Q30" s="34">
        <f t="shared" si="3"/>
        <v>-37256.250064279302</v>
      </c>
      <c r="R30" s="4">
        <v>-36717.6299</v>
      </c>
      <c r="S30" s="34">
        <f t="shared" si="0"/>
        <v>-35227.379897428829</v>
      </c>
    </row>
    <row r="31" spans="1:19" x14ac:dyDescent="0.2">
      <c r="A31" s="28" t="s">
        <v>16</v>
      </c>
      <c r="B31" s="29">
        <v>37174</v>
      </c>
      <c r="C31" s="28" t="s">
        <v>39</v>
      </c>
      <c r="D31" s="30" t="s">
        <v>15</v>
      </c>
      <c r="E31" s="28" t="s">
        <v>40</v>
      </c>
      <c r="F31" s="30" t="s">
        <v>14</v>
      </c>
      <c r="G31" s="30">
        <v>0</v>
      </c>
      <c r="I31" s="2">
        <v>37500</v>
      </c>
      <c r="K31" s="3">
        <v>25000</v>
      </c>
      <c r="L31" s="3">
        <v>24591.3115</v>
      </c>
      <c r="M31" s="46">
        <f t="shared" si="1"/>
        <v>0.98365245999999995</v>
      </c>
      <c r="N31" s="46">
        <f t="shared" si="2"/>
        <v>0.94365245999999992</v>
      </c>
      <c r="O31" s="1">
        <v>25.68225</v>
      </c>
      <c r="P31" s="1">
        <f t="shared" si="4"/>
        <v>24.52799999995425</v>
      </c>
      <c r="Q31" s="34">
        <f t="shared" si="3"/>
        <v>-28856.250001143697</v>
      </c>
      <c r="R31" s="4">
        <v>-28384.5213</v>
      </c>
      <c r="S31" s="34">
        <f t="shared" si="0"/>
        <v>-27230.271299954249</v>
      </c>
    </row>
    <row r="32" spans="1:19" x14ac:dyDescent="0.2">
      <c r="A32" s="28" t="s">
        <v>16</v>
      </c>
      <c r="B32" s="29">
        <v>37174</v>
      </c>
      <c r="C32" s="28" t="s">
        <v>39</v>
      </c>
      <c r="D32" s="30" t="s">
        <v>15</v>
      </c>
      <c r="E32" s="28" t="s">
        <v>40</v>
      </c>
      <c r="F32" s="30" t="s">
        <v>14</v>
      </c>
      <c r="G32" s="30">
        <v>0</v>
      </c>
      <c r="I32" s="2">
        <v>37530</v>
      </c>
      <c r="K32" s="3">
        <v>25000</v>
      </c>
      <c r="L32" s="3">
        <v>24543.014500000001</v>
      </c>
      <c r="M32" s="46">
        <f t="shared" si="1"/>
        <v>0.98172058000000006</v>
      </c>
      <c r="N32" s="46">
        <f t="shared" si="2"/>
        <v>0.94172058000000003</v>
      </c>
      <c r="O32" s="1">
        <v>25.68225</v>
      </c>
      <c r="P32" s="1">
        <f t="shared" si="4"/>
        <v>24.36000000092185</v>
      </c>
      <c r="Q32" s="34">
        <f t="shared" si="3"/>
        <v>-33056.249976953724</v>
      </c>
      <c r="R32" s="4">
        <v>-32452.000899999999</v>
      </c>
      <c r="S32" s="34">
        <f t="shared" si="0"/>
        <v>-31129.750900921848</v>
      </c>
    </row>
    <row r="33" spans="1:19" x14ac:dyDescent="0.2">
      <c r="A33" s="28" t="s">
        <v>16</v>
      </c>
      <c r="B33" s="29">
        <v>37174</v>
      </c>
      <c r="C33" s="28" t="s">
        <v>39</v>
      </c>
      <c r="D33" s="30" t="s">
        <v>15</v>
      </c>
      <c r="E33" s="28" t="s">
        <v>40</v>
      </c>
      <c r="F33" s="30" t="s">
        <v>14</v>
      </c>
      <c r="G33" s="30">
        <v>0</v>
      </c>
      <c r="I33" s="2">
        <v>37561</v>
      </c>
      <c r="K33" s="3">
        <v>25000</v>
      </c>
      <c r="L33" s="3">
        <v>24489.2801</v>
      </c>
      <c r="M33" s="46">
        <f t="shared" si="1"/>
        <v>0.97957120399999997</v>
      </c>
      <c r="N33" s="46">
        <f t="shared" si="2"/>
        <v>0.93957120399999994</v>
      </c>
      <c r="O33" s="1">
        <v>25.68225</v>
      </c>
      <c r="P33" s="1">
        <f t="shared" si="4"/>
        <v>24.653999998481989</v>
      </c>
      <c r="Q33" s="34">
        <f t="shared" si="3"/>
        <v>-25706.250037950278</v>
      </c>
      <c r="R33" s="4">
        <v>-25181.102299999999</v>
      </c>
      <c r="S33" s="34">
        <f t="shared" si="0"/>
        <v>-24152.852298481987</v>
      </c>
    </row>
    <row r="34" spans="1:19" x14ac:dyDescent="0.2">
      <c r="A34" s="28" t="s">
        <v>16</v>
      </c>
      <c r="B34" s="29">
        <v>37174</v>
      </c>
      <c r="C34" s="28" t="s">
        <v>39</v>
      </c>
      <c r="D34" s="30" t="s">
        <v>15</v>
      </c>
      <c r="E34" s="28" t="s">
        <v>40</v>
      </c>
      <c r="F34" s="30" t="s">
        <v>14</v>
      </c>
      <c r="G34" s="30">
        <v>0</v>
      </c>
      <c r="I34" s="2">
        <v>37591</v>
      </c>
      <c r="K34" s="3">
        <v>25000</v>
      </c>
      <c r="L34" s="3">
        <v>24435.677100000001</v>
      </c>
      <c r="M34" s="46">
        <f t="shared" si="1"/>
        <v>0.977427084</v>
      </c>
      <c r="N34" s="46">
        <f t="shared" si="2"/>
        <v>0.93742708399999997</v>
      </c>
      <c r="O34" s="1">
        <v>25.68225</v>
      </c>
      <c r="P34" s="1">
        <f t="shared" si="4"/>
        <v>24.843000000252704</v>
      </c>
      <c r="Q34" s="34">
        <f t="shared" si="3"/>
        <v>-20981.249993682392</v>
      </c>
      <c r="R34" s="4">
        <v>-20507.642</v>
      </c>
      <c r="S34" s="34">
        <f t="shared" si="0"/>
        <v>-19668.392000252701</v>
      </c>
    </row>
    <row r="35" spans="1:19" x14ac:dyDescent="0.2">
      <c r="A35" s="28" t="s">
        <v>16</v>
      </c>
      <c r="B35" s="29">
        <v>37176</v>
      </c>
      <c r="C35" s="28" t="s">
        <v>41</v>
      </c>
      <c r="D35" s="30" t="s">
        <v>15</v>
      </c>
      <c r="E35" s="28" t="s">
        <v>40</v>
      </c>
      <c r="F35" s="30" t="s">
        <v>14</v>
      </c>
      <c r="G35" s="30">
        <v>0</v>
      </c>
      <c r="I35" s="2">
        <v>37257</v>
      </c>
      <c r="K35" s="3">
        <v>25000</v>
      </c>
      <c r="L35" s="3">
        <v>24928.118600000002</v>
      </c>
      <c r="M35" s="46">
        <f t="shared" si="1"/>
        <v>0.99712474400000006</v>
      </c>
      <c r="N35" s="46">
        <f t="shared" si="2"/>
        <v>0.95712474400000003</v>
      </c>
      <c r="O35" s="1">
        <v>26.296250000000001</v>
      </c>
      <c r="P35" s="1">
        <f t="shared" si="4"/>
        <v>24.464999999448416</v>
      </c>
      <c r="Q35" s="34">
        <f t="shared" si="3"/>
        <v>-45781.25001378965</v>
      </c>
      <c r="R35" s="4">
        <v>-45649.617200000001</v>
      </c>
      <c r="S35" s="34">
        <f t="shared" si="0"/>
        <v>-43818.367199448418</v>
      </c>
    </row>
    <row r="36" spans="1:19" x14ac:dyDescent="0.2">
      <c r="A36" s="28" t="s">
        <v>16</v>
      </c>
      <c r="B36" s="29">
        <v>37176</v>
      </c>
      <c r="C36" s="28" t="s">
        <v>41</v>
      </c>
      <c r="D36" s="30" t="s">
        <v>15</v>
      </c>
      <c r="E36" s="28" t="s">
        <v>40</v>
      </c>
      <c r="F36" s="30" t="s">
        <v>14</v>
      </c>
      <c r="G36" s="30">
        <v>0</v>
      </c>
      <c r="I36" s="2">
        <v>37288</v>
      </c>
      <c r="K36" s="3">
        <v>25000</v>
      </c>
      <c r="L36" s="3">
        <v>24886.0337</v>
      </c>
      <c r="M36" s="46">
        <f t="shared" si="1"/>
        <v>0.99544134799999995</v>
      </c>
      <c r="N36" s="46">
        <f t="shared" si="2"/>
        <v>0.95544134799999991</v>
      </c>
      <c r="O36" s="1">
        <v>26.296250000000001</v>
      </c>
      <c r="P36" s="1">
        <f t="shared" si="4"/>
        <v>24.107999997750746</v>
      </c>
      <c r="Q36" s="34">
        <f t="shared" si="3"/>
        <v>-54706.250056231336</v>
      </c>
      <c r="R36" s="4">
        <v>-54456.863299999997</v>
      </c>
      <c r="S36" s="34">
        <f t="shared" si="0"/>
        <v>-52268.613297750737</v>
      </c>
    </row>
    <row r="37" spans="1:19" x14ac:dyDescent="0.2">
      <c r="A37" s="28" t="s">
        <v>16</v>
      </c>
      <c r="B37" s="29">
        <v>37176</v>
      </c>
      <c r="C37" s="28" t="s">
        <v>41</v>
      </c>
      <c r="D37" s="30" t="s">
        <v>15</v>
      </c>
      <c r="E37" s="28" t="s">
        <v>40</v>
      </c>
      <c r="F37" s="30" t="s">
        <v>14</v>
      </c>
      <c r="G37" s="30">
        <v>0</v>
      </c>
      <c r="I37" s="2">
        <v>37316</v>
      </c>
      <c r="K37" s="3">
        <v>25000</v>
      </c>
      <c r="L37" s="3">
        <v>24849.051200000002</v>
      </c>
      <c r="M37" s="46">
        <f t="shared" si="1"/>
        <v>0.9939620480000001</v>
      </c>
      <c r="N37" s="46">
        <f t="shared" si="2"/>
        <v>0.95396204800000006</v>
      </c>
      <c r="O37" s="1">
        <v>26.296250000000001</v>
      </c>
      <c r="P37" s="1">
        <f t="shared" si="4"/>
        <v>23.729999997665907</v>
      </c>
      <c r="Q37" s="34">
        <f t="shared" si="3"/>
        <v>-64156.250058352322</v>
      </c>
      <c r="R37" s="4">
        <v>-63768.877699999997</v>
      </c>
      <c r="S37" s="34">
        <f t="shared" ref="S37:S68" si="5">Q37*N37</f>
        <v>-61202.627697665906</v>
      </c>
    </row>
    <row r="38" spans="1:19" x14ac:dyDescent="0.2">
      <c r="A38" s="28" t="s">
        <v>16</v>
      </c>
      <c r="B38" s="29">
        <v>37176</v>
      </c>
      <c r="C38" s="28" t="s">
        <v>41</v>
      </c>
      <c r="D38" s="30" t="s">
        <v>15</v>
      </c>
      <c r="E38" s="28" t="s">
        <v>40</v>
      </c>
      <c r="F38" s="30" t="s">
        <v>14</v>
      </c>
      <c r="G38" s="30">
        <v>0</v>
      </c>
      <c r="I38" s="2">
        <v>37347</v>
      </c>
      <c r="K38" s="3">
        <v>25000</v>
      </c>
      <c r="L38" s="3">
        <v>24807.8763</v>
      </c>
      <c r="M38" s="46">
        <f t="shared" si="1"/>
        <v>0.99231505200000003</v>
      </c>
      <c r="N38" s="46">
        <f t="shared" si="2"/>
        <v>0.952315052</v>
      </c>
      <c r="O38" s="1">
        <v>26.296250000000001</v>
      </c>
      <c r="P38" s="1">
        <f t="shared" si="4"/>
        <v>23.519999995077168</v>
      </c>
      <c r="Q38" s="34">
        <f t="shared" si="3"/>
        <v>-69406.250123070786</v>
      </c>
      <c r="R38" s="4">
        <v>-68872.866699999999</v>
      </c>
      <c r="S38" s="34">
        <f t="shared" si="5"/>
        <v>-66096.616695077159</v>
      </c>
    </row>
    <row r="39" spans="1:19" x14ac:dyDescent="0.2">
      <c r="A39" s="28" t="s">
        <v>16</v>
      </c>
      <c r="B39" s="29">
        <v>37176</v>
      </c>
      <c r="C39" s="28" t="s">
        <v>41</v>
      </c>
      <c r="D39" s="30" t="s">
        <v>15</v>
      </c>
      <c r="E39" s="28" t="s">
        <v>40</v>
      </c>
      <c r="F39" s="30" t="s">
        <v>14</v>
      </c>
      <c r="G39" s="30">
        <v>0</v>
      </c>
      <c r="I39" s="2">
        <v>37377</v>
      </c>
      <c r="K39" s="3">
        <v>25000</v>
      </c>
      <c r="L39" s="3">
        <v>24767.612400000002</v>
      </c>
      <c r="M39" s="46">
        <f t="shared" si="1"/>
        <v>0.9907044960000001</v>
      </c>
      <c r="N39" s="46">
        <f t="shared" si="2"/>
        <v>0.95070449600000007</v>
      </c>
      <c r="O39" s="1">
        <v>26.296250000000001</v>
      </c>
      <c r="P39" s="1">
        <f t="shared" si="4"/>
        <v>23.456999996232984</v>
      </c>
      <c r="Q39" s="34">
        <f t="shared" si="3"/>
        <v>-70981.250094175397</v>
      </c>
      <c r="R39" s="4">
        <v>-70321.443599999999</v>
      </c>
      <c r="S39" s="34">
        <f t="shared" si="5"/>
        <v>-67482.193596232974</v>
      </c>
    </row>
    <row r="40" spans="1:19" x14ac:dyDescent="0.2">
      <c r="A40" s="28" t="s">
        <v>16</v>
      </c>
      <c r="B40" s="29">
        <v>37176</v>
      </c>
      <c r="C40" s="28" t="s">
        <v>41</v>
      </c>
      <c r="D40" s="30" t="s">
        <v>15</v>
      </c>
      <c r="E40" s="28" t="s">
        <v>40</v>
      </c>
      <c r="F40" s="30" t="s">
        <v>14</v>
      </c>
      <c r="G40" s="30">
        <v>0</v>
      </c>
      <c r="I40" s="2">
        <v>37408</v>
      </c>
      <c r="K40" s="3">
        <v>25000</v>
      </c>
      <c r="L40" s="3">
        <v>24726.339</v>
      </c>
      <c r="M40" s="46">
        <f t="shared" si="1"/>
        <v>0.98905356</v>
      </c>
      <c r="N40" s="46">
        <f t="shared" si="2"/>
        <v>0.94905355999999996</v>
      </c>
      <c r="O40" s="1">
        <v>26.296250000000001</v>
      </c>
      <c r="P40" s="1">
        <f t="shared" si="4"/>
        <v>23.666999996592704</v>
      </c>
      <c r="Q40" s="34">
        <f t="shared" si="3"/>
        <v>-65731.250085182444</v>
      </c>
      <c r="R40" s="4">
        <v>-65011.726900000001</v>
      </c>
      <c r="S40" s="34">
        <f t="shared" si="5"/>
        <v>-62382.4768965927</v>
      </c>
    </row>
    <row r="41" spans="1:19" x14ac:dyDescent="0.2">
      <c r="A41" s="28" t="s">
        <v>16</v>
      </c>
      <c r="B41" s="29">
        <v>37176</v>
      </c>
      <c r="C41" s="28" t="s">
        <v>41</v>
      </c>
      <c r="D41" s="30" t="s">
        <v>15</v>
      </c>
      <c r="E41" s="28" t="s">
        <v>40</v>
      </c>
      <c r="F41" s="30" t="s">
        <v>14</v>
      </c>
      <c r="G41" s="30">
        <v>0</v>
      </c>
      <c r="I41" s="2">
        <v>37438</v>
      </c>
      <c r="K41" s="3">
        <v>25000</v>
      </c>
      <c r="L41" s="3">
        <v>24684.8927</v>
      </c>
      <c r="M41" s="46">
        <f t="shared" si="1"/>
        <v>0.98739570799999998</v>
      </c>
      <c r="N41" s="46">
        <f t="shared" si="2"/>
        <v>0.94739570799999995</v>
      </c>
      <c r="O41" s="1">
        <v>26.296250000000001</v>
      </c>
      <c r="P41" s="1">
        <f t="shared" si="4"/>
        <v>23.876999998560862</v>
      </c>
      <c r="Q41" s="34">
        <f t="shared" si="3"/>
        <v>-60481.25003597849</v>
      </c>
      <c r="R41" s="4">
        <v>-59718.926700000004</v>
      </c>
      <c r="S41" s="34">
        <f t="shared" si="5"/>
        <v>-57299.676698560863</v>
      </c>
    </row>
    <row r="42" spans="1:19" x14ac:dyDescent="0.2">
      <c r="A42" s="28" t="s">
        <v>16</v>
      </c>
      <c r="B42" s="29">
        <v>37176</v>
      </c>
      <c r="C42" s="28" t="s">
        <v>41</v>
      </c>
      <c r="D42" s="30" t="s">
        <v>15</v>
      </c>
      <c r="E42" s="28" t="s">
        <v>40</v>
      </c>
      <c r="F42" s="30" t="s">
        <v>14</v>
      </c>
      <c r="G42" s="30">
        <v>0</v>
      </c>
      <c r="I42" s="2">
        <v>37469</v>
      </c>
      <c r="K42" s="3">
        <v>25000</v>
      </c>
      <c r="L42" s="3">
        <v>24638.570599999999</v>
      </c>
      <c r="M42" s="46">
        <f t="shared" si="1"/>
        <v>0.98554282399999993</v>
      </c>
      <c r="N42" s="46">
        <f t="shared" si="2"/>
        <v>0.94554282399999989</v>
      </c>
      <c r="O42" s="1">
        <v>26.296250000000001</v>
      </c>
      <c r="P42" s="1">
        <f t="shared" si="4"/>
        <v>24.191999995334552</v>
      </c>
      <c r="Q42" s="34">
        <f t="shared" si="3"/>
        <v>-52606.250116636234</v>
      </c>
      <c r="R42" s="4">
        <v>-51845.712299999999</v>
      </c>
      <c r="S42" s="34">
        <f t="shared" si="5"/>
        <v>-49741.462295334546</v>
      </c>
    </row>
    <row r="43" spans="1:19" x14ac:dyDescent="0.2">
      <c r="A43" s="28" t="s">
        <v>16</v>
      </c>
      <c r="B43" s="29">
        <v>37176</v>
      </c>
      <c r="C43" s="28" t="s">
        <v>41</v>
      </c>
      <c r="D43" s="30" t="s">
        <v>15</v>
      </c>
      <c r="E43" s="28" t="s">
        <v>40</v>
      </c>
      <c r="F43" s="30" t="s">
        <v>14</v>
      </c>
      <c r="G43" s="30">
        <v>0</v>
      </c>
      <c r="I43" s="2">
        <v>37500</v>
      </c>
      <c r="K43" s="3">
        <v>25000</v>
      </c>
      <c r="L43" s="3">
        <v>24591.3115</v>
      </c>
      <c r="M43" s="46">
        <f t="shared" si="1"/>
        <v>0.98365245999999995</v>
      </c>
      <c r="N43" s="46">
        <f t="shared" si="2"/>
        <v>0.94365245999999992</v>
      </c>
      <c r="O43" s="1">
        <v>26.296250000000001</v>
      </c>
      <c r="P43" s="1">
        <f t="shared" si="4"/>
        <v>24.528000002434805</v>
      </c>
      <c r="Q43" s="34">
        <f t="shared" si="3"/>
        <v>-44206.249939129921</v>
      </c>
      <c r="R43" s="4">
        <v>-43483.586499999998</v>
      </c>
      <c r="S43" s="34">
        <f t="shared" si="5"/>
        <v>-41715.336502434795</v>
      </c>
    </row>
    <row r="44" spans="1:19" x14ac:dyDescent="0.2">
      <c r="A44" s="28" t="s">
        <v>16</v>
      </c>
      <c r="B44" s="29">
        <v>37176</v>
      </c>
      <c r="C44" s="28" t="s">
        <v>41</v>
      </c>
      <c r="D44" s="30" t="s">
        <v>15</v>
      </c>
      <c r="E44" s="28" t="s">
        <v>40</v>
      </c>
      <c r="F44" s="30" t="s">
        <v>14</v>
      </c>
      <c r="G44" s="30">
        <v>0</v>
      </c>
      <c r="I44" s="2">
        <v>37530</v>
      </c>
      <c r="K44" s="3">
        <v>25000</v>
      </c>
      <c r="L44" s="3">
        <v>24543.014500000001</v>
      </c>
      <c r="M44" s="46">
        <f t="shared" si="1"/>
        <v>0.98172058000000006</v>
      </c>
      <c r="N44" s="46">
        <f t="shared" si="2"/>
        <v>0.94172058000000003</v>
      </c>
      <c r="O44" s="1">
        <v>26.296250000000001</v>
      </c>
      <c r="P44" s="1">
        <f t="shared" si="4"/>
        <v>24.360000001044085</v>
      </c>
      <c r="Q44" s="34">
        <f t="shared" si="3"/>
        <v>-48406.249973897866</v>
      </c>
      <c r="R44" s="4">
        <v>-47521.411800000002</v>
      </c>
      <c r="S44" s="34">
        <f t="shared" si="5"/>
        <v>-45585.161801044087</v>
      </c>
    </row>
    <row r="45" spans="1:19" x14ac:dyDescent="0.2">
      <c r="A45" s="28" t="s">
        <v>16</v>
      </c>
      <c r="B45" s="29">
        <v>37176</v>
      </c>
      <c r="C45" s="28" t="s">
        <v>41</v>
      </c>
      <c r="D45" s="30" t="s">
        <v>15</v>
      </c>
      <c r="E45" s="28" t="s">
        <v>40</v>
      </c>
      <c r="F45" s="30" t="s">
        <v>14</v>
      </c>
      <c r="G45" s="30">
        <v>0</v>
      </c>
      <c r="I45" s="2">
        <v>37561</v>
      </c>
      <c r="K45" s="3">
        <v>25000</v>
      </c>
      <c r="L45" s="3">
        <v>24489.2801</v>
      </c>
      <c r="M45" s="46">
        <f t="shared" si="1"/>
        <v>0.97957120399999997</v>
      </c>
      <c r="N45" s="46">
        <f t="shared" si="2"/>
        <v>0.93957120399999994</v>
      </c>
      <c r="O45" s="1">
        <v>26.296250000000001</v>
      </c>
      <c r="P45" s="1">
        <f t="shared" si="4"/>
        <v>24.653999997722472</v>
      </c>
      <c r="Q45" s="34">
        <f t="shared" si="3"/>
        <v>-41056.250056938174</v>
      </c>
      <c r="R45" s="4">
        <v>-40217.520299999996</v>
      </c>
      <c r="S45" s="34">
        <f t="shared" si="5"/>
        <v>-38575.270297722469</v>
      </c>
    </row>
    <row r="46" spans="1:19" x14ac:dyDescent="0.2">
      <c r="A46" s="28" t="s">
        <v>16</v>
      </c>
      <c r="B46" s="29">
        <v>37176</v>
      </c>
      <c r="C46" s="28" t="s">
        <v>41</v>
      </c>
      <c r="D46" s="30" t="s">
        <v>15</v>
      </c>
      <c r="E46" s="28" t="s">
        <v>40</v>
      </c>
      <c r="F46" s="30" t="s">
        <v>14</v>
      </c>
      <c r="G46" s="30">
        <v>0</v>
      </c>
      <c r="I46" s="2">
        <v>37591</v>
      </c>
      <c r="K46" s="3">
        <v>25000</v>
      </c>
      <c r="L46" s="3">
        <v>24435.677100000001</v>
      </c>
      <c r="M46" s="46">
        <f t="shared" si="1"/>
        <v>0.977427084</v>
      </c>
      <c r="N46" s="46">
        <f t="shared" si="2"/>
        <v>0.93742708399999997</v>
      </c>
      <c r="O46" s="1">
        <v>26.296250000000001</v>
      </c>
      <c r="P46" s="1">
        <f t="shared" si="4"/>
        <v>24.8430000018651</v>
      </c>
      <c r="Q46" s="34">
        <f t="shared" si="3"/>
        <v>-36331.249953372484</v>
      </c>
      <c r="R46" s="4">
        <v>-35511.147700000001</v>
      </c>
      <c r="S46" s="34">
        <f t="shared" si="5"/>
        <v>-34057.897701865106</v>
      </c>
    </row>
    <row r="47" spans="1:19" x14ac:dyDescent="0.2">
      <c r="A47" s="28" t="s">
        <v>16</v>
      </c>
      <c r="B47" s="29">
        <v>37207</v>
      </c>
      <c r="C47" s="28" t="s">
        <v>42</v>
      </c>
      <c r="D47" s="30" t="s">
        <v>15</v>
      </c>
      <c r="E47" s="28" t="s">
        <v>40</v>
      </c>
      <c r="F47" s="30" t="s">
        <v>14</v>
      </c>
      <c r="G47" s="30">
        <v>0</v>
      </c>
      <c r="I47" s="2">
        <v>37257</v>
      </c>
      <c r="K47" s="3">
        <v>-50000</v>
      </c>
      <c r="L47" s="3">
        <v>-49856.237200000003</v>
      </c>
      <c r="M47" s="46">
        <f t="shared" si="1"/>
        <v>0.99712474400000006</v>
      </c>
      <c r="N47" s="46">
        <f t="shared" si="2"/>
        <v>0.95712474400000003</v>
      </c>
      <c r="O47" s="1">
        <v>24.923500000000001</v>
      </c>
      <c r="P47" s="1">
        <f t="shared" si="4"/>
        <v>24.464999999121474</v>
      </c>
      <c r="Q47" s="34">
        <f t="shared" si="3"/>
        <v>22925.000043926299</v>
      </c>
      <c r="R47" s="4">
        <v>22859.084800000001</v>
      </c>
      <c r="S47" s="34">
        <f t="shared" si="5"/>
        <v>21942.084798242948</v>
      </c>
    </row>
    <row r="48" spans="1:19" x14ac:dyDescent="0.2">
      <c r="A48" s="28" t="s">
        <v>16</v>
      </c>
      <c r="B48" s="29">
        <v>37207</v>
      </c>
      <c r="C48" s="28" t="s">
        <v>42</v>
      </c>
      <c r="D48" s="30" t="s">
        <v>15</v>
      </c>
      <c r="E48" s="28" t="s">
        <v>40</v>
      </c>
      <c r="F48" s="30" t="s">
        <v>14</v>
      </c>
      <c r="G48" s="30">
        <v>0</v>
      </c>
      <c r="I48" s="2">
        <v>37288</v>
      </c>
      <c r="K48" s="3">
        <v>-50000</v>
      </c>
      <c r="L48" s="3">
        <v>-49772.067499999997</v>
      </c>
      <c r="M48" s="46">
        <f t="shared" si="1"/>
        <v>0.99544135</v>
      </c>
      <c r="N48" s="46">
        <f t="shared" si="2"/>
        <v>0.95544134999999997</v>
      </c>
      <c r="O48" s="1">
        <v>24.923500000000001</v>
      </c>
      <c r="P48" s="1">
        <f t="shared" si="4"/>
        <v>24.108000000929238</v>
      </c>
      <c r="Q48" s="34">
        <f t="shared" si="3"/>
        <v>40774.999953538194</v>
      </c>
      <c r="R48" s="4">
        <v>40589.120999999999</v>
      </c>
      <c r="S48" s="34">
        <f t="shared" si="5"/>
        <v>38958.121001858468</v>
      </c>
    </row>
    <row r="49" spans="1:19" x14ac:dyDescent="0.2">
      <c r="A49" s="28" t="s">
        <v>16</v>
      </c>
      <c r="B49" s="29">
        <v>37207</v>
      </c>
      <c r="C49" s="28" t="s">
        <v>42</v>
      </c>
      <c r="D49" s="30" t="s">
        <v>15</v>
      </c>
      <c r="E49" s="28" t="s">
        <v>40</v>
      </c>
      <c r="F49" s="30" t="s">
        <v>14</v>
      </c>
      <c r="G49" s="30">
        <v>0</v>
      </c>
      <c r="I49" s="2">
        <v>37316</v>
      </c>
      <c r="K49" s="3">
        <v>-50000</v>
      </c>
      <c r="L49" s="3">
        <v>-49698.102400000003</v>
      </c>
      <c r="M49" s="46">
        <f t="shared" si="1"/>
        <v>0.9939620480000001</v>
      </c>
      <c r="N49" s="46">
        <f t="shared" si="2"/>
        <v>0.95396204800000006</v>
      </c>
      <c r="O49" s="1">
        <v>24.923500000000001</v>
      </c>
      <c r="P49" s="1">
        <f t="shared" si="4"/>
        <v>23.730000000289749</v>
      </c>
      <c r="Q49" s="34">
        <f t="shared" si="3"/>
        <v>59674.999985512521</v>
      </c>
      <c r="R49" s="4">
        <v>59314.6852</v>
      </c>
      <c r="S49" s="34">
        <f t="shared" si="5"/>
        <v>56927.685200579501</v>
      </c>
    </row>
    <row r="50" spans="1:19" x14ac:dyDescent="0.2">
      <c r="A50" s="28" t="s">
        <v>16</v>
      </c>
      <c r="B50" s="29">
        <v>37207</v>
      </c>
      <c r="C50" s="28" t="s">
        <v>42</v>
      </c>
      <c r="D50" s="30" t="s">
        <v>15</v>
      </c>
      <c r="E50" s="28" t="s">
        <v>40</v>
      </c>
      <c r="F50" s="30" t="s">
        <v>14</v>
      </c>
      <c r="G50" s="30">
        <v>0</v>
      </c>
      <c r="I50" s="2">
        <v>37347</v>
      </c>
      <c r="K50" s="3">
        <v>-50000</v>
      </c>
      <c r="L50" s="3">
        <v>-49615.752699999997</v>
      </c>
      <c r="M50" s="46">
        <f t="shared" si="1"/>
        <v>0.99231505399999997</v>
      </c>
      <c r="N50" s="46">
        <f t="shared" si="2"/>
        <v>0.95231505399999994</v>
      </c>
      <c r="O50" s="1">
        <v>24.923500000000001</v>
      </c>
      <c r="P50" s="1">
        <f t="shared" si="4"/>
        <v>23.52000000029124</v>
      </c>
      <c r="Q50" s="34">
        <f t="shared" si="3"/>
        <v>70174.999985438088</v>
      </c>
      <c r="R50" s="4">
        <v>69635.708899999998</v>
      </c>
      <c r="S50" s="34">
        <f t="shared" si="5"/>
        <v>66828.708900582467</v>
      </c>
    </row>
    <row r="51" spans="1:19" x14ac:dyDescent="0.2">
      <c r="A51" s="28" t="s">
        <v>16</v>
      </c>
      <c r="B51" s="29">
        <v>37207</v>
      </c>
      <c r="C51" s="28" t="s">
        <v>42</v>
      </c>
      <c r="D51" s="30" t="s">
        <v>15</v>
      </c>
      <c r="E51" s="28" t="s">
        <v>40</v>
      </c>
      <c r="F51" s="30" t="s">
        <v>14</v>
      </c>
      <c r="G51" s="30">
        <v>0</v>
      </c>
      <c r="I51" s="2">
        <v>37377</v>
      </c>
      <c r="K51" s="3">
        <v>-50000</v>
      </c>
      <c r="L51" s="3">
        <v>-49535.224900000001</v>
      </c>
      <c r="M51" s="46">
        <f t="shared" si="1"/>
        <v>0.99070449800000004</v>
      </c>
      <c r="N51" s="46">
        <f t="shared" si="2"/>
        <v>0.95070449800000001</v>
      </c>
      <c r="O51" s="1">
        <v>24.923500000000001</v>
      </c>
      <c r="P51" s="1">
        <f t="shared" si="4"/>
        <v>23.457000000319976</v>
      </c>
      <c r="Q51" s="34">
        <f t="shared" si="3"/>
        <v>73324.99998400129</v>
      </c>
      <c r="R51" s="4">
        <v>72643.407300000006</v>
      </c>
      <c r="S51" s="34">
        <f t="shared" si="5"/>
        <v>69710.407300639956</v>
      </c>
    </row>
    <row r="52" spans="1:19" x14ac:dyDescent="0.2">
      <c r="A52" s="28" t="s">
        <v>16</v>
      </c>
      <c r="B52" s="29">
        <v>37207</v>
      </c>
      <c r="C52" s="28" t="s">
        <v>42</v>
      </c>
      <c r="D52" s="30" t="s">
        <v>15</v>
      </c>
      <c r="E52" s="28" t="s">
        <v>40</v>
      </c>
      <c r="F52" s="30" t="s">
        <v>14</v>
      </c>
      <c r="G52" s="30">
        <v>0</v>
      </c>
      <c r="I52" s="2">
        <v>37408</v>
      </c>
      <c r="K52" s="3">
        <v>-50000</v>
      </c>
      <c r="L52" s="3">
        <v>-49452.678</v>
      </c>
      <c r="M52" s="46">
        <f t="shared" si="1"/>
        <v>0.98905356</v>
      </c>
      <c r="N52" s="46">
        <f t="shared" si="2"/>
        <v>0.94905355999999996</v>
      </c>
      <c r="O52" s="1">
        <v>24.923500000000001</v>
      </c>
      <c r="P52" s="1">
        <f t="shared" si="4"/>
        <v>23.666999998119415</v>
      </c>
      <c r="Q52" s="34">
        <f t="shared" si="3"/>
        <v>62825.000094029288</v>
      </c>
      <c r="R52" s="4">
        <v>62137.29</v>
      </c>
      <c r="S52" s="34">
        <f t="shared" si="5"/>
        <v>59624.289996238826</v>
      </c>
    </row>
    <row r="53" spans="1:19" x14ac:dyDescent="0.2">
      <c r="A53" s="28" t="s">
        <v>16</v>
      </c>
      <c r="B53" s="29">
        <v>37207</v>
      </c>
      <c r="C53" s="28" t="s">
        <v>42</v>
      </c>
      <c r="D53" s="30" t="s">
        <v>15</v>
      </c>
      <c r="E53" s="28" t="s">
        <v>40</v>
      </c>
      <c r="F53" s="30" t="s">
        <v>14</v>
      </c>
      <c r="G53" s="30">
        <v>0</v>
      </c>
      <c r="I53" s="2">
        <v>37438</v>
      </c>
      <c r="K53" s="3">
        <v>-50000</v>
      </c>
      <c r="L53" s="3">
        <v>-49369.785499999998</v>
      </c>
      <c r="M53" s="46">
        <f t="shared" si="1"/>
        <v>0.98739570999999993</v>
      </c>
      <c r="N53" s="46">
        <f t="shared" si="2"/>
        <v>0.94739570999999989</v>
      </c>
      <c r="O53" s="1">
        <v>24.923500000000001</v>
      </c>
      <c r="P53" s="1">
        <f t="shared" si="4"/>
        <v>23.877000000521576</v>
      </c>
      <c r="Q53" s="34">
        <f t="shared" si="3"/>
        <v>52324.999973921302</v>
      </c>
      <c r="R53" s="4">
        <v>51665.480499999998</v>
      </c>
      <c r="S53" s="34">
        <f t="shared" si="5"/>
        <v>49572.480501043145</v>
      </c>
    </row>
    <row r="54" spans="1:19" x14ac:dyDescent="0.2">
      <c r="A54" s="28" t="s">
        <v>16</v>
      </c>
      <c r="B54" s="29">
        <v>37207</v>
      </c>
      <c r="C54" s="28" t="s">
        <v>42</v>
      </c>
      <c r="D54" s="30" t="s">
        <v>15</v>
      </c>
      <c r="E54" s="28" t="s">
        <v>40</v>
      </c>
      <c r="F54" s="30" t="s">
        <v>14</v>
      </c>
      <c r="G54" s="30">
        <v>0</v>
      </c>
      <c r="I54" s="2">
        <v>37469</v>
      </c>
      <c r="K54" s="3">
        <v>-50000</v>
      </c>
      <c r="L54" s="3">
        <v>-49277.141300000003</v>
      </c>
      <c r="M54" s="46">
        <f t="shared" si="1"/>
        <v>0.98554282600000009</v>
      </c>
      <c r="N54" s="46">
        <f t="shared" si="2"/>
        <v>0.94554282600000006</v>
      </c>
      <c r="O54" s="1">
        <v>24.923500000000001</v>
      </c>
      <c r="P54" s="1">
        <f t="shared" si="4"/>
        <v>24.192000001236881</v>
      </c>
      <c r="Q54" s="34">
        <f t="shared" si="3"/>
        <v>36574.999938155903</v>
      </c>
      <c r="R54" s="4">
        <v>36046.228799999997</v>
      </c>
      <c r="S54" s="34">
        <f t="shared" si="5"/>
        <v>34583.228802473757</v>
      </c>
    </row>
    <row r="55" spans="1:19" x14ac:dyDescent="0.2">
      <c r="A55" s="28" t="s">
        <v>16</v>
      </c>
      <c r="B55" s="29">
        <v>37207</v>
      </c>
      <c r="C55" s="28" t="s">
        <v>42</v>
      </c>
      <c r="D55" s="30" t="s">
        <v>15</v>
      </c>
      <c r="E55" s="28" t="s">
        <v>40</v>
      </c>
      <c r="F55" s="30" t="s">
        <v>14</v>
      </c>
      <c r="G55" s="30">
        <v>0</v>
      </c>
      <c r="I55" s="2">
        <v>37500</v>
      </c>
      <c r="K55" s="3">
        <v>-50000</v>
      </c>
      <c r="L55" s="3">
        <v>-49182.622900000002</v>
      </c>
      <c r="M55" s="46">
        <f t="shared" si="1"/>
        <v>0.98365245800000001</v>
      </c>
      <c r="N55" s="46">
        <f t="shared" si="2"/>
        <v>0.94365245799999997</v>
      </c>
      <c r="O55" s="1">
        <v>24.923500000000001</v>
      </c>
      <c r="P55" s="1">
        <f t="shared" si="4"/>
        <v>24.527999999124692</v>
      </c>
      <c r="Q55" s="34">
        <f t="shared" si="3"/>
        <v>19775.000043765456</v>
      </c>
      <c r="R55" s="4">
        <v>19451.7274</v>
      </c>
      <c r="S55" s="34">
        <f t="shared" si="5"/>
        <v>18660.727398249379</v>
      </c>
    </row>
    <row r="56" spans="1:19" x14ac:dyDescent="0.2">
      <c r="A56" s="28" t="s">
        <v>16</v>
      </c>
      <c r="B56" s="29">
        <v>37207</v>
      </c>
      <c r="C56" s="28" t="s">
        <v>42</v>
      </c>
      <c r="D56" s="30" t="s">
        <v>15</v>
      </c>
      <c r="E56" s="28" t="s">
        <v>40</v>
      </c>
      <c r="F56" s="30" t="s">
        <v>14</v>
      </c>
      <c r="G56" s="30">
        <v>0</v>
      </c>
      <c r="I56" s="2">
        <v>37530</v>
      </c>
      <c r="K56" s="3">
        <v>-50000</v>
      </c>
      <c r="L56" s="3">
        <v>-49086.028899999998</v>
      </c>
      <c r="M56" s="46">
        <f t="shared" si="1"/>
        <v>0.9817205779999999</v>
      </c>
      <c r="N56" s="46">
        <f t="shared" si="2"/>
        <v>0.94172057799999986</v>
      </c>
      <c r="O56" s="1">
        <v>24.923500000000001</v>
      </c>
      <c r="P56" s="1">
        <f t="shared" si="4"/>
        <v>24.359999999697472</v>
      </c>
      <c r="Q56" s="34">
        <f t="shared" si="3"/>
        <v>28175.000015126505</v>
      </c>
      <c r="R56" s="4">
        <v>27659.977299999999</v>
      </c>
      <c r="S56" s="34">
        <f t="shared" si="5"/>
        <v>26532.977299394937</v>
      </c>
    </row>
    <row r="57" spans="1:19" x14ac:dyDescent="0.2">
      <c r="A57" s="28" t="s">
        <v>16</v>
      </c>
      <c r="B57" s="29">
        <v>37207</v>
      </c>
      <c r="C57" s="28" t="s">
        <v>42</v>
      </c>
      <c r="D57" s="30" t="s">
        <v>15</v>
      </c>
      <c r="E57" s="28" t="s">
        <v>40</v>
      </c>
      <c r="F57" s="30" t="s">
        <v>14</v>
      </c>
      <c r="G57" s="30">
        <v>0</v>
      </c>
      <c r="I57" s="2">
        <v>37561</v>
      </c>
      <c r="K57" s="3">
        <v>-50000</v>
      </c>
      <c r="L57" s="3">
        <v>-48978.5602</v>
      </c>
      <c r="M57" s="46">
        <f t="shared" si="1"/>
        <v>0.97957120399999997</v>
      </c>
      <c r="N57" s="46">
        <f t="shared" si="2"/>
        <v>0.93957120399999994</v>
      </c>
      <c r="O57" s="1">
        <v>24.923500000000001</v>
      </c>
      <c r="P57" s="1">
        <f t="shared" si="4"/>
        <v>24.653999999467114</v>
      </c>
      <c r="Q57" s="34">
        <f t="shared" si="3"/>
        <v>13475.000026644311</v>
      </c>
      <c r="R57" s="4">
        <v>13199.722</v>
      </c>
      <c r="S57" s="34">
        <f t="shared" si="5"/>
        <v>12660.721998934227</v>
      </c>
    </row>
    <row r="58" spans="1:19" x14ac:dyDescent="0.2">
      <c r="A58" s="28" t="s">
        <v>16</v>
      </c>
      <c r="B58" s="29">
        <v>37207</v>
      </c>
      <c r="C58" s="28" t="s">
        <v>42</v>
      </c>
      <c r="D58" s="30" t="s">
        <v>15</v>
      </c>
      <c r="E58" s="28" t="s">
        <v>40</v>
      </c>
      <c r="F58" s="30" t="s">
        <v>14</v>
      </c>
      <c r="G58" s="30">
        <v>0</v>
      </c>
      <c r="I58" s="2">
        <v>37591</v>
      </c>
      <c r="K58" s="3">
        <v>-50000</v>
      </c>
      <c r="L58" s="3">
        <v>-48871.354200000002</v>
      </c>
      <c r="M58" s="46">
        <f t="shared" si="1"/>
        <v>0.977427084</v>
      </c>
      <c r="N58" s="46">
        <f t="shared" si="2"/>
        <v>0.93742708399999997</v>
      </c>
      <c r="O58" s="1">
        <v>24.923500000000001</v>
      </c>
      <c r="P58" s="1">
        <f t="shared" si="4"/>
        <v>24.843000000268052</v>
      </c>
      <c r="Q58" s="34">
        <f t="shared" si="3"/>
        <v>4024.9999865974655</v>
      </c>
      <c r="R58" s="4">
        <v>3934.1439999999998</v>
      </c>
      <c r="S58" s="34">
        <f t="shared" si="5"/>
        <v>3773.144000536101</v>
      </c>
    </row>
    <row r="59" spans="1:19" x14ac:dyDescent="0.2">
      <c r="A59" s="28" t="s">
        <v>16</v>
      </c>
      <c r="B59" s="29">
        <v>37174</v>
      </c>
      <c r="C59" s="28" t="s">
        <v>43</v>
      </c>
      <c r="D59" s="30" t="s">
        <v>15</v>
      </c>
      <c r="E59" s="28" t="s">
        <v>44</v>
      </c>
      <c r="F59" s="30" t="s">
        <v>14</v>
      </c>
      <c r="G59" s="30">
        <v>0</v>
      </c>
      <c r="I59" s="2">
        <v>37257</v>
      </c>
      <c r="K59" s="3">
        <v>-25000</v>
      </c>
      <c r="L59" s="3">
        <v>-24928.118600000002</v>
      </c>
      <c r="M59" s="46">
        <f t="shared" si="1"/>
        <v>0.99712474400000006</v>
      </c>
      <c r="N59" s="46">
        <f t="shared" si="2"/>
        <v>0.95712474400000003</v>
      </c>
      <c r="O59" s="1">
        <v>25.892250000000001</v>
      </c>
      <c r="P59" s="1">
        <f t="shared" si="4"/>
        <v>24.447999999520622</v>
      </c>
      <c r="Q59" s="34">
        <f t="shared" si="3"/>
        <v>36106.250011984455</v>
      </c>
      <c r="R59" s="4">
        <v>36002.435299999997</v>
      </c>
      <c r="S59" s="34">
        <f t="shared" si="5"/>
        <v>34558.185299520621</v>
      </c>
    </row>
    <row r="60" spans="1:19" x14ac:dyDescent="0.2">
      <c r="A60" s="28" t="s">
        <v>16</v>
      </c>
      <c r="B60" s="29">
        <v>37174</v>
      </c>
      <c r="C60" s="28" t="s">
        <v>43</v>
      </c>
      <c r="D60" s="30" t="s">
        <v>15</v>
      </c>
      <c r="E60" s="28" t="s">
        <v>44</v>
      </c>
      <c r="F60" s="30" t="s">
        <v>14</v>
      </c>
      <c r="G60" s="30">
        <v>0</v>
      </c>
      <c r="I60" s="2">
        <v>37288</v>
      </c>
      <c r="K60" s="3">
        <v>-25000</v>
      </c>
      <c r="L60" s="3">
        <v>-24886.0337</v>
      </c>
      <c r="M60" s="46">
        <f t="shared" si="1"/>
        <v>0.99544134799999995</v>
      </c>
      <c r="N60" s="46">
        <f t="shared" si="2"/>
        <v>0.95544134799999991</v>
      </c>
      <c r="O60" s="1">
        <v>25.892250000000001</v>
      </c>
      <c r="P60" s="1">
        <f t="shared" si="4"/>
        <v>24.451999997445355</v>
      </c>
      <c r="Q60" s="34">
        <f t="shared" si="3"/>
        <v>36006.250063866144</v>
      </c>
      <c r="R60" s="4">
        <v>35842.110099999998</v>
      </c>
      <c r="S60" s="34">
        <f t="shared" si="5"/>
        <v>34401.860097445351</v>
      </c>
    </row>
    <row r="61" spans="1:19" x14ac:dyDescent="0.2">
      <c r="A61" s="28" t="s">
        <v>16</v>
      </c>
      <c r="B61" s="29">
        <v>37174</v>
      </c>
      <c r="C61" s="28" t="s">
        <v>43</v>
      </c>
      <c r="D61" s="30" t="s">
        <v>15</v>
      </c>
      <c r="E61" s="28" t="s">
        <v>44</v>
      </c>
      <c r="F61" s="30" t="s">
        <v>14</v>
      </c>
      <c r="G61" s="30">
        <v>0</v>
      </c>
      <c r="I61" s="2">
        <v>37316</v>
      </c>
      <c r="K61" s="3">
        <v>-25000</v>
      </c>
      <c r="L61" s="3">
        <v>-24849.051200000002</v>
      </c>
      <c r="M61" s="46">
        <f t="shared" si="1"/>
        <v>0.9939620480000001</v>
      </c>
      <c r="N61" s="46">
        <f t="shared" si="2"/>
        <v>0.95396204800000006</v>
      </c>
      <c r="O61" s="1">
        <v>25.892250000000001</v>
      </c>
      <c r="P61" s="1">
        <f t="shared" si="4"/>
        <v>24.430999998631741</v>
      </c>
      <c r="Q61" s="34">
        <f t="shared" si="3"/>
        <v>36531.250034206532</v>
      </c>
      <c r="R61" s="4">
        <v>36310.676099999997</v>
      </c>
      <c r="S61" s="34">
        <f t="shared" si="5"/>
        <v>34849.426098631739</v>
      </c>
    </row>
    <row r="62" spans="1:19" x14ac:dyDescent="0.2">
      <c r="A62" s="28" t="s">
        <v>16</v>
      </c>
      <c r="B62" s="29">
        <v>37174</v>
      </c>
      <c r="C62" s="28" t="s">
        <v>43</v>
      </c>
      <c r="D62" s="30" t="s">
        <v>15</v>
      </c>
      <c r="E62" s="28" t="s">
        <v>44</v>
      </c>
      <c r="F62" s="30" t="s">
        <v>14</v>
      </c>
      <c r="G62" s="30">
        <v>0</v>
      </c>
      <c r="I62" s="2">
        <v>37347</v>
      </c>
      <c r="K62" s="3">
        <v>-25000</v>
      </c>
      <c r="L62" s="3">
        <v>-24807.8763</v>
      </c>
      <c r="M62" s="46">
        <f t="shared" si="1"/>
        <v>0.99231505200000003</v>
      </c>
      <c r="N62" s="46">
        <f t="shared" si="2"/>
        <v>0.952315052</v>
      </c>
      <c r="O62" s="1">
        <v>25.892250000000001</v>
      </c>
      <c r="P62" s="1">
        <f t="shared" si="4"/>
        <v>26.351000001909675</v>
      </c>
      <c r="Q62" s="34">
        <f t="shared" si="3"/>
        <v>-11468.750047741894</v>
      </c>
      <c r="R62" s="4">
        <v>-11380.613300000001</v>
      </c>
      <c r="S62" s="34">
        <f t="shared" si="5"/>
        <v>-10921.863298090324</v>
      </c>
    </row>
    <row r="63" spans="1:19" x14ac:dyDescent="0.2">
      <c r="A63" s="28" t="s">
        <v>16</v>
      </c>
      <c r="B63" s="29">
        <v>37174</v>
      </c>
      <c r="C63" s="28" t="s">
        <v>43</v>
      </c>
      <c r="D63" s="30" t="s">
        <v>15</v>
      </c>
      <c r="E63" s="28" t="s">
        <v>44</v>
      </c>
      <c r="F63" s="30" t="s">
        <v>14</v>
      </c>
      <c r="G63" s="30">
        <v>0</v>
      </c>
      <c r="I63" s="2">
        <v>37377</v>
      </c>
      <c r="K63" s="3">
        <v>-25000</v>
      </c>
      <c r="L63" s="3">
        <v>-24767.612400000002</v>
      </c>
      <c r="M63" s="46">
        <f t="shared" si="1"/>
        <v>0.9907044960000001</v>
      </c>
      <c r="N63" s="46">
        <f t="shared" si="2"/>
        <v>0.95070449600000007</v>
      </c>
      <c r="O63" s="1">
        <v>25.892250000000001</v>
      </c>
      <c r="P63" s="1">
        <f t="shared" si="4"/>
        <v>26.320999999333807</v>
      </c>
      <c r="Q63" s="34">
        <f t="shared" si="3"/>
        <v>-10718.749983345184</v>
      </c>
      <c r="R63" s="4">
        <v>-10619.113799999999</v>
      </c>
      <c r="S63" s="34">
        <f t="shared" si="5"/>
        <v>-10190.363800666191</v>
      </c>
    </row>
    <row r="64" spans="1:19" x14ac:dyDescent="0.2">
      <c r="A64" s="28" t="s">
        <v>16</v>
      </c>
      <c r="B64" s="29">
        <v>37174</v>
      </c>
      <c r="C64" s="28" t="s">
        <v>43</v>
      </c>
      <c r="D64" s="30" t="s">
        <v>15</v>
      </c>
      <c r="E64" s="28" t="s">
        <v>44</v>
      </c>
      <c r="F64" s="30" t="s">
        <v>14</v>
      </c>
      <c r="G64" s="30">
        <v>0</v>
      </c>
      <c r="I64" s="2">
        <v>37408</v>
      </c>
      <c r="K64" s="3">
        <v>-25000</v>
      </c>
      <c r="L64" s="3">
        <v>-24726.339</v>
      </c>
      <c r="M64" s="46">
        <f t="shared" si="1"/>
        <v>0.98905356</v>
      </c>
      <c r="N64" s="46">
        <f t="shared" si="2"/>
        <v>0.94905355999999996</v>
      </c>
      <c r="O64" s="1">
        <v>25.892250000000001</v>
      </c>
      <c r="P64" s="1">
        <f t="shared" si="4"/>
        <v>26.29199999938325</v>
      </c>
      <c r="Q64" s="34">
        <f t="shared" si="3"/>
        <v>-9993.7499845812181</v>
      </c>
      <c r="R64" s="4">
        <v>-9884.3539999999994</v>
      </c>
      <c r="S64" s="34">
        <f t="shared" si="5"/>
        <v>-9484.6040006167495</v>
      </c>
    </row>
    <row r="65" spans="1:19" x14ac:dyDescent="0.2">
      <c r="A65" s="28" t="s">
        <v>16</v>
      </c>
      <c r="B65" s="29">
        <v>37174</v>
      </c>
      <c r="C65" s="28" t="s">
        <v>43</v>
      </c>
      <c r="D65" s="30" t="s">
        <v>15</v>
      </c>
      <c r="E65" s="28" t="s">
        <v>44</v>
      </c>
      <c r="F65" s="30" t="s">
        <v>14</v>
      </c>
      <c r="G65" s="30">
        <v>0</v>
      </c>
      <c r="I65" s="2">
        <v>37438</v>
      </c>
      <c r="K65" s="3">
        <v>-25000</v>
      </c>
      <c r="L65" s="3">
        <v>-24684.8927</v>
      </c>
      <c r="M65" s="46">
        <f t="shared" si="1"/>
        <v>0.98739570799999998</v>
      </c>
      <c r="N65" s="46">
        <f t="shared" si="2"/>
        <v>0.94739570799999995</v>
      </c>
      <c r="O65" s="1">
        <v>25.892250000000001</v>
      </c>
      <c r="P65" s="1">
        <f t="shared" si="4"/>
        <v>24.674999997531891</v>
      </c>
      <c r="Q65" s="34">
        <f t="shared" si="3"/>
        <v>30431.250061702722</v>
      </c>
      <c r="R65" s="4">
        <v>30047.685700000002</v>
      </c>
      <c r="S65" s="34">
        <f t="shared" si="5"/>
        <v>28830.435697531891</v>
      </c>
    </row>
    <row r="66" spans="1:19" x14ac:dyDescent="0.2">
      <c r="A66" s="28" t="s">
        <v>16</v>
      </c>
      <c r="B66" s="29">
        <v>37174</v>
      </c>
      <c r="C66" s="28" t="s">
        <v>43</v>
      </c>
      <c r="D66" s="30" t="s">
        <v>15</v>
      </c>
      <c r="E66" s="28" t="s">
        <v>44</v>
      </c>
      <c r="F66" s="30" t="s">
        <v>14</v>
      </c>
      <c r="G66" s="30">
        <v>0</v>
      </c>
      <c r="I66" s="2">
        <v>37469</v>
      </c>
      <c r="K66" s="3">
        <v>-25000</v>
      </c>
      <c r="L66" s="3">
        <v>-24638.570599999999</v>
      </c>
      <c r="M66" s="46">
        <f t="shared" si="1"/>
        <v>0.98554282399999993</v>
      </c>
      <c r="N66" s="46">
        <f t="shared" si="2"/>
        <v>0.94554282399999989</v>
      </c>
      <c r="O66" s="1">
        <v>25.892250000000001</v>
      </c>
      <c r="P66" s="1">
        <f t="shared" si="4"/>
        <v>24.670999997777876</v>
      </c>
      <c r="Q66" s="34">
        <f t="shared" si="3"/>
        <v>30531.250055553144</v>
      </c>
      <c r="R66" s="4">
        <v>30089.8544</v>
      </c>
      <c r="S66" s="34">
        <f t="shared" si="5"/>
        <v>28868.604397777872</v>
      </c>
    </row>
    <row r="67" spans="1:19" x14ac:dyDescent="0.2">
      <c r="A67" s="28" t="s">
        <v>16</v>
      </c>
      <c r="B67" s="29">
        <v>37174</v>
      </c>
      <c r="C67" s="28" t="s">
        <v>43</v>
      </c>
      <c r="D67" s="30" t="s">
        <v>15</v>
      </c>
      <c r="E67" s="28" t="s">
        <v>44</v>
      </c>
      <c r="F67" s="30" t="s">
        <v>14</v>
      </c>
      <c r="G67" s="30">
        <v>0</v>
      </c>
      <c r="I67" s="2">
        <v>37500</v>
      </c>
      <c r="K67" s="3">
        <v>-25000</v>
      </c>
      <c r="L67" s="3">
        <v>-24591.3115</v>
      </c>
      <c r="M67" s="46">
        <f t="shared" si="1"/>
        <v>0.98365245999999995</v>
      </c>
      <c r="N67" s="46">
        <f t="shared" si="2"/>
        <v>0.94365245999999992</v>
      </c>
      <c r="O67" s="1">
        <v>25.892250000000001</v>
      </c>
      <c r="P67" s="1">
        <f t="shared" si="4"/>
        <v>24.67100000282112</v>
      </c>
      <c r="Q67" s="34">
        <f t="shared" si="3"/>
        <v>30531.249929472044</v>
      </c>
      <c r="R67" s="4">
        <v>30032.1391</v>
      </c>
      <c r="S67" s="34">
        <f t="shared" si="5"/>
        <v>28810.889102821118</v>
      </c>
    </row>
    <row r="68" spans="1:19" x14ac:dyDescent="0.2">
      <c r="A68" s="28" t="s">
        <v>16</v>
      </c>
      <c r="B68" s="29">
        <v>37174</v>
      </c>
      <c r="C68" s="28" t="s">
        <v>43</v>
      </c>
      <c r="D68" s="30" t="s">
        <v>15</v>
      </c>
      <c r="E68" s="28" t="s">
        <v>44</v>
      </c>
      <c r="F68" s="30" t="s">
        <v>14</v>
      </c>
      <c r="G68" s="30">
        <v>0</v>
      </c>
      <c r="I68" s="2">
        <v>37530</v>
      </c>
      <c r="K68" s="3">
        <v>-25000</v>
      </c>
      <c r="L68" s="3">
        <v>-24543.014500000001</v>
      </c>
      <c r="M68" s="46">
        <f t="shared" si="1"/>
        <v>0.98172058000000006</v>
      </c>
      <c r="N68" s="46">
        <f t="shared" si="2"/>
        <v>0.94172058000000003</v>
      </c>
      <c r="O68" s="1">
        <v>25.892250000000001</v>
      </c>
      <c r="P68" s="1">
        <f t="shared" si="4"/>
        <v>23.969000001512651</v>
      </c>
      <c r="Q68" s="34">
        <f t="shared" si="3"/>
        <v>48081.249962183734</v>
      </c>
      <c r="R68" s="4">
        <v>47202.352599999998</v>
      </c>
      <c r="S68" s="34">
        <f t="shared" si="5"/>
        <v>45279.102601512648</v>
      </c>
    </row>
    <row r="69" spans="1:19" x14ac:dyDescent="0.2">
      <c r="A69" s="28" t="s">
        <v>16</v>
      </c>
      <c r="B69" s="29">
        <v>37174</v>
      </c>
      <c r="C69" s="28" t="s">
        <v>43</v>
      </c>
      <c r="D69" s="30" t="s">
        <v>15</v>
      </c>
      <c r="E69" s="28" t="s">
        <v>44</v>
      </c>
      <c r="F69" s="30" t="s">
        <v>14</v>
      </c>
      <c r="G69" s="30">
        <v>0</v>
      </c>
      <c r="I69" s="2">
        <v>37561</v>
      </c>
      <c r="K69" s="3">
        <v>-25000</v>
      </c>
      <c r="L69" s="3">
        <v>-24489.2801</v>
      </c>
      <c r="M69" s="46">
        <f t="shared" si="1"/>
        <v>0.97957120399999997</v>
      </c>
      <c r="N69" s="46">
        <f t="shared" si="2"/>
        <v>0.93957120399999994</v>
      </c>
      <c r="O69" s="1">
        <v>25.892250000000001</v>
      </c>
      <c r="P69" s="1">
        <f t="shared" si="4"/>
        <v>23.726000000678869</v>
      </c>
      <c r="Q69" s="34">
        <f t="shared" si="3"/>
        <v>54156.24998302829</v>
      </c>
      <c r="R69" s="4">
        <v>53049.902999999998</v>
      </c>
      <c r="S69" s="34">
        <f t="shared" ref="S69:S100" si="6">Q69*N69</f>
        <v>50883.653000678867</v>
      </c>
    </row>
    <row r="70" spans="1:19" x14ac:dyDescent="0.2">
      <c r="A70" s="28" t="s">
        <v>16</v>
      </c>
      <c r="B70" s="29">
        <v>37174</v>
      </c>
      <c r="C70" s="28" t="s">
        <v>43</v>
      </c>
      <c r="D70" s="30" t="s">
        <v>15</v>
      </c>
      <c r="E70" s="28" t="s">
        <v>44</v>
      </c>
      <c r="F70" s="30" t="s">
        <v>14</v>
      </c>
      <c r="G70" s="30">
        <v>0</v>
      </c>
      <c r="I70" s="2">
        <v>37591</v>
      </c>
      <c r="K70" s="3">
        <v>-25000</v>
      </c>
      <c r="L70" s="3">
        <v>-24435.677100000001</v>
      </c>
      <c r="M70" s="46">
        <f t="shared" ref="M70:M133" si="7">IF(L70=0,0,(L70/K70))</f>
        <v>0.977427084</v>
      </c>
      <c r="N70" s="46">
        <f t="shared" ref="N70:N133" si="8">M70-0.04</f>
        <v>0.93742708399999997</v>
      </c>
      <c r="O70" s="1">
        <v>25.892250000000001</v>
      </c>
      <c r="P70" s="1">
        <f t="shared" si="4"/>
        <v>23.743000000293627</v>
      </c>
      <c r="Q70" s="34">
        <f t="shared" ref="Q70:Q133" si="9">IF(R70=0,0,(R70/M70))</f>
        <v>53731.249992659301</v>
      </c>
      <c r="R70" s="4">
        <v>52518.379000000001</v>
      </c>
      <c r="S70" s="34">
        <f t="shared" si="6"/>
        <v>50369.129000293629</v>
      </c>
    </row>
    <row r="71" spans="1:19" x14ac:dyDescent="0.2">
      <c r="A71" s="28" t="s">
        <v>16</v>
      </c>
      <c r="B71" s="29">
        <v>37176</v>
      </c>
      <c r="C71" s="28" t="s">
        <v>45</v>
      </c>
      <c r="D71" s="30" t="s">
        <v>15</v>
      </c>
      <c r="E71" s="28" t="s">
        <v>44</v>
      </c>
      <c r="F71" s="30" t="s">
        <v>14</v>
      </c>
      <c r="G71" s="30">
        <v>0</v>
      </c>
      <c r="I71" s="2">
        <v>37257</v>
      </c>
      <c r="K71" s="3">
        <v>-25000</v>
      </c>
      <c r="L71" s="3">
        <v>-24928.118600000002</v>
      </c>
      <c r="M71" s="46">
        <f t="shared" si="7"/>
        <v>0.99712474400000006</v>
      </c>
      <c r="N71" s="46">
        <f t="shared" si="8"/>
        <v>0.95712474400000003</v>
      </c>
      <c r="O71" s="1">
        <v>26.506250210000001</v>
      </c>
      <c r="P71" s="1">
        <f t="shared" si="4"/>
        <v>24.447999997727663</v>
      </c>
      <c r="Q71" s="34">
        <f t="shared" si="9"/>
        <v>51456.255306808423</v>
      </c>
      <c r="R71" s="4">
        <v>51308.305399999997</v>
      </c>
      <c r="S71" s="34">
        <f t="shared" si="6"/>
        <v>49250.055187727652</v>
      </c>
    </row>
    <row r="72" spans="1:19" x14ac:dyDescent="0.2">
      <c r="A72" s="28" t="s">
        <v>16</v>
      </c>
      <c r="B72" s="29">
        <v>37176</v>
      </c>
      <c r="C72" s="28" t="s">
        <v>45</v>
      </c>
      <c r="D72" s="30" t="s">
        <v>15</v>
      </c>
      <c r="E72" s="28" t="s">
        <v>44</v>
      </c>
      <c r="F72" s="30" t="s">
        <v>14</v>
      </c>
      <c r="G72" s="30">
        <v>0</v>
      </c>
      <c r="I72" s="2">
        <v>37288</v>
      </c>
      <c r="K72" s="3">
        <v>-25000</v>
      </c>
      <c r="L72" s="3">
        <v>-24886.0337</v>
      </c>
      <c r="M72" s="46">
        <f t="shared" si="7"/>
        <v>0.99544134799999995</v>
      </c>
      <c r="N72" s="46">
        <f t="shared" si="8"/>
        <v>0.95544134799999991</v>
      </c>
      <c r="O72" s="1">
        <v>26.506250210000001</v>
      </c>
      <c r="P72" s="1">
        <f t="shared" si="4"/>
        <v>24.451999998163313</v>
      </c>
      <c r="Q72" s="34">
        <f t="shared" si="9"/>
        <v>51356.255295917246</v>
      </c>
      <c r="R72" s="4">
        <v>51122.14</v>
      </c>
      <c r="S72" s="34">
        <f t="shared" si="6"/>
        <v>49067.889788163309</v>
      </c>
    </row>
    <row r="73" spans="1:19" x14ac:dyDescent="0.2">
      <c r="A73" s="28" t="s">
        <v>16</v>
      </c>
      <c r="B73" s="29">
        <v>37176</v>
      </c>
      <c r="C73" s="28" t="s">
        <v>45</v>
      </c>
      <c r="D73" s="30" t="s">
        <v>15</v>
      </c>
      <c r="E73" s="28" t="s">
        <v>44</v>
      </c>
      <c r="F73" s="30" t="s">
        <v>14</v>
      </c>
      <c r="G73" s="30">
        <v>0</v>
      </c>
      <c r="I73" s="2">
        <v>37316</v>
      </c>
      <c r="K73" s="3">
        <v>-25000</v>
      </c>
      <c r="L73" s="3">
        <v>-24849.051200000002</v>
      </c>
      <c r="M73" s="46">
        <f t="shared" si="7"/>
        <v>0.9939620480000001</v>
      </c>
      <c r="N73" s="46">
        <f t="shared" si="8"/>
        <v>0.95396204800000006</v>
      </c>
      <c r="O73" s="1">
        <v>26.506250210000001</v>
      </c>
      <c r="P73" s="1">
        <f t="shared" si="4"/>
        <v>24.430999996824859</v>
      </c>
      <c r="Q73" s="34">
        <f t="shared" si="9"/>
        <v>51881.255329378531</v>
      </c>
      <c r="R73" s="4">
        <v>51567.998800000001</v>
      </c>
      <c r="S73" s="34">
        <f t="shared" si="6"/>
        <v>49492.748586824862</v>
      </c>
    </row>
    <row r="74" spans="1:19" x14ac:dyDescent="0.2">
      <c r="A74" s="28" t="s">
        <v>16</v>
      </c>
      <c r="B74" s="29">
        <v>37176</v>
      </c>
      <c r="C74" s="28" t="s">
        <v>45</v>
      </c>
      <c r="D74" s="30" t="s">
        <v>15</v>
      </c>
      <c r="E74" s="28" t="s">
        <v>44</v>
      </c>
      <c r="F74" s="30" t="s">
        <v>14</v>
      </c>
      <c r="G74" s="30">
        <v>0</v>
      </c>
      <c r="I74" s="2">
        <v>37347</v>
      </c>
      <c r="K74" s="3">
        <v>-25000</v>
      </c>
      <c r="L74" s="3">
        <v>-24807.8763</v>
      </c>
      <c r="M74" s="46">
        <f t="shared" si="7"/>
        <v>0.99231505200000003</v>
      </c>
      <c r="N74" s="46">
        <f t="shared" si="8"/>
        <v>0.952315052</v>
      </c>
      <c r="O74" s="1">
        <v>26.506250210000001</v>
      </c>
      <c r="P74" s="1">
        <f t="shared" si="4"/>
        <v>26.351000000210782</v>
      </c>
      <c r="Q74" s="34">
        <f t="shared" si="9"/>
        <v>3881.2552447304806</v>
      </c>
      <c r="R74" s="4">
        <v>3851.4279999999999</v>
      </c>
      <c r="S74" s="34">
        <f t="shared" si="6"/>
        <v>3696.1777902107806</v>
      </c>
    </row>
    <row r="75" spans="1:19" x14ac:dyDescent="0.2">
      <c r="A75" s="28" t="s">
        <v>16</v>
      </c>
      <c r="B75" s="29">
        <v>37176</v>
      </c>
      <c r="C75" s="28" t="s">
        <v>45</v>
      </c>
      <c r="D75" s="30" t="s">
        <v>15</v>
      </c>
      <c r="E75" s="28" t="s">
        <v>44</v>
      </c>
      <c r="F75" s="30" t="s">
        <v>14</v>
      </c>
      <c r="G75" s="30">
        <v>0</v>
      </c>
      <c r="I75" s="2">
        <v>37377</v>
      </c>
      <c r="K75" s="3">
        <v>-25000</v>
      </c>
      <c r="L75" s="3">
        <v>-24767.612400000002</v>
      </c>
      <c r="M75" s="46">
        <f t="shared" si="7"/>
        <v>0.9907044960000001</v>
      </c>
      <c r="N75" s="46">
        <f t="shared" si="8"/>
        <v>0.95070449600000007</v>
      </c>
      <c r="O75" s="1">
        <v>26.506250210000001</v>
      </c>
      <c r="P75" s="1">
        <f t="shared" si="4"/>
        <v>26.320999999931306</v>
      </c>
      <c r="Q75" s="34">
        <f t="shared" si="9"/>
        <v>4631.255251717359</v>
      </c>
      <c r="R75" s="4">
        <v>4588.2053999999998</v>
      </c>
      <c r="S75" s="34">
        <f t="shared" si="6"/>
        <v>4402.9551899313055</v>
      </c>
    </row>
    <row r="76" spans="1:19" x14ac:dyDescent="0.2">
      <c r="A76" s="28" t="s">
        <v>16</v>
      </c>
      <c r="B76" s="29">
        <v>37176</v>
      </c>
      <c r="C76" s="28" t="s">
        <v>45</v>
      </c>
      <c r="D76" s="30" t="s">
        <v>15</v>
      </c>
      <c r="E76" s="28" t="s">
        <v>44</v>
      </c>
      <c r="F76" s="30" t="s">
        <v>14</v>
      </c>
      <c r="G76" s="30">
        <v>0</v>
      </c>
      <c r="I76" s="2">
        <v>37408</v>
      </c>
      <c r="K76" s="3">
        <v>-25000</v>
      </c>
      <c r="L76" s="3">
        <v>-24726.339</v>
      </c>
      <c r="M76" s="46">
        <f t="shared" si="7"/>
        <v>0.98905356</v>
      </c>
      <c r="N76" s="46">
        <f t="shared" si="8"/>
        <v>0.94905355999999996</v>
      </c>
      <c r="O76" s="1">
        <v>26.506250210000001</v>
      </c>
      <c r="P76" s="1">
        <f t="shared" si="4"/>
        <v>26.292000000941556</v>
      </c>
      <c r="Q76" s="34">
        <f t="shared" si="9"/>
        <v>5356.2552264611431</v>
      </c>
      <c r="R76" s="4">
        <v>5297.6233000000002</v>
      </c>
      <c r="S76" s="34">
        <f t="shared" si="6"/>
        <v>5083.3730909415535</v>
      </c>
    </row>
    <row r="77" spans="1:19" x14ac:dyDescent="0.2">
      <c r="A77" s="28" t="s">
        <v>16</v>
      </c>
      <c r="B77" s="29">
        <v>37176</v>
      </c>
      <c r="C77" s="28" t="s">
        <v>45</v>
      </c>
      <c r="D77" s="30" t="s">
        <v>15</v>
      </c>
      <c r="E77" s="28" t="s">
        <v>44</v>
      </c>
      <c r="F77" s="30" t="s">
        <v>14</v>
      </c>
      <c r="G77" s="30">
        <v>0</v>
      </c>
      <c r="I77" s="2">
        <v>37438</v>
      </c>
      <c r="K77" s="3">
        <v>-25000</v>
      </c>
      <c r="L77" s="3">
        <v>-24684.8927</v>
      </c>
      <c r="M77" s="46">
        <f t="shared" si="7"/>
        <v>0.98739570799999998</v>
      </c>
      <c r="N77" s="46">
        <f t="shared" si="8"/>
        <v>0.94739570799999995</v>
      </c>
      <c r="O77" s="1">
        <v>26.506250210000001</v>
      </c>
      <c r="P77" s="1">
        <f t="shared" si="4"/>
        <v>24.674999997597823</v>
      </c>
      <c r="Q77" s="34">
        <f t="shared" si="9"/>
        <v>45781.255310054476</v>
      </c>
      <c r="R77" s="4">
        <v>45204.214999999997</v>
      </c>
      <c r="S77" s="34">
        <f t="shared" si="6"/>
        <v>43372.964787597819</v>
      </c>
    </row>
    <row r="78" spans="1:19" x14ac:dyDescent="0.2">
      <c r="A78" s="28" t="s">
        <v>16</v>
      </c>
      <c r="B78" s="29">
        <v>37176</v>
      </c>
      <c r="C78" s="28" t="s">
        <v>45</v>
      </c>
      <c r="D78" s="30" t="s">
        <v>15</v>
      </c>
      <c r="E78" s="28" t="s">
        <v>44</v>
      </c>
      <c r="F78" s="30" t="s">
        <v>14</v>
      </c>
      <c r="G78" s="30">
        <v>0</v>
      </c>
      <c r="I78" s="2">
        <v>37469</v>
      </c>
      <c r="K78" s="3">
        <v>-25000</v>
      </c>
      <c r="L78" s="3">
        <v>-24638.570599999999</v>
      </c>
      <c r="M78" s="46">
        <f t="shared" si="7"/>
        <v>0.98554282399999993</v>
      </c>
      <c r="N78" s="46">
        <f t="shared" si="8"/>
        <v>0.94554282399999989</v>
      </c>
      <c r="O78" s="1">
        <v>26.506250210000001</v>
      </c>
      <c r="P78" s="1">
        <f t="shared" si="4"/>
        <v>24.67099999869107</v>
      </c>
      <c r="Q78" s="34">
        <f t="shared" si="9"/>
        <v>45881.255282723265</v>
      </c>
      <c r="R78" s="4">
        <v>45217.941899999998</v>
      </c>
      <c r="S78" s="34">
        <f t="shared" si="6"/>
        <v>43382.691688691069</v>
      </c>
    </row>
    <row r="79" spans="1:19" x14ac:dyDescent="0.2">
      <c r="A79" s="28" t="s">
        <v>16</v>
      </c>
      <c r="B79" s="29">
        <v>37176</v>
      </c>
      <c r="C79" s="28" t="s">
        <v>45</v>
      </c>
      <c r="D79" s="30" t="s">
        <v>15</v>
      </c>
      <c r="E79" s="28" t="s">
        <v>44</v>
      </c>
      <c r="F79" s="30" t="s">
        <v>14</v>
      </c>
      <c r="G79" s="30">
        <v>0</v>
      </c>
      <c r="I79" s="2">
        <v>37500</v>
      </c>
      <c r="K79" s="3">
        <v>-25000</v>
      </c>
      <c r="L79" s="3">
        <v>-24591.3115</v>
      </c>
      <c r="M79" s="46">
        <f t="shared" si="7"/>
        <v>0.98365245999999995</v>
      </c>
      <c r="N79" s="46">
        <f t="shared" si="8"/>
        <v>0.94365245999999992</v>
      </c>
      <c r="O79" s="1">
        <v>26.506250210000001</v>
      </c>
      <c r="P79" s="1">
        <f t="shared" si="4"/>
        <v>24.67100000384487</v>
      </c>
      <c r="Q79" s="34">
        <f t="shared" si="9"/>
        <v>45881.255153878228</v>
      </c>
      <c r="R79" s="4">
        <v>45131.209499999997</v>
      </c>
      <c r="S79" s="34">
        <f t="shared" si="6"/>
        <v>43295.959293844862</v>
      </c>
    </row>
    <row r="80" spans="1:19" x14ac:dyDescent="0.2">
      <c r="A80" s="28" t="s">
        <v>16</v>
      </c>
      <c r="B80" s="29">
        <v>37176</v>
      </c>
      <c r="C80" s="28" t="s">
        <v>45</v>
      </c>
      <c r="D80" s="30" t="s">
        <v>15</v>
      </c>
      <c r="E80" s="28" t="s">
        <v>44</v>
      </c>
      <c r="F80" s="30" t="s">
        <v>14</v>
      </c>
      <c r="G80" s="30">
        <v>0</v>
      </c>
      <c r="I80" s="2">
        <v>37530</v>
      </c>
      <c r="K80" s="3">
        <v>-25000</v>
      </c>
      <c r="L80" s="3">
        <v>-24543.014500000001</v>
      </c>
      <c r="M80" s="46">
        <f t="shared" si="7"/>
        <v>0.98172058000000006</v>
      </c>
      <c r="N80" s="46">
        <f t="shared" si="8"/>
        <v>0.94172058000000003</v>
      </c>
      <c r="O80" s="1">
        <v>26.506250210000001</v>
      </c>
      <c r="P80" s="1">
        <f t="shared" si="4"/>
        <v>23.969000003836452</v>
      </c>
      <c r="Q80" s="34">
        <f t="shared" si="9"/>
        <v>63431.255154088751</v>
      </c>
      <c r="R80" s="4">
        <v>62271.768600000003</v>
      </c>
      <c r="S80" s="34">
        <f t="shared" si="6"/>
        <v>59734.51839383645</v>
      </c>
    </row>
    <row r="81" spans="1:19" x14ac:dyDescent="0.2">
      <c r="A81" s="28" t="s">
        <v>16</v>
      </c>
      <c r="B81" s="29">
        <v>37176</v>
      </c>
      <c r="C81" s="28" t="s">
        <v>45</v>
      </c>
      <c r="D81" s="30" t="s">
        <v>15</v>
      </c>
      <c r="E81" s="28" t="s">
        <v>44</v>
      </c>
      <c r="F81" s="30" t="s">
        <v>14</v>
      </c>
      <c r="G81" s="30">
        <v>0</v>
      </c>
      <c r="I81" s="2">
        <v>37561</v>
      </c>
      <c r="K81" s="3">
        <v>-25000</v>
      </c>
      <c r="L81" s="3">
        <v>-24489.2801</v>
      </c>
      <c r="M81" s="46">
        <f t="shared" si="7"/>
        <v>0.97957120399999997</v>
      </c>
      <c r="N81" s="46">
        <f t="shared" si="8"/>
        <v>0.93957120399999994</v>
      </c>
      <c r="O81" s="1">
        <v>26.506250210000001</v>
      </c>
      <c r="P81" s="1">
        <f t="shared" si="4"/>
        <v>23.725999997581546</v>
      </c>
      <c r="Q81" s="34">
        <f t="shared" si="9"/>
        <v>69506.255310461333</v>
      </c>
      <c r="R81" s="4">
        <v>68086.326199999996</v>
      </c>
      <c r="S81" s="34">
        <f t="shared" si="6"/>
        <v>65306.075987581542</v>
      </c>
    </row>
    <row r="82" spans="1:19" x14ac:dyDescent="0.2">
      <c r="A82" s="28" t="s">
        <v>16</v>
      </c>
      <c r="B82" s="29">
        <v>37176</v>
      </c>
      <c r="C82" s="28" t="s">
        <v>45</v>
      </c>
      <c r="D82" s="30" t="s">
        <v>15</v>
      </c>
      <c r="E82" s="28" t="s">
        <v>44</v>
      </c>
      <c r="F82" s="30" t="s">
        <v>14</v>
      </c>
      <c r="G82" s="30">
        <v>0</v>
      </c>
      <c r="I82" s="2">
        <v>37591</v>
      </c>
      <c r="K82" s="3">
        <v>-25000</v>
      </c>
      <c r="L82" s="3">
        <v>-24435.677100000001</v>
      </c>
      <c r="M82" s="46">
        <f t="shared" si="7"/>
        <v>0.977427084</v>
      </c>
      <c r="N82" s="46">
        <f t="shared" si="8"/>
        <v>0.93742708399999997</v>
      </c>
      <c r="O82" s="1">
        <v>26.506250210000001</v>
      </c>
      <c r="P82" s="1">
        <f t="shared" si="4"/>
        <v>23.743000003194805</v>
      </c>
      <c r="Q82" s="34">
        <f t="shared" si="9"/>
        <v>69081.255170129909</v>
      </c>
      <c r="R82" s="4">
        <v>67521.889800000004</v>
      </c>
      <c r="S82" s="34">
        <f t="shared" si="6"/>
        <v>64758.639593194799</v>
      </c>
    </row>
    <row r="83" spans="1:19" x14ac:dyDescent="0.2">
      <c r="A83" s="28" t="s">
        <v>16</v>
      </c>
      <c r="B83" s="29">
        <v>37207</v>
      </c>
      <c r="C83" s="28" t="s">
        <v>46</v>
      </c>
      <c r="D83" s="30" t="s">
        <v>15</v>
      </c>
      <c r="E83" s="28" t="s">
        <v>44</v>
      </c>
      <c r="F83" s="30" t="s">
        <v>14</v>
      </c>
      <c r="G83" s="30">
        <v>0</v>
      </c>
      <c r="I83" s="2">
        <v>37257</v>
      </c>
      <c r="K83" s="3">
        <v>50000</v>
      </c>
      <c r="L83" s="3">
        <v>49856.237200000003</v>
      </c>
      <c r="M83" s="46">
        <f t="shared" si="7"/>
        <v>0.99712474400000006</v>
      </c>
      <c r="N83" s="46">
        <f t="shared" si="8"/>
        <v>0.95712474400000003</v>
      </c>
      <c r="O83" s="1">
        <v>25.406500479999998</v>
      </c>
      <c r="P83" s="1">
        <f t="shared" si="4"/>
        <v>24.447999999743136</v>
      </c>
      <c r="Q83" s="34">
        <f t="shared" si="9"/>
        <v>-47925.024012843067</v>
      </c>
      <c r="R83" s="4">
        <v>-47787.227299999999</v>
      </c>
      <c r="S83" s="34">
        <f t="shared" si="6"/>
        <v>-45870.226339486275</v>
      </c>
    </row>
    <row r="84" spans="1:19" x14ac:dyDescent="0.2">
      <c r="A84" s="28" t="s">
        <v>16</v>
      </c>
      <c r="B84" s="29">
        <v>37207</v>
      </c>
      <c r="C84" s="28" t="s">
        <v>46</v>
      </c>
      <c r="D84" s="30" t="s">
        <v>15</v>
      </c>
      <c r="E84" s="28" t="s">
        <v>44</v>
      </c>
      <c r="F84" s="30" t="s">
        <v>14</v>
      </c>
      <c r="G84" s="30">
        <v>0</v>
      </c>
      <c r="I84" s="2">
        <v>37288</v>
      </c>
      <c r="K84" s="3">
        <v>50000</v>
      </c>
      <c r="L84" s="3">
        <v>49772.067499999997</v>
      </c>
      <c r="M84" s="46">
        <f t="shared" si="7"/>
        <v>0.99544135</v>
      </c>
      <c r="N84" s="46">
        <f t="shared" si="8"/>
        <v>0.95544134999999997</v>
      </c>
      <c r="O84" s="1">
        <v>25.406500479999998</v>
      </c>
      <c r="P84" s="1">
        <f t="shared" si="4"/>
        <v>24.452000000388619</v>
      </c>
      <c r="Q84" s="34">
        <f t="shared" si="9"/>
        <v>-47725.023980569022</v>
      </c>
      <c r="R84" s="4">
        <v>-47507.462299999999</v>
      </c>
      <c r="S84" s="34">
        <f t="shared" si="6"/>
        <v>-45598.461340777241</v>
      </c>
    </row>
    <row r="85" spans="1:19" x14ac:dyDescent="0.2">
      <c r="A85" s="28" t="s">
        <v>16</v>
      </c>
      <c r="B85" s="29">
        <v>37207</v>
      </c>
      <c r="C85" s="28" t="s">
        <v>46</v>
      </c>
      <c r="D85" s="30" t="s">
        <v>15</v>
      </c>
      <c r="E85" s="28" t="s">
        <v>44</v>
      </c>
      <c r="F85" s="30" t="s">
        <v>14</v>
      </c>
      <c r="G85" s="30">
        <v>0</v>
      </c>
      <c r="I85" s="2">
        <v>37316</v>
      </c>
      <c r="K85" s="3">
        <v>50000</v>
      </c>
      <c r="L85" s="3">
        <v>49698.102400000003</v>
      </c>
      <c r="M85" s="46">
        <f t="shared" si="7"/>
        <v>0.9939620480000001</v>
      </c>
      <c r="N85" s="46">
        <f t="shared" si="8"/>
        <v>0.95396204800000006</v>
      </c>
      <c r="O85" s="1">
        <v>25.406500479999998</v>
      </c>
      <c r="P85" s="1">
        <f t="shared" si="4"/>
        <v>24.430999998919255</v>
      </c>
      <c r="Q85" s="34">
        <f t="shared" si="9"/>
        <v>-48775.024054037116</v>
      </c>
      <c r="R85" s="4">
        <v>-48480.522799999999</v>
      </c>
      <c r="S85" s="34">
        <f t="shared" si="6"/>
        <v>-46529.521837838511</v>
      </c>
    </row>
    <row r="86" spans="1:19" x14ac:dyDescent="0.2">
      <c r="A86" s="28" t="s">
        <v>16</v>
      </c>
      <c r="B86" s="29">
        <v>37207</v>
      </c>
      <c r="C86" s="28" t="s">
        <v>46</v>
      </c>
      <c r="D86" s="30" t="s">
        <v>15</v>
      </c>
      <c r="E86" s="28" t="s">
        <v>44</v>
      </c>
      <c r="F86" s="30" t="s">
        <v>14</v>
      </c>
      <c r="G86" s="30">
        <v>0</v>
      </c>
      <c r="I86" s="2">
        <v>37347</v>
      </c>
      <c r="K86" s="3">
        <v>50000</v>
      </c>
      <c r="L86" s="3">
        <v>49615.752699999997</v>
      </c>
      <c r="M86" s="46">
        <f t="shared" si="7"/>
        <v>0.99231505399999997</v>
      </c>
      <c r="N86" s="46">
        <f t="shared" si="8"/>
        <v>0.95231505399999994</v>
      </c>
      <c r="O86" s="1">
        <v>25.406500479999998</v>
      </c>
      <c r="P86" s="1">
        <f t="shared" si="4"/>
        <v>26.350999999806739</v>
      </c>
      <c r="Q86" s="34">
        <f t="shared" si="9"/>
        <v>47224.975990337043</v>
      </c>
      <c r="R86" s="4">
        <v>46862.054600000003</v>
      </c>
      <c r="S86" s="34">
        <f t="shared" si="6"/>
        <v>44973.055560386521</v>
      </c>
    </row>
    <row r="87" spans="1:19" x14ac:dyDescent="0.2">
      <c r="A87" s="28" t="s">
        <v>16</v>
      </c>
      <c r="B87" s="29">
        <v>37207</v>
      </c>
      <c r="C87" s="28" t="s">
        <v>46</v>
      </c>
      <c r="D87" s="30" t="s">
        <v>15</v>
      </c>
      <c r="E87" s="28" t="s">
        <v>44</v>
      </c>
      <c r="F87" s="30" t="s">
        <v>14</v>
      </c>
      <c r="G87" s="30">
        <v>0</v>
      </c>
      <c r="I87" s="2">
        <v>37377</v>
      </c>
      <c r="K87" s="3">
        <v>50000</v>
      </c>
      <c r="L87" s="3">
        <v>49535.224900000001</v>
      </c>
      <c r="M87" s="46">
        <f t="shared" si="7"/>
        <v>0.99070449800000004</v>
      </c>
      <c r="N87" s="46">
        <f t="shared" si="8"/>
        <v>0.95070449800000001</v>
      </c>
      <c r="O87" s="1">
        <v>25.406500479999998</v>
      </c>
      <c r="P87" s="1">
        <f t="shared" si="4"/>
        <v>26.321000000118257</v>
      </c>
      <c r="Q87" s="34">
        <f t="shared" si="9"/>
        <v>45724.976005912918</v>
      </c>
      <c r="R87" s="4">
        <v>45299.939400000003</v>
      </c>
      <c r="S87" s="34">
        <f t="shared" si="6"/>
        <v>43470.940359763488</v>
      </c>
    </row>
    <row r="88" spans="1:19" x14ac:dyDescent="0.2">
      <c r="A88" s="28" t="s">
        <v>16</v>
      </c>
      <c r="B88" s="29">
        <v>37207</v>
      </c>
      <c r="C88" s="28" t="s">
        <v>46</v>
      </c>
      <c r="D88" s="30" t="s">
        <v>15</v>
      </c>
      <c r="E88" s="28" t="s">
        <v>44</v>
      </c>
      <c r="F88" s="30" t="s">
        <v>14</v>
      </c>
      <c r="G88" s="30">
        <v>0</v>
      </c>
      <c r="I88" s="2">
        <v>37408</v>
      </c>
      <c r="K88" s="3">
        <v>50000</v>
      </c>
      <c r="L88" s="3">
        <v>49452.678</v>
      </c>
      <c r="M88" s="46">
        <f t="shared" si="7"/>
        <v>0.98905356</v>
      </c>
      <c r="N88" s="46">
        <f t="shared" si="8"/>
        <v>0.94905355999999996</v>
      </c>
      <c r="O88" s="1">
        <v>25.406500479999998</v>
      </c>
      <c r="P88" s="1">
        <f t="shared" ref="P88:P148" si="10">(R88/L88)+O88</f>
        <v>26.292000001380821</v>
      </c>
      <c r="Q88" s="34">
        <f t="shared" si="9"/>
        <v>44274.976069041193</v>
      </c>
      <c r="R88" s="4">
        <v>43790.322699999997</v>
      </c>
      <c r="S88" s="34">
        <f t="shared" si="6"/>
        <v>42019.323657238347</v>
      </c>
    </row>
    <row r="89" spans="1:19" x14ac:dyDescent="0.2">
      <c r="A89" s="28" t="s">
        <v>16</v>
      </c>
      <c r="B89" s="29">
        <v>37207</v>
      </c>
      <c r="C89" s="28" t="s">
        <v>46</v>
      </c>
      <c r="D89" s="30" t="s">
        <v>15</v>
      </c>
      <c r="E89" s="28" t="s">
        <v>44</v>
      </c>
      <c r="F89" s="30" t="s">
        <v>14</v>
      </c>
      <c r="G89" s="30">
        <v>0</v>
      </c>
      <c r="I89" s="2">
        <v>37438</v>
      </c>
      <c r="K89" s="3">
        <v>50000</v>
      </c>
      <c r="L89" s="3">
        <v>49369.785499999998</v>
      </c>
      <c r="M89" s="46">
        <f t="shared" si="7"/>
        <v>0.98739570999999993</v>
      </c>
      <c r="N89" s="46">
        <f t="shared" si="8"/>
        <v>0.94739570999999989</v>
      </c>
      <c r="O89" s="1">
        <v>25.406500479999998</v>
      </c>
      <c r="P89" s="1">
        <f t="shared" si="10"/>
        <v>24.674999999812577</v>
      </c>
      <c r="Q89" s="34">
        <f t="shared" si="9"/>
        <v>-36575.024009371082</v>
      </c>
      <c r="R89" s="4">
        <v>-36114.021800000002</v>
      </c>
      <c r="S89" s="34">
        <f t="shared" si="6"/>
        <v>-34651.020839625162</v>
      </c>
    </row>
    <row r="90" spans="1:19" x14ac:dyDescent="0.2">
      <c r="A90" s="28" t="s">
        <v>16</v>
      </c>
      <c r="B90" s="29">
        <v>37207</v>
      </c>
      <c r="C90" s="28" t="s">
        <v>46</v>
      </c>
      <c r="D90" s="30" t="s">
        <v>15</v>
      </c>
      <c r="E90" s="28" t="s">
        <v>44</v>
      </c>
      <c r="F90" s="30" t="s">
        <v>14</v>
      </c>
      <c r="G90" s="30">
        <v>0</v>
      </c>
      <c r="I90" s="2">
        <v>37469</v>
      </c>
      <c r="K90" s="3">
        <v>50000</v>
      </c>
      <c r="L90" s="3">
        <v>49277.141300000003</v>
      </c>
      <c r="M90" s="46">
        <f t="shared" si="7"/>
        <v>0.98554282600000009</v>
      </c>
      <c r="N90" s="46">
        <f t="shared" si="8"/>
        <v>0.94554282600000006</v>
      </c>
      <c r="O90" s="1">
        <v>25.406500479999998</v>
      </c>
      <c r="P90" s="1">
        <f t="shared" si="10"/>
        <v>24.670999999577447</v>
      </c>
      <c r="Q90" s="34">
        <f t="shared" si="9"/>
        <v>-36775.024021127618</v>
      </c>
      <c r="R90" s="4">
        <v>-36243.361100000002</v>
      </c>
      <c r="S90" s="34">
        <f t="shared" si="6"/>
        <v>-34772.360139154895</v>
      </c>
    </row>
    <row r="91" spans="1:19" x14ac:dyDescent="0.2">
      <c r="A91" s="28" t="s">
        <v>16</v>
      </c>
      <c r="B91" s="29">
        <v>37207</v>
      </c>
      <c r="C91" s="28" t="s">
        <v>46</v>
      </c>
      <c r="D91" s="30" t="s">
        <v>15</v>
      </c>
      <c r="E91" s="28" t="s">
        <v>44</v>
      </c>
      <c r="F91" s="30" t="s">
        <v>14</v>
      </c>
      <c r="G91" s="30">
        <v>0</v>
      </c>
      <c r="I91" s="2">
        <v>37500</v>
      </c>
      <c r="K91" s="3">
        <v>50000</v>
      </c>
      <c r="L91" s="3">
        <v>49182.622900000002</v>
      </c>
      <c r="M91" s="46">
        <f t="shared" si="7"/>
        <v>0.98365245800000001</v>
      </c>
      <c r="N91" s="46">
        <f t="shared" si="8"/>
        <v>0.94365245799999997</v>
      </c>
      <c r="O91" s="1">
        <v>25.406500479999998</v>
      </c>
      <c r="P91" s="1">
        <f t="shared" si="10"/>
        <v>24.670999998995761</v>
      </c>
      <c r="Q91" s="34">
        <f t="shared" si="9"/>
        <v>-36775.024050211847</v>
      </c>
      <c r="R91" s="4">
        <v>-36173.842799999999</v>
      </c>
      <c r="S91" s="34">
        <f t="shared" si="6"/>
        <v>-34702.841837991524</v>
      </c>
    </row>
    <row r="92" spans="1:19" x14ac:dyDescent="0.2">
      <c r="A92" s="28" t="s">
        <v>16</v>
      </c>
      <c r="B92" s="29">
        <v>37207</v>
      </c>
      <c r="C92" s="28" t="s">
        <v>46</v>
      </c>
      <c r="D92" s="30" t="s">
        <v>15</v>
      </c>
      <c r="E92" s="28" t="s">
        <v>44</v>
      </c>
      <c r="F92" s="30" t="s">
        <v>14</v>
      </c>
      <c r="G92" s="30">
        <v>0</v>
      </c>
      <c r="I92" s="2">
        <v>37530</v>
      </c>
      <c r="K92" s="3">
        <v>50000</v>
      </c>
      <c r="L92" s="3">
        <v>49086.028899999998</v>
      </c>
      <c r="M92" s="46">
        <f t="shared" si="7"/>
        <v>0.9817205779999999</v>
      </c>
      <c r="N92" s="46">
        <f t="shared" si="8"/>
        <v>0.94172057799999986</v>
      </c>
      <c r="O92" s="1">
        <v>25.406500479999998</v>
      </c>
      <c r="P92" s="1">
        <f t="shared" si="10"/>
        <v>23.968999998065513</v>
      </c>
      <c r="Q92" s="34">
        <f t="shared" si="9"/>
        <v>-71875.024096724199</v>
      </c>
      <c r="R92" s="4">
        <v>-70561.190199999997</v>
      </c>
      <c r="S92" s="34">
        <f t="shared" si="6"/>
        <v>-67686.189236131031</v>
      </c>
    </row>
    <row r="93" spans="1:19" x14ac:dyDescent="0.2">
      <c r="A93" s="28" t="s">
        <v>16</v>
      </c>
      <c r="B93" s="29">
        <v>37207</v>
      </c>
      <c r="C93" s="28" t="s">
        <v>46</v>
      </c>
      <c r="D93" s="30" t="s">
        <v>15</v>
      </c>
      <c r="E93" s="28" t="s">
        <v>44</v>
      </c>
      <c r="F93" s="30" t="s">
        <v>14</v>
      </c>
      <c r="G93" s="30">
        <v>0</v>
      </c>
      <c r="I93" s="2">
        <v>37561</v>
      </c>
      <c r="K93" s="3">
        <v>50000</v>
      </c>
      <c r="L93" s="3">
        <v>48978.5602</v>
      </c>
      <c r="M93" s="46">
        <f t="shared" si="7"/>
        <v>0.97957120399999997</v>
      </c>
      <c r="N93" s="46">
        <f t="shared" si="8"/>
        <v>0.93957120399999994</v>
      </c>
      <c r="O93" s="1">
        <v>25.406500479999998</v>
      </c>
      <c r="P93" s="1">
        <f t="shared" si="10"/>
        <v>23.725999998485232</v>
      </c>
      <c r="Q93" s="34">
        <f t="shared" si="9"/>
        <v>-84025.024075738358</v>
      </c>
      <c r="R93" s="4">
        <v>-82308.494000000006</v>
      </c>
      <c r="S93" s="34">
        <f t="shared" si="6"/>
        <v>-78947.493036970467</v>
      </c>
    </row>
    <row r="94" spans="1:19" x14ac:dyDescent="0.2">
      <c r="A94" s="28" t="s">
        <v>16</v>
      </c>
      <c r="B94" s="29">
        <v>37207</v>
      </c>
      <c r="C94" s="28" t="s">
        <v>46</v>
      </c>
      <c r="D94" s="30" t="s">
        <v>15</v>
      </c>
      <c r="E94" s="28" t="s">
        <v>44</v>
      </c>
      <c r="F94" s="30" t="s">
        <v>14</v>
      </c>
      <c r="G94" s="30">
        <v>0</v>
      </c>
      <c r="I94" s="2">
        <v>37591</v>
      </c>
      <c r="K94" s="3">
        <v>50000</v>
      </c>
      <c r="L94" s="3">
        <v>48871.354200000002</v>
      </c>
      <c r="M94" s="46">
        <f t="shared" si="7"/>
        <v>0.977427084</v>
      </c>
      <c r="N94" s="46">
        <f t="shared" si="8"/>
        <v>0.93742708399999997</v>
      </c>
      <c r="O94" s="1">
        <v>25.406500479999998</v>
      </c>
      <c r="P94" s="1">
        <f t="shared" si="10"/>
        <v>23.743000001431309</v>
      </c>
      <c r="Q94" s="34">
        <f t="shared" si="9"/>
        <v>-83175.023928434544</v>
      </c>
      <c r="R94" s="4">
        <v>-81297.521099999998</v>
      </c>
      <c r="S94" s="34">
        <f t="shared" si="6"/>
        <v>-77970.520142862617</v>
      </c>
    </row>
    <row r="95" spans="1:19" x14ac:dyDescent="0.2">
      <c r="A95" s="28" t="s">
        <v>16</v>
      </c>
      <c r="B95" s="29">
        <v>37095</v>
      </c>
      <c r="C95" s="28" t="s">
        <v>20</v>
      </c>
      <c r="D95" s="30" t="s">
        <v>15</v>
      </c>
      <c r="E95" s="28" t="s">
        <v>21</v>
      </c>
      <c r="F95" s="30" t="s">
        <v>14</v>
      </c>
      <c r="G95" s="30">
        <v>0</v>
      </c>
      <c r="I95" s="2">
        <v>37226</v>
      </c>
      <c r="K95" s="3">
        <v>310000</v>
      </c>
      <c r="L95" s="3">
        <v>309659.68060000002</v>
      </c>
      <c r="M95" s="46">
        <f t="shared" si="7"/>
        <v>0.99890219548387105</v>
      </c>
      <c r="N95" s="46">
        <f t="shared" si="8"/>
        <v>0.95890219548387101</v>
      </c>
      <c r="O95" s="1">
        <v>0.64</v>
      </c>
      <c r="P95" s="1">
        <f t="shared" si="10"/>
        <v>-0.18000000002583472</v>
      </c>
      <c r="Q95" s="34">
        <f t="shared" si="9"/>
        <v>-254200.00000800876</v>
      </c>
      <c r="R95" s="4">
        <v>-253920.9381</v>
      </c>
      <c r="S95" s="34">
        <f t="shared" si="6"/>
        <v>-243752.93809967962</v>
      </c>
    </row>
    <row r="96" spans="1:19" x14ac:dyDescent="0.2">
      <c r="A96" s="28" t="s">
        <v>16</v>
      </c>
      <c r="B96" s="29">
        <v>37095</v>
      </c>
      <c r="C96" s="28" t="s">
        <v>20</v>
      </c>
      <c r="D96" s="30" t="s">
        <v>15</v>
      </c>
      <c r="E96" s="28" t="s">
        <v>21</v>
      </c>
      <c r="F96" s="30" t="s">
        <v>14</v>
      </c>
      <c r="G96" s="30">
        <v>0</v>
      </c>
      <c r="I96" s="2">
        <v>37257</v>
      </c>
      <c r="K96" s="3">
        <v>310000</v>
      </c>
      <c r="L96" s="3">
        <v>309108.67070000002</v>
      </c>
      <c r="M96" s="46">
        <f t="shared" si="7"/>
        <v>0.99712474419354846</v>
      </c>
      <c r="N96" s="46">
        <f t="shared" si="8"/>
        <v>0.95712474419354843</v>
      </c>
      <c r="O96" s="1">
        <v>0.64</v>
      </c>
      <c r="P96" s="1">
        <f t="shared" si="10"/>
        <v>-8.5000000137492093E-2</v>
      </c>
      <c r="Q96" s="34">
        <f t="shared" si="9"/>
        <v>-224750.00004262253</v>
      </c>
      <c r="R96" s="4">
        <v>-224103.78630000001</v>
      </c>
      <c r="S96" s="34">
        <f t="shared" si="6"/>
        <v>-215113.78629829508</v>
      </c>
    </row>
    <row r="97" spans="1:19" x14ac:dyDescent="0.2">
      <c r="A97" s="28" t="s">
        <v>16</v>
      </c>
      <c r="B97" s="29">
        <v>37095</v>
      </c>
      <c r="C97" s="28" t="s">
        <v>20</v>
      </c>
      <c r="D97" s="30" t="s">
        <v>15</v>
      </c>
      <c r="E97" s="28" t="s">
        <v>21</v>
      </c>
      <c r="F97" s="30" t="s">
        <v>14</v>
      </c>
      <c r="G97" s="30">
        <v>0</v>
      </c>
      <c r="I97" s="2">
        <v>37288</v>
      </c>
      <c r="K97" s="3">
        <v>280000</v>
      </c>
      <c r="L97" s="3">
        <v>278723.57780000003</v>
      </c>
      <c r="M97" s="46">
        <f t="shared" si="7"/>
        <v>0.99544134928571437</v>
      </c>
      <c r="N97" s="46">
        <f t="shared" si="8"/>
        <v>0.95544134928571434</v>
      </c>
      <c r="O97" s="1">
        <v>0.64</v>
      </c>
      <c r="P97" s="1">
        <f t="shared" si="10"/>
        <v>-0.21499999993183205</v>
      </c>
      <c r="Q97" s="34">
        <f t="shared" si="9"/>
        <v>-239399.99998091298</v>
      </c>
      <c r="R97" s="4">
        <v>-238308.65900000001</v>
      </c>
      <c r="S97" s="34">
        <f t="shared" si="6"/>
        <v>-228732.65900076349</v>
      </c>
    </row>
    <row r="98" spans="1:19" x14ac:dyDescent="0.2">
      <c r="A98" s="28" t="s">
        <v>16</v>
      </c>
      <c r="B98" s="29">
        <v>37095</v>
      </c>
      <c r="C98" s="28" t="s">
        <v>20</v>
      </c>
      <c r="D98" s="30" t="s">
        <v>15</v>
      </c>
      <c r="E98" s="28" t="s">
        <v>21</v>
      </c>
      <c r="F98" s="30" t="s">
        <v>14</v>
      </c>
      <c r="G98" s="30">
        <v>0</v>
      </c>
      <c r="I98" s="2">
        <v>37316</v>
      </c>
      <c r="K98" s="3">
        <v>310000</v>
      </c>
      <c r="L98" s="3">
        <v>308128.23509999999</v>
      </c>
      <c r="M98" s="46">
        <f t="shared" si="7"/>
        <v>0.99396204870967741</v>
      </c>
      <c r="N98" s="46">
        <f t="shared" si="8"/>
        <v>0.95396204870967738</v>
      </c>
      <c r="O98" s="1">
        <v>0.64</v>
      </c>
      <c r="P98" s="1">
        <f t="shared" si="10"/>
        <v>-0.38499999974848131</v>
      </c>
      <c r="Q98" s="34">
        <f t="shared" si="9"/>
        <v>-317749.99992202921</v>
      </c>
      <c r="R98" s="4">
        <v>-315831.44089999999</v>
      </c>
      <c r="S98" s="34">
        <f t="shared" si="6"/>
        <v>-303121.44090311881</v>
      </c>
    </row>
    <row r="99" spans="1:19" x14ac:dyDescent="0.2">
      <c r="A99" s="28" t="s">
        <v>16</v>
      </c>
      <c r="B99" s="29">
        <v>37097</v>
      </c>
      <c r="C99" s="28" t="s">
        <v>24</v>
      </c>
      <c r="D99" s="30" t="s">
        <v>15</v>
      </c>
      <c r="E99" s="28" t="s">
        <v>21</v>
      </c>
      <c r="F99" s="30" t="s">
        <v>14</v>
      </c>
      <c r="G99" s="30">
        <v>0</v>
      </c>
      <c r="I99" s="2">
        <v>37226</v>
      </c>
      <c r="K99" s="3">
        <v>310000</v>
      </c>
      <c r="L99" s="3">
        <v>309659.68060000002</v>
      </c>
      <c r="M99" s="46">
        <f t="shared" si="7"/>
        <v>0.99890219548387105</v>
      </c>
      <c r="N99" s="46">
        <f t="shared" si="8"/>
        <v>0.95890219548387101</v>
      </c>
      <c r="O99" s="1">
        <v>0.48</v>
      </c>
      <c r="P99" s="1">
        <f t="shared" si="10"/>
        <v>-0.18000000001291738</v>
      </c>
      <c r="Q99" s="34">
        <f t="shared" si="9"/>
        <v>-204600.0000040044</v>
      </c>
      <c r="R99" s="4">
        <v>-204375.38920000001</v>
      </c>
      <c r="S99" s="34">
        <f t="shared" si="6"/>
        <v>-196191.38919983985</v>
      </c>
    </row>
    <row r="100" spans="1:19" x14ac:dyDescent="0.2">
      <c r="A100" s="28" t="s">
        <v>16</v>
      </c>
      <c r="B100" s="29">
        <v>37097</v>
      </c>
      <c r="C100" s="28" t="s">
        <v>24</v>
      </c>
      <c r="D100" s="30" t="s">
        <v>15</v>
      </c>
      <c r="E100" s="28" t="s">
        <v>21</v>
      </c>
      <c r="F100" s="30" t="s">
        <v>14</v>
      </c>
      <c r="G100" s="30">
        <v>0</v>
      </c>
      <c r="I100" s="2">
        <v>37257</v>
      </c>
      <c r="K100" s="3">
        <v>310000</v>
      </c>
      <c r="L100" s="3">
        <v>309108.67070000002</v>
      </c>
      <c r="M100" s="46">
        <f t="shared" si="7"/>
        <v>0.99712474419354846</v>
      </c>
      <c r="N100" s="46">
        <f t="shared" si="8"/>
        <v>0.95712474419354843</v>
      </c>
      <c r="O100" s="1">
        <v>0.48</v>
      </c>
      <c r="P100" s="1">
        <f t="shared" si="10"/>
        <v>-8.5000000176313373E-2</v>
      </c>
      <c r="Q100" s="34">
        <f t="shared" si="9"/>
        <v>-175150.00005465714</v>
      </c>
      <c r="R100" s="4">
        <v>-174646.399</v>
      </c>
      <c r="S100" s="34">
        <f t="shared" si="6"/>
        <v>-167640.3989978137</v>
      </c>
    </row>
    <row r="101" spans="1:19" x14ac:dyDescent="0.2">
      <c r="A101" s="28" t="s">
        <v>16</v>
      </c>
      <c r="B101" s="29">
        <v>37097</v>
      </c>
      <c r="C101" s="28" t="s">
        <v>24</v>
      </c>
      <c r="D101" s="30" t="s">
        <v>15</v>
      </c>
      <c r="E101" s="28" t="s">
        <v>21</v>
      </c>
      <c r="F101" s="30" t="s">
        <v>14</v>
      </c>
      <c r="G101" s="30">
        <v>0</v>
      </c>
      <c r="I101" s="2">
        <v>37288</v>
      </c>
      <c r="K101" s="3">
        <v>280000</v>
      </c>
      <c r="L101" s="3">
        <v>278723.57780000003</v>
      </c>
      <c r="M101" s="46">
        <f t="shared" si="7"/>
        <v>0.99544134928571437</v>
      </c>
      <c r="N101" s="46">
        <f t="shared" si="8"/>
        <v>0.95544134928571434</v>
      </c>
      <c r="O101" s="1">
        <v>0.48</v>
      </c>
      <c r="P101" s="1">
        <f t="shared" si="10"/>
        <v>-0.21500000010404563</v>
      </c>
      <c r="Q101" s="34">
        <f t="shared" si="9"/>
        <v>-194600.00002913279</v>
      </c>
      <c r="R101" s="4">
        <v>-193712.8866</v>
      </c>
      <c r="S101" s="34">
        <f t="shared" ref="S101:S132" si="11">Q101*N101</f>
        <v>-185928.88659883468</v>
      </c>
    </row>
    <row r="102" spans="1:19" x14ac:dyDescent="0.2">
      <c r="A102" s="28" t="s">
        <v>16</v>
      </c>
      <c r="B102" s="29">
        <v>37097</v>
      </c>
      <c r="C102" s="28" t="s">
        <v>24</v>
      </c>
      <c r="D102" s="30" t="s">
        <v>15</v>
      </c>
      <c r="E102" s="28" t="s">
        <v>21</v>
      </c>
      <c r="F102" s="30" t="s">
        <v>14</v>
      </c>
      <c r="G102" s="30">
        <v>0</v>
      </c>
      <c r="I102" s="2">
        <v>37316</v>
      </c>
      <c r="K102" s="3">
        <v>310000</v>
      </c>
      <c r="L102" s="3">
        <v>308128.23509999999</v>
      </c>
      <c r="M102" s="46">
        <f t="shared" si="7"/>
        <v>0.99396204870967741</v>
      </c>
      <c r="N102" s="46">
        <f t="shared" si="8"/>
        <v>0.95396204870967738</v>
      </c>
      <c r="O102" s="1">
        <v>0.48</v>
      </c>
      <c r="P102" s="1">
        <f t="shared" si="10"/>
        <v>-0.38499999980040789</v>
      </c>
      <c r="Q102" s="34">
        <f t="shared" si="9"/>
        <v>-268149.99993812642</v>
      </c>
      <c r="R102" s="4">
        <v>-266530.92330000002</v>
      </c>
      <c r="S102" s="34">
        <f t="shared" si="11"/>
        <v>-255804.92330247496</v>
      </c>
    </row>
    <row r="103" spans="1:19" x14ac:dyDescent="0.2">
      <c r="A103" s="28" t="s">
        <v>16</v>
      </c>
      <c r="B103" s="29">
        <v>37104</v>
      </c>
      <c r="C103" s="28" t="s">
        <v>26</v>
      </c>
      <c r="D103" s="30" t="s">
        <v>15</v>
      </c>
      <c r="E103" s="28" t="s">
        <v>21</v>
      </c>
      <c r="F103" s="30" t="s">
        <v>14</v>
      </c>
      <c r="G103" s="30">
        <v>0</v>
      </c>
      <c r="I103" s="2">
        <v>37226</v>
      </c>
      <c r="K103" s="3">
        <v>310000</v>
      </c>
      <c r="L103" s="3">
        <v>309659.68060000002</v>
      </c>
      <c r="M103" s="46">
        <f t="shared" si="7"/>
        <v>0.99890219548387105</v>
      </c>
      <c r="N103" s="46">
        <f t="shared" si="8"/>
        <v>0.95890219548387101</v>
      </c>
      <c r="O103" s="1">
        <v>0.6</v>
      </c>
      <c r="P103" s="1">
        <f t="shared" si="10"/>
        <v>-0.18000000010333927</v>
      </c>
      <c r="Q103" s="34">
        <f t="shared" si="9"/>
        <v>-241800.00003203514</v>
      </c>
      <c r="R103" s="4">
        <v>-241534.5509</v>
      </c>
      <c r="S103" s="34">
        <f t="shared" si="11"/>
        <v>-231862.55089871859</v>
      </c>
    </row>
    <row r="104" spans="1:19" x14ac:dyDescent="0.2">
      <c r="A104" s="28" t="s">
        <v>16</v>
      </c>
      <c r="B104" s="29">
        <v>37104</v>
      </c>
      <c r="C104" s="28" t="s">
        <v>26</v>
      </c>
      <c r="D104" s="30" t="s">
        <v>15</v>
      </c>
      <c r="E104" s="28" t="s">
        <v>21</v>
      </c>
      <c r="F104" s="30" t="s">
        <v>14</v>
      </c>
      <c r="G104" s="30">
        <v>0</v>
      </c>
      <c r="I104" s="2">
        <v>37257</v>
      </c>
      <c r="K104" s="3">
        <v>310000</v>
      </c>
      <c r="L104" s="3">
        <v>309108.67070000002</v>
      </c>
      <c r="M104" s="46">
        <f t="shared" si="7"/>
        <v>0.99712474419354846</v>
      </c>
      <c r="N104" s="46">
        <f t="shared" si="8"/>
        <v>0.95712474419354843</v>
      </c>
      <c r="O104" s="1">
        <v>0.6</v>
      </c>
      <c r="P104" s="1">
        <f t="shared" si="10"/>
        <v>-8.500000022807519E-2</v>
      </c>
      <c r="Q104" s="34">
        <f t="shared" si="9"/>
        <v>-212350.00007070327</v>
      </c>
      <c r="R104" s="4">
        <v>-211739.43950000001</v>
      </c>
      <c r="S104" s="34">
        <f t="shared" si="11"/>
        <v>-203245.43949717187</v>
      </c>
    </row>
    <row r="105" spans="1:19" x14ac:dyDescent="0.2">
      <c r="A105" s="28" t="s">
        <v>16</v>
      </c>
      <c r="B105" s="29">
        <v>37104</v>
      </c>
      <c r="C105" s="28" t="s">
        <v>26</v>
      </c>
      <c r="D105" s="30" t="s">
        <v>15</v>
      </c>
      <c r="E105" s="28" t="s">
        <v>21</v>
      </c>
      <c r="F105" s="30" t="s">
        <v>14</v>
      </c>
      <c r="G105" s="30">
        <v>0</v>
      </c>
      <c r="I105" s="2">
        <v>37288</v>
      </c>
      <c r="K105" s="3">
        <v>280000</v>
      </c>
      <c r="L105" s="3">
        <v>278723.57780000003</v>
      </c>
      <c r="M105" s="46">
        <f t="shared" si="7"/>
        <v>0.99544134928571437</v>
      </c>
      <c r="N105" s="46">
        <f t="shared" si="8"/>
        <v>0.95544134928571434</v>
      </c>
      <c r="O105" s="1">
        <v>0.6</v>
      </c>
      <c r="P105" s="1">
        <f t="shared" si="10"/>
        <v>-0.2149999999748855</v>
      </c>
      <c r="Q105" s="34">
        <f t="shared" si="9"/>
        <v>-228199.99999296793</v>
      </c>
      <c r="R105" s="4">
        <v>-227159.71590000001</v>
      </c>
      <c r="S105" s="34">
        <f t="shared" si="11"/>
        <v>-218031.71590028127</v>
      </c>
    </row>
    <row r="106" spans="1:19" x14ac:dyDescent="0.2">
      <c r="A106" s="28" t="s">
        <v>16</v>
      </c>
      <c r="B106" s="29">
        <v>37104</v>
      </c>
      <c r="C106" s="28" t="s">
        <v>26</v>
      </c>
      <c r="D106" s="30" t="s">
        <v>15</v>
      </c>
      <c r="E106" s="28" t="s">
        <v>21</v>
      </c>
      <c r="F106" s="30" t="s">
        <v>14</v>
      </c>
      <c r="G106" s="30">
        <v>0</v>
      </c>
      <c r="I106" s="2">
        <v>37316</v>
      </c>
      <c r="K106" s="3">
        <v>310000</v>
      </c>
      <c r="L106" s="3">
        <v>308128.23509999999</v>
      </c>
      <c r="M106" s="46">
        <f t="shared" si="7"/>
        <v>0.99396204870967741</v>
      </c>
      <c r="N106" s="46">
        <f t="shared" si="8"/>
        <v>0.95396204870967738</v>
      </c>
      <c r="O106" s="1">
        <v>0.6</v>
      </c>
      <c r="P106" s="1">
        <f t="shared" si="10"/>
        <v>-0.38499999976146304</v>
      </c>
      <c r="Q106" s="34">
        <f t="shared" si="9"/>
        <v>-305349.99992605351</v>
      </c>
      <c r="R106" s="4">
        <v>-303506.31150000001</v>
      </c>
      <c r="S106" s="34">
        <f t="shared" si="11"/>
        <v>-291292.31150295783</v>
      </c>
    </row>
    <row r="107" spans="1:19" x14ac:dyDescent="0.2">
      <c r="A107" s="28" t="s">
        <v>16</v>
      </c>
      <c r="B107" s="29">
        <v>37202</v>
      </c>
      <c r="C107" s="28" t="s">
        <v>36</v>
      </c>
      <c r="D107" s="30" t="s">
        <v>15</v>
      </c>
      <c r="E107" s="28" t="s">
        <v>21</v>
      </c>
      <c r="F107" s="30" t="s">
        <v>14</v>
      </c>
      <c r="G107" s="30">
        <v>0</v>
      </c>
      <c r="I107" s="2">
        <v>37226</v>
      </c>
      <c r="K107" s="3">
        <v>-465000</v>
      </c>
      <c r="L107" s="3">
        <v>-464489.5209</v>
      </c>
      <c r="M107" s="46">
        <f t="shared" si="7"/>
        <v>0.99890219548387094</v>
      </c>
      <c r="N107" s="46">
        <f t="shared" si="8"/>
        <v>0.9589021954838709</v>
      </c>
      <c r="O107" s="1">
        <v>-0.16500000000000001</v>
      </c>
      <c r="P107" s="1">
        <f t="shared" si="10"/>
        <v>-0.17999999997093585</v>
      </c>
      <c r="Q107" s="34">
        <f t="shared" si="9"/>
        <v>6974.9999864851643</v>
      </c>
      <c r="R107" s="4">
        <v>6967.3428000000004</v>
      </c>
      <c r="S107" s="34">
        <f t="shared" si="11"/>
        <v>6688.342800540594</v>
      </c>
    </row>
    <row r="108" spans="1:19" x14ac:dyDescent="0.2">
      <c r="A108" s="28" t="s">
        <v>16</v>
      </c>
      <c r="B108" s="29">
        <v>37202</v>
      </c>
      <c r="C108" s="28" t="s">
        <v>36</v>
      </c>
      <c r="D108" s="30" t="s">
        <v>15</v>
      </c>
      <c r="E108" s="28" t="s">
        <v>21</v>
      </c>
      <c r="F108" s="30" t="s">
        <v>14</v>
      </c>
      <c r="G108" s="30">
        <v>0</v>
      </c>
      <c r="I108" s="2">
        <v>37257</v>
      </c>
      <c r="K108" s="3">
        <v>-465000</v>
      </c>
      <c r="L108" s="3">
        <v>-463663.0061</v>
      </c>
      <c r="M108" s="46">
        <f t="shared" si="7"/>
        <v>0.99712474430107523</v>
      </c>
      <c r="N108" s="46">
        <f t="shared" si="8"/>
        <v>0.95712474430107519</v>
      </c>
      <c r="O108" s="1">
        <v>-0.16500000000000001</v>
      </c>
      <c r="P108" s="1">
        <f t="shared" si="10"/>
        <v>-8.4999999974119139E-2</v>
      </c>
      <c r="Q108" s="34">
        <f t="shared" si="9"/>
        <v>-37200.000012034609</v>
      </c>
      <c r="R108" s="4">
        <v>-37093.040500000003</v>
      </c>
      <c r="S108" s="34">
        <f t="shared" si="11"/>
        <v>-35605.040499518618</v>
      </c>
    </row>
    <row r="109" spans="1:19" x14ac:dyDescent="0.2">
      <c r="A109" s="28" t="s">
        <v>16</v>
      </c>
      <c r="B109" s="29">
        <v>37202</v>
      </c>
      <c r="C109" s="28" t="s">
        <v>36</v>
      </c>
      <c r="D109" s="30" t="s">
        <v>15</v>
      </c>
      <c r="E109" s="28" t="s">
        <v>21</v>
      </c>
      <c r="F109" s="30" t="s">
        <v>14</v>
      </c>
      <c r="G109" s="30">
        <v>0</v>
      </c>
      <c r="I109" s="2">
        <v>37288</v>
      </c>
      <c r="K109" s="3">
        <v>-420000</v>
      </c>
      <c r="L109" s="3">
        <v>-418085.36670000001</v>
      </c>
      <c r="M109" s="46">
        <f t="shared" si="7"/>
        <v>0.99544134928571437</v>
      </c>
      <c r="N109" s="46">
        <f t="shared" si="8"/>
        <v>0.95544134928571434</v>
      </c>
      <c r="O109" s="1">
        <v>-0.16500000000000001</v>
      </c>
      <c r="P109" s="1">
        <f t="shared" si="10"/>
        <v>-0.21499999991628505</v>
      </c>
      <c r="Q109" s="34">
        <f t="shared" si="9"/>
        <v>20999.999964839713</v>
      </c>
      <c r="R109" s="4">
        <v>20904.2683</v>
      </c>
      <c r="S109" s="34">
        <f t="shared" si="11"/>
        <v>20064.26830140641</v>
      </c>
    </row>
    <row r="110" spans="1:19" x14ac:dyDescent="0.2">
      <c r="A110" s="28" t="s">
        <v>16</v>
      </c>
      <c r="B110" s="29">
        <v>37202</v>
      </c>
      <c r="C110" s="28" t="s">
        <v>36</v>
      </c>
      <c r="D110" s="30" t="s">
        <v>15</v>
      </c>
      <c r="E110" s="28" t="s">
        <v>21</v>
      </c>
      <c r="F110" s="30" t="s">
        <v>14</v>
      </c>
      <c r="G110" s="30">
        <v>0</v>
      </c>
      <c r="I110" s="2">
        <v>37316</v>
      </c>
      <c r="K110" s="3">
        <v>-465000</v>
      </c>
      <c r="L110" s="3">
        <v>-462192.35259999998</v>
      </c>
      <c r="M110" s="46">
        <f t="shared" si="7"/>
        <v>0.99396204860215054</v>
      </c>
      <c r="N110" s="46">
        <f t="shared" si="8"/>
        <v>0.9539620486021505</v>
      </c>
      <c r="O110" s="1">
        <v>-0.16500000000000001</v>
      </c>
      <c r="P110" s="1">
        <f t="shared" si="10"/>
        <v>-0.38500000006058088</v>
      </c>
      <c r="Q110" s="34">
        <f t="shared" si="9"/>
        <v>102300.00002817008</v>
      </c>
      <c r="R110" s="4">
        <v>101682.31759999999</v>
      </c>
      <c r="S110" s="34">
        <f t="shared" si="11"/>
        <v>97590.317598873182</v>
      </c>
    </row>
    <row r="111" spans="1:19" x14ac:dyDescent="0.2">
      <c r="A111" s="28" t="s">
        <v>16</v>
      </c>
      <c r="B111" s="29">
        <v>37207</v>
      </c>
      <c r="C111" s="28" t="s">
        <v>38</v>
      </c>
      <c r="D111" s="30" t="s">
        <v>15</v>
      </c>
      <c r="E111" s="28" t="s">
        <v>21</v>
      </c>
      <c r="F111" s="30" t="s">
        <v>14</v>
      </c>
      <c r="G111" s="30">
        <v>0</v>
      </c>
      <c r="I111" s="2">
        <v>37226</v>
      </c>
      <c r="K111" s="3">
        <v>-465000</v>
      </c>
      <c r="L111" s="3">
        <v>-464489.5209</v>
      </c>
      <c r="M111" s="46">
        <f t="shared" si="7"/>
        <v>0.99890219548387094</v>
      </c>
      <c r="N111" s="46">
        <f t="shared" si="8"/>
        <v>0.9589021954838709</v>
      </c>
      <c r="O111" s="1">
        <v>-0.19500000000000001</v>
      </c>
      <c r="P111" s="1">
        <f t="shared" si="10"/>
        <v>-0.18000000002906416</v>
      </c>
      <c r="Q111" s="34">
        <f t="shared" si="9"/>
        <v>-6974.9999864851643</v>
      </c>
      <c r="R111" s="4">
        <v>-6967.3428000000004</v>
      </c>
      <c r="S111" s="34">
        <f t="shared" si="11"/>
        <v>-6688.342800540594</v>
      </c>
    </row>
    <row r="112" spans="1:19" x14ac:dyDescent="0.2">
      <c r="A112" s="28" t="s">
        <v>16</v>
      </c>
      <c r="B112" s="29">
        <v>37207</v>
      </c>
      <c r="C112" s="28" t="s">
        <v>38</v>
      </c>
      <c r="D112" s="30" t="s">
        <v>15</v>
      </c>
      <c r="E112" s="28" t="s">
        <v>21</v>
      </c>
      <c r="F112" s="30" t="s">
        <v>14</v>
      </c>
      <c r="G112" s="30">
        <v>0</v>
      </c>
      <c r="I112" s="2">
        <v>37257</v>
      </c>
      <c r="K112" s="3">
        <v>-465000</v>
      </c>
      <c r="L112" s="3">
        <v>-463663.0061</v>
      </c>
      <c r="M112" s="46">
        <f t="shared" si="7"/>
        <v>0.99712474430107523</v>
      </c>
      <c r="N112" s="46">
        <f t="shared" si="8"/>
        <v>0.95712474430107519</v>
      </c>
      <c r="O112" s="1">
        <v>-0.19500000000000001</v>
      </c>
      <c r="P112" s="1">
        <f t="shared" si="10"/>
        <v>-8.4999999937454593E-2</v>
      </c>
      <c r="Q112" s="34">
        <f t="shared" si="9"/>
        <v>-51150.000029083625</v>
      </c>
      <c r="R112" s="4">
        <v>-51002.930699999997</v>
      </c>
      <c r="S112" s="34">
        <f t="shared" si="11"/>
        <v>-48956.930698836652</v>
      </c>
    </row>
    <row r="113" spans="1:19" x14ac:dyDescent="0.2">
      <c r="A113" s="28" t="s">
        <v>16</v>
      </c>
      <c r="B113" s="29">
        <v>37207</v>
      </c>
      <c r="C113" s="28" t="s">
        <v>38</v>
      </c>
      <c r="D113" s="30" t="s">
        <v>15</v>
      </c>
      <c r="E113" s="28" t="s">
        <v>21</v>
      </c>
      <c r="F113" s="30" t="s">
        <v>14</v>
      </c>
      <c r="G113" s="30">
        <v>0</v>
      </c>
      <c r="I113" s="2">
        <v>37288</v>
      </c>
      <c r="K113" s="3">
        <v>-420000</v>
      </c>
      <c r="L113" s="3">
        <v>-418085.36670000001</v>
      </c>
      <c r="M113" s="46">
        <f t="shared" si="7"/>
        <v>0.99544134928571437</v>
      </c>
      <c r="N113" s="46">
        <f t="shared" si="8"/>
        <v>0.95544134928571434</v>
      </c>
      <c r="O113" s="1">
        <v>-0.19500000000000001</v>
      </c>
      <c r="P113" s="1">
        <f t="shared" si="10"/>
        <v>-0.21499999991867691</v>
      </c>
      <c r="Q113" s="34">
        <f t="shared" si="9"/>
        <v>8399.9999658442957</v>
      </c>
      <c r="R113" s="4">
        <v>8361.7073</v>
      </c>
      <c r="S113" s="34">
        <f t="shared" si="11"/>
        <v>8025.7073013662284</v>
      </c>
    </row>
    <row r="114" spans="1:19" x14ac:dyDescent="0.2">
      <c r="A114" s="28" t="s">
        <v>16</v>
      </c>
      <c r="B114" s="29">
        <v>37207</v>
      </c>
      <c r="C114" s="28" t="s">
        <v>38</v>
      </c>
      <c r="D114" s="30" t="s">
        <v>15</v>
      </c>
      <c r="E114" s="28" t="s">
        <v>21</v>
      </c>
      <c r="F114" s="30" t="s">
        <v>14</v>
      </c>
      <c r="G114" s="30">
        <v>0</v>
      </c>
      <c r="I114" s="2">
        <v>37316</v>
      </c>
      <c r="K114" s="3">
        <v>-465000</v>
      </c>
      <c r="L114" s="3">
        <v>-462192.35259999998</v>
      </c>
      <c r="M114" s="46">
        <f t="shared" si="7"/>
        <v>0.99396204860215054</v>
      </c>
      <c r="N114" s="46">
        <f t="shared" si="8"/>
        <v>0.9539620486021505</v>
      </c>
      <c r="O114" s="1">
        <v>-0.19500000000000001</v>
      </c>
      <c r="P114" s="1">
        <f t="shared" si="10"/>
        <v>-0.38500000001298162</v>
      </c>
      <c r="Q114" s="34">
        <f t="shared" si="9"/>
        <v>88350.000006036455</v>
      </c>
      <c r="R114" s="4">
        <v>87816.547000000006</v>
      </c>
      <c r="S114" s="34">
        <f t="shared" si="11"/>
        <v>84282.546999758546</v>
      </c>
    </row>
    <row r="115" spans="1:19" x14ac:dyDescent="0.2">
      <c r="A115" s="28" t="s">
        <v>16</v>
      </c>
      <c r="B115" s="29">
        <v>36927</v>
      </c>
      <c r="C115" s="28" t="s">
        <v>17</v>
      </c>
      <c r="D115" s="30" t="s">
        <v>15</v>
      </c>
      <c r="E115" s="28" t="s">
        <v>18</v>
      </c>
      <c r="F115" s="30" t="s">
        <v>14</v>
      </c>
      <c r="G115" s="30">
        <v>0</v>
      </c>
      <c r="I115" s="2">
        <v>37347</v>
      </c>
      <c r="K115" s="3">
        <v>150000</v>
      </c>
      <c r="L115" s="3">
        <v>148847.258</v>
      </c>
      <c r="M115" s="46">
        <f t="shared" si="7"/>
        <v>0.99231505333333336</v>
      </c>
      <c r="N115" s="46">
        <f t="shared" si="8"/>
        <v>0.95231505333333333</v>
      </c>
      <c r="O115" s="1">
        <v>-0.48</v>
      </c>
      <c r="P115" s="1">
        <f t="shared" si="10"/>
        <v>-0.60499999966408513</v>
      </c>
      <c r="Q115" s="34">
        <f t="shared" si="9"/>
        <v>-18749.999949612778</v>
      </c>
      <c r="R115" s="4">
        <v>-18605.907200000001</v>
      </c>
      <c r="S115" s="34">
        <f t="shared" si="11"/>
        <v>-17855.907202015489</v>
      </c>
    </row>
    <row r="116" spans="1:19" x14ac:dyDescent="0.2">
      <c r="A116" s="28" t="s">
        <v>16</v>
      </c>
      <c r="B116" s="29">
        <v>36927</v>
      </c>
      <c r="C116" s="28" t="s">
        <v>17</v>
      </c>
      <c r="D116" s="30" t="s">
        <v>15</v>
      </c>
      <c r="E116" s="28" t="s">
        <v>18</v>
      </c>
      <c r="F116" s="30" t="s">
        <v>14</v>
      </c>
      <c r="G116" s="30">
        <v>0</v>
      </c>
      <c r="I116" s="2">
        <v>37377</v>
      </c>
      <c r="K116" s="3">
        <v>155000</v>
      </c>
      <c r="L116" s="3">
        <v>153559.19709999999</v>
      </c>
      <c r="M116" s="46">
        <f t="shared" si="7"/>
        <v>0.99070449741935473</v>
      </c>
      <c r="N116" s="46">
        <f t="shared" si="8"/>
        <v>0.9507044974193547</v>
      </c>
      <c r="O116" s="1">
        <v>-0.48</v>
      </c>
      <c r="P116" s="1">
        <f t="shared" si="10"/>
        <v>-0.60499999975579444</v>
      </c>
      <c r="Q116" s="34">
        <f t="shared" si="9"/>
        <v>-19374.999962148151</v>
      </c>
      <c r="R116" s="4">
        <v>-19194.899600000001</v>
      </c>
      <c r="S116" s="34">
        <f t="shared" si="11"/>
        <v>-18419.899601514073</v>
      </c>
    </row>
    <row r="117" spans="1:19" x14ac:dyDescent="0.2">
      <c r="A117" s="28" t="s">
        <v>16</v>
      </c>
      <c r="B117" s="29">
        <v>36927</v>
      </c>
      <c r="C117" s="28" t="s">
        <v>17</v>
      </c>
      <c r="D117" s="30" t="s">
        <v>15</v>
      </c>
      <c r="E117" s="28" t="s">
        <v>18</v>
      </c>
      <c r="F117" s="30" t="s">
        <v>14</v>
      </c>
      <c r="G117" s="30">
        <v>0</v>
      </c>
      <c r="I117" s="2">
        <v>37408</v>
      </c>
      <c r="K117" s="3">
        <v>150000</v>
      </c>
      <c r="L117" s="3">
        <v>148358.03409999999</v>
      </c>
      <c r="M117" s="46">
        <f t="shared" si="7"/>
        <v>0.98905356066666661</v>
      </c>
      <c r="N117" s="46">
        <f t="shared" si="8"/>
        <v>0.94905356066666657</v>
      </c>
      <c r="O117" s="1">
        <v>-0.48</v>
      </c>
      <c r="P117" s="1">
        <f t="shared" si="10"/>
        <v>-0.6050000002527669</v>
      </c>
      <c r="Q117" s="34">
        <f t="shared" si="9"/>
        <v>-18750.000037915037</v>
      </c>
      <c r="R117" s="4">
        <v>-18544.754300000001</v>
      </c>
      <c r="S117" s="34">
        <f t="shared" si="11"/>
        <v>-17794.7542984834</v>
      </c>
    </row>
    <row r="118" spans="1:19" x14ac:dyDescent="0.2">
      <c r="A118" s="28" t="s">
        <v>16</v>
      </c>
      <c r="B118" s="29">
        <v>36927</v>
      </c>
      <c r="C118" s="28" t="s">
        <v>17</v>
      </c>
      <c r="D118" s="30" t="s">
        <v>15</v>
      </c>
      <c r="E118" s="28" t="s">
        <v>18</v>
      </c>
      <c r="F118" s="30" t="s">
        <v>14</v>
      </c>
      <c r="G118" s="30">
        <v>0</v>
      </c>
      <c r="I118" s="2">
        <v>37438</v>
      </c>
      <c r="K118" s="3">
        <v>155000</v>
      </c>
      <c r="L118" s="3">
        <v>153046.33489999999</v>
      </c>
      <c r="M118" s="46">
        <f t="shared" si="7"/>
        <v>0.98739570903225793</v>
      </c>
      <c r="N118" s="46">
        <f t="shared" si="8"/>
        <v>0.94739570903225789</v>
      </c>
      <c r="O118" s="1">
        <v>-0.48</v>
      </c>
      <c r="P118" s="1">
        <f t="shared" si="10"/>
        <v>-0.60500000024502376</v>
      </c>
      <c r="Q118" s="34">
        <f t="shared" si="9"/>
        <v>-19375.000037978698</v>
      </c>
      <c r="R118" s="4">
        <v>-19130.7919</v>
      </c>
      <c r="S118" s="34">
        <f t="shared" si="11"/>
        <v>-18355.791898480853</v>
      </c>
    </row>
    <row r="119" spans="1:19" x14ac:dyDescent="0.2">
      <c r="A119" s="28" t="s">
        <v>16</v>
      </c>
      <c r="B119" s="29">
        <v>36927</v>
      </c>
      <c r="C119" s="28" t="s">
        <v>17</v>
      </c>
      <c r="D119" s="30" t="s">
        <v>15</v>
      </c>
      <c r="E119" s="28" t="s">
        <v>18</v>
      </c>
      <c r="F119" s="30" t="s">
        <v>14</v>
      </c>
      <c r="G119" s="30">
        <v>0</v>
      </c>
      <c r="I119" s="2">
        <v>37469</v>
      </c>
      <c r="K119" s="3">
        <v>155000</v>
      </c>
      <c r="L119" s="3">
        <v>152759.13800000001</v>
      </c>
      <c r="M119" s="46">
        <f t="shared" si="7"/>
        <v>0.98554282580645169</v>
      </c>
      <c r="N119" s="46">
        <f t="shared" si="8"/>
        <v>0.94554282580645166</v>
      </c>
      <c r="O119" s="1">
        <v>-0.48</v>
      </c>
      <c r="P119" s="1">
        <f t="shared" si="10"/>
        <v>-0.60499999967268736</v>
      </c>
      <c r="Q119" s="34">
        <f t="shared" si="9"/>
        <v>-19374.999949266534</v>
      </c>
      <c r="R119" s="4">
        <v>-19094.892199999998</v>
      </c>
      <c r="S119" s="34">
        <f t="shared" si="11"/>
        <v>-18319.892202029336</v>
      </c>
    </row>
    <row r="120" spans="1:19" x14ac:dyDescent="0.2">
      <c r="A120" s="28" t="s">
        <v>16</v>
      </c>
      <c r="B120" s="29">
        <v>36927</v>
      </c>
      <c r="C120" s="28" t="s">
        <v>17</v>
      </c>
      <c r="D120" s="30" t="s">
        <v>15</v>
      </c>
      <c r="E120" s="28" t="s">
        <v>18</v>
      </c>
      <c r="F120" s="30" t="s">
        <v>14</v>
      </c>
      <c r="G120" s="30">
        <v>0</v>
      </c>
      <c r="I120" s="2">
        <v>37500</v>
      </c>
      <c r="K120" s="3">
        <v>150000</v>
      </c>
      <c r="L120" s="3">
        <v>147547.8688</v>
      </c>
      <c r="M120" s="46">
        <f t="shared" si="7"/>
        <v>0.98365245866666662</v>
      </c>
      <c r="N120" s="46">
        <f t="shared" si="8"/>
        <v>0.94365245866666658</v>
      </c>
      <c r="O120" s="1">
        <v>-0.48</v>
      </c>
      <c r="P120" s="1">
        <f t="shared" si="10"/>
        <v>-0.60499999999999998</v>
      </c>
      <c r="Q120" s="34">
        <f t="shared" si="9"/>
        <v>-18750</v>
      </c>
      <c r="R120" s="4">
        <v>-18443.4836</v>
      </c>
      <c r="S120" s="34">
        <f t="shared" si="11"/>
        <v>-17693.4836</v>
      </c>
    </row>
    <row r="121" spans="1:19" x14ac:dyDescent="0.2">
      <c r="A121" s="28" t="s">
        <v>16</v>
      </c>
      <c r="B121" s="29">
        <v>36927</v>
      </c>
      <c r="C121" s="28" t="s">
        <v>17</v>
      </c>
      <c r="D121" s="30" t="s">
        <v>15</v>
      </c>
      <c r="E121" s="28" t="s">
        <v>18</v>
      </c>
      <c r="F121" s="30" t="s">
        <v>14</v>
      </c>
      <c r="G121" s="30">
        <v>0</v>
      </c>
      <c r="I121" s="2">
        <v>37530</v>
      </c>
      <c r="K121" s="3">
        <v>155000</v>
      </c>
      <c r="L121" s="3">
        <v>152166.68969999999</v>
      </c>
      <c r="M121" s="46">
        <f t="shared" si="7"/>
        <v>0.98172057870967733</v>
      </c>
      <c r="N121" s="46">
        <f t="shared" si="8"/>
        <v>0.94172057870967729</v>
      </c>
      <c r="O121" s="1">
        <v>-0.48</v>
      </c>
      <c r="P121" s="1">
        <f t="shared" si="10"/>
        <v>-0.60499999991785325</v>
      </c>
      <c r="Q121" s="34">
        <f t="shared" si="9"/>
        <v>-19374.999987267256</v>
      </c>
      <c r="R121" s="4">
        <v>-19020.836200000002</v>
      </c>
      <c r="S121" s="34">
        <f t="shared" si="11"/>
        <v>-18245.836200509311</v>
      </c>
    </row>
    <row r="122" spans="1:19" x14ac:dyDescent="0.2">
      <c r="A122" s="28" t="s">
        <v>16</v>
      </c>
      <c r="B122" s="29">
        <v>36999</v>
      </c>
      <c r="C122" s="28" t="s">
        <v>19</v>
      </c>
      <c r="D122" s="30" t="s">
        <v>15</v>
      </c>
      <c r="E122" s="28" t="s">
        <v>18</v>
      </c>
      <c r="F122" s="30" t="s">
        <v>14</v>
      </c>
      <c r="G122" s="30">
        <v>0</v>
      </c>
      <c r="I122" s="2">
        <v>37347</v>
      </c>
      <c r="K122" s="3">
        <v>-150000</v>
      </c>
      <c r="L122" s="3">
        <v>-148847.258</v>
      </c>
      <c r="M122" s="46">
        <f t="shared" si="7"/>
        <v>0.99231505333333336</v>
      </c>
      <c r="N122" s="46">
        <f t="shared" si="8"/>
        <v>0.95231505333333333</v>
      </c>
      <c r="O122" s="1">
        <v>-0.6</v>
      </c>
      <c r="P122" s="1">
        <f t="shared" si="10"/>
        <v>-0.60500000006718291</v>
      </c>
      <c r="Q122" s="34">
        <f t="shared" si="9"/>
        <v>750.00001007744459</v>
      </c>
      <c r="R122" s="4">
        <v>744.23630000000003</v>
      </c>
      <c r="S122" s="34">
        <f t="shared" si="11"/>
        <v>714.2362995969022</v>
      </c>
    </row>
    <row r="123" spans="1:19" x14ac:dyDescent="0.2">
      <c r="A123" s="28" t="s">
        <v>16</v>
      </c>
      <c r="B123" s="29">
        <v>36999</v>
      </c>
      <c r="C123" s="28" t="s">
        <v>19</v>
      </c>
      <c r="D123" s="30" t="s">
        <v>15</v>
      </c>
      <c r="E123" s="28" t="s">
        <v>18</v>
      </c>
      <c r="F123" s="30" t="s">
        <v>14</v>
      </c>
      <c r="G123" s="30">
        <v>0</v>
      </c>
      <c r="I123" s="2">
        <v>37377</v>
      </c>
      <c r="K123" s="3">
        <v>-155000</v>
      </c>
      <c r="L123" s="3">
        <v>-153559.19709999999</v>
      </c>
      <c r="M123" s="46">
        <f t="shared" si="7"/>
        <v>0.99070449741935473</v>
      </c>
      <c r="N123" s="46">
        <f t="shared" si="8"/>
        <v>0.9507044974193547</v>
      </c>
      <c r="O123" s="1">
        <v>-0.6</v>
      </c>
      <c r="P123" s="1">
        <f t="shared" si="10"/>
        <v>-0.60500000009442612</v>
      </c>
      <c r="Q123" s="34">
        <f t="shared" si="9"/>
        <v>775.00001463604951</v>
      </c>
      <c r="R123" s="4">
        <v>767.79600000000005</v>
      </c>
      <c r="S123" s="34">
        <f t="shared" si="11"/>
        <v>736.79599941455797</v>
      </c>
    </row>
    <row r="124" spans="1:19" x14ac:dyDescent="0.2">
      <c r="A124" s="28" t="s">
        <v>16</v>
      </c>
      <c r="B124" s="29">
        <v>36999</v>
      </c>
      <c r="C124" s="28" t="s">
        <v>19</v>
      </c>
      <c r="D124" s="30" t="s">
        <v>15</v>
      </c>
      <c r="E124" s="28" t="s">
        <v>18</v>
      </c>
      <c r="F124" s="30" t="s">
        <v>14</v>
      </c>
      <c r="G124" s="30">
        <v>0</v>
      </c>
      <c r="I124" s="2">
        <v>37408</v>
      </c>
      <c r="K124" s="3">
        <v>-150000</v>
      </c>
      <c r="L124" s="3">
        <v>-148358.03409999999</v>
      </c>
      <c r="M124" s="46">
        <f t="shared" si="7"/>
        <v>0.98905356066666661</v>
      </c>
      <c r="N124" s="46">
        <f t="shared" si="8"/>
        <v>0.94905356066666657</v>
      </c>
      <c r="O124" s="1">
        <v>-0.6</v>
      </c>
      <c r="P124" s="1">
        <f t="shared" si="10"/>
        <v>-0.60500000019884326</v>
      </c>
      <c r="Q124" s="34">
        <f t="shared" si="9"/>
        <v>750.00002982649403</v>
      </c>
      <c r="R124" s="4">
        <v>741.79020000000003</v>
      </c>
      <c r="S124" s="34">
        <f t="shared" si="11"/>
        <v>711.79019880694034</v>
      </c>
    </row>
    <row r="125" spans="1:19" x14ac:dyDescent="0.2">
      <c r="A125" s="28" t="s">
        <v>16</v>
      </c>
      <c r="B125" s="29">
        <v>36999</v>
      </c>
      <c r="C125" s="28" t="s">
        <v>19</v>
      </c>
      <c r="D125" s="30" t="s">
        <v>15</v>
      </c>
      <c r="E125" s="28" t="s">
        <v>18</v>
      </c>
      <c r="F125" s="30" t="s">
        <v>14</v>
      </c>
      <c r="G125" s="30">
        <v>0</v>
      </c>
      <c r="I125" s="2">
        <v>37438</v>
      </c>
      <c r="K125" s="3">
        <v>-155000</v>
      </c>
      <c r="L125" s="3">
        <v>-153046.33489999999</v>
      </c>
      <c r="M125" s="46">
        <f t="shared" si="7"/>
        <v>0.98739570903225793</v>
      </c>
      <c r="N125" s="46">
        <f t="shared" si="8"/>
        <v>0.94739570903225789</v>
      </c>
      <c r="O125" s="1">
        <v>-0.6</v>
      </c>
      <c r="P125" s="1">
        <f t="shared" si="10"/>
        <v>-0.60500000016661615</v>
      </c>
      <c r="Q125" s="34">
        <f t="shared" si="9"/>
        <v>775.00002582551247</v>
      </c>
      <c r="R125" s="4">
        <v>765.23170000000005</v>
      </c>
      <c r="S125" s="34">
        <f t="shared" si="11"/>
        <v>734.23169896697959</v>
      </c>
    </row>
    <row r="126" spans="1:19" x14ac:dyDescent="0.2">
      <c r="A126" s="28" t="s">
        <v>16</v>
      </c>
      <c r="B126" s="29">
        <v>36999</v>
      </c>
      <c r="C126" s="28" t="s">
        <v>19</v>
      </c>
      <c r="D126" s="30" t="s">
        <v>15</v>
      </c>
      <c r="E126" s="28" t="s">
        <v>18</v>
      </c>
      <c r="F126" s="30" t="s">
        <v>14</v>
      </c>
      <c r="G126" s="30">
        <v>0</v>
      </c>
      <c r="I126" s="2">
        <v>37469</v>
      </c>
      <c r="K126" s="3">
        <v>-155000</v>
      </c>
      <c r="L126" s="3">
        <v>-152759.13800000001</v>
      </c>
      <c r="M126" s="46">
        <f t="shared" si="7"/>
        <v>0.98554282580645169</v>
      </c>
      <c r="N126" s="46">
        <f t="shared" si="8"/>
        <v>0.94554282580645166</v>
      </c>
      <c r="O126" s="1">
        <v>-0.6</v>
      </c>
      <c r="P126" s="1">
        <f t="shared" si="10"/>
        <v>-0.60500000006546251</v>
      </c>
      <c r="Q126" s="34">
        <f t="shared" si="9"/>
        <v>775.00001014669249</v>
      </c>
      <c r="R126" s="4">
        <v>763.79570000000001</v>
      </c>
      <c r="S126" s="34">
        <f t="shared" si="11"/>
        <v>732.79569959413232</v>
      </c>
    </row>
    <row r="127" spans="1:19" x14ac:dyDescent="0.2">
      <c r="A127" s="28" t="s">
        <v>16</v>
      </c>
      <c r="B127" s="29">
        <v>36999</v>
      </c>
      <c r="C127" s="28" t="s">
        <v>19</v>
      </c>
      <c r="D127" s="30" t="s">
        <v>15</v>
      </c>
      <c r="E127" s="28" t="s">
        <v>18</v>
      </c>
      <c r="F127" s="30" t="s">
        <v>14</v>
      </c>
      <c r="G127" s="30">
        <v>0</v>
      </c>
      <c r="I127" s="2">
        <v>37500</v>
      </c>
      <c r="K127" s="3">
        <v>-150000</v>
      </c>
      <c r="L127" s="3">
        <v>-147547.8688</v>
      </c>
      <c r="M127" s="46">
        <f t="shared" si="7"/>
        <v>0.98365245866666662</v>
      </c>
      <c r="N127" s="46">
        <f t="shared" si="8"/>
        <v>0.94365245866666658</v>
      </c>
      <c r="O127" s="1">
        <v>-0.6</v>
      </c>
      <c r="P127" s="1">
        <f t="shared" si="10"/>
        <v>-0.60499999970179164</v>
      </c>
      <c r="Q127" s="34">
        <f t="shared" si="9"/>
        <v>749.99995526875409</v>
      </c>
      <c r="R127" s="4">
        <v>737.73929999999996</v>
      </c>
      <c r="S127" s="34">
        <f t="shared" si="11"/>
        <v>707.73930178924979</v>
      </c>
    </row>
    <row r="128" spans="1:19" x14ac:dyDescent="0.2">
      <c r="A128" s="28" t="s">
        <v>16</v>
      </c>
      <c r="B128" s="29">
        <v>36999</v>
      </c>
      <c r="C128" s="28" t="s">
        <v>19</v>
      </c>
      <c r="D128" s="30" t="s">
        <v>15</v>
      </c>
      <c r="E128" s="28" t="s">
        <v>18</v>
      </c>
      <c r="F128" s="30" t="s">
        <v>14</v>
      </c>
      <c r="G128" s="30">
        <v>0</v>
      </c>
      <c r="I128" s="2">
        <v>37530</v>
      </c>
      <c r="K128" s="3">
        <v>-155000</v>
      </c>
      <c r="L128" s="3">
        <v>-152166.68969999999</v>
      </c>
      <c r="M128" s="46">
        <f t="shared" si="7"/>
        <v>0.98172057870967733</v>
      </c>
      <c r="N128" s="46">
        <f t="shared" si="8"/>
        <v>0.94172057870967729</v>
      </c>
      <c r="O128" s="1">
        <v>-0.6</v>
      </c>
      <c r="P128" s="1">
        <f t="shared" si="10"/>
        <v>-0.60499999968127061</v>
      </c>
      <c r="Q128" s="34">
        <f t="shared" si="9"/>
        <v>774.99995059694072</v>
      </c>
      <c r="R128" s="4">
        <v>760.83339999999998</v>
      </c>
      <c r="S128" s="34">
        <f t="shared" si="11"/>
        <v>729.83340197612233</v>
      </c>
    </row>
    <row r="129" spans="1:19" x14ac:dyDescent="0.2">
      <c r="A129" s="28" t="s">
        <v>16</v>
      </c>
      <c r="B129" s="29">
        <v>37095</v>
      </c>
      <c r="C129" s="28" t="s">
        <v>22</v>
      </c>
      <c r="D129" s="30" t="s">
        <v>15</v>
      </c>
      <c r="E129" s="28" t="s">
        <v>23</v>
      </c>
      <c r="F129" s="30" t="s">
        <v>14</v>
      </c>
      <c r="G129" s="30">
        <v>0</v>
      </c>
      <c r="I129" s="2">
        <v>37226</v>
      </c>
      <c r="K129" s="3">
        <v>-310000</v>
      </c>
      <c r="L129" s="3">
        <v>-309659.68060000002</v>
      </c>
      <c r="M129" s="46">
        <f t="shared" si="7"/>
        <v>0.99890219548387105</v>
      </c>
      <c r="N129" s="46">
        <f t="shared" si="8"/>
        <v>0.95890219548387101</v>
      </c>
      <c r="O129" s="1">
        <v>0.79</v>
      </c>
      <c r="P129" s="1">
        <f t="shared" si="10"/>
        <v>-0.21999999998062392</v>
      </c>
      <c r="Q129" s="34">
        <f t="shared" si="9"/>
        <v>313099.99999399338</v>
      </c>
      <c r="R129" s="4">
        <v>312756.27740000002</v>
      </c>
      <c r="S129" s="34">
        <f t="shared" si="11"/>
        <v>300232.27740024024</v>
      </c>
    </row>
    <row r="130" spans="1:19" x14ac:dyDescent="0.2">
      <c r="A130" s="28" t="s">
        <v>16</v>
      </c>
      <c r="B130" s="29">
        <v>37095</v>
      </c>
      <c r="C130" s="28" t="s">
        <v>22</v>
      </c>
      <c r="D130" s="30" t="s">
        <v>15</v>
      </c>
      <c r="E130" s="28" t="s">
        <v>23</v>
      </c>
      <c r="F130" s="30" t="s">
        <v>14</v>
      </c>
      <c r="G130" s="30">
        <v>0</v>
      </c>
      <c r="I130" s="2">
        <v>37257</v>
      </c>
      <c r="K130" s="3">
        <v>-310000</v>
      </c>
      <c r="L130" s="3">
        <v>-309108.67070000002</v>
      </c>
      <c r="M130" s="46">
        <f t="shared" si="7"/>
        <v>0.99712474419354846</v>
      </c>
      <c r="N130" s="46">
        <f t="shared" si="8"/>
        <v>0.95712474419354843</v>
      </c>
      <c r="O130" s="1">
        <v>0.79</v>
      </c>
      <c r="P130" s="1">
        <f t="shared" si="10"/>
        <v>-0.18000000006793715</v>
      </c>
      <c r="Q130" s="34">
        <f t="shared" si="9"/>
        <v>300700.00002106052</v>
      </c>
      <c r="R130" s="4">
        <v>299835.4106</v>
      </c>
      <c r="S130" s="34">
        <f t="shared" si="11"/>
        <v>287807.41059915756</v>
      </c>
    </row>
    <row r="131" spans="1:19" x14ac:dyDescent="0.2">
      <c r="A131" s="28" t="s">
        <v>16</v>
      </c>
      <c r="B131" s="29">
        <v>37095</v>
      </c>
      <c r="C131" s="28" t="s">
        <v>22</v>
      </c>
      <c r="D131" s="30" t="s">
        <v>15</v>
      </c>
      <c r="E131" s="28" t="s">
        <v>23</v>
      </c>
      <c r="F131" s="30" t="s">
        <v>14</v>
      </c>
      <c r="G131" s="30">
        <v>0</v>
      </c>
      <c r="I131" s="2">
        <v>37288</v>
      </c>
      <c r="K131" s="3">
        <v>-280000</v>
      </c>
      <c r="L131" s="3">
        <v>-278723.57780000003</v>
      </c>
      <c r="M131" s="46">
        <f t="shared" si="7"/>
        <v>0.99544134928571437</v>
      </c>
      <c r="N131" s="46">
        <f t="shared" si="8"/>
        <v>0.95544134928571434</v>
      </c>
      <c r="O131" s="1">
        <v>0.79</v>
      </c>
      <c r="P131" s="1">
        <f t="shared" si="10"/>
        <v>-0.19999999992106865</v>
      </c>
      <c r="Q131" s="34">
        <f t="shared" si="9"/>
        <v>277199.99997789925</v>
      </c>
      <c r="R131" s="4">
        <v>275936.342</v>
      </c>
      <c r="S131" s="34">
        <f t="shared" si="11"/>
        <v>264848.34200088406</v>
      </c>
    </row>
    <row r="132" spans="1:19" x14ac:dyDescent="0.2">
      <c r="A132" s="28" t="s">
        <v>16</v>
      </c>
      <c r="B132" s="29">
        <v>37095</v>
      </c>
      <c r="C132" s="28" t="s">
        <v>22</v>
      </c>
      <c r="D132" s="30" t="s">
        <v>15</v>
      </c>
      <c r="E132" s="28" t="s">
        <v>23</v>
      </c>
      <c r="F132" s="30" t="s">
        <v>14</v>
      </c>
      <c r="G132" s="30">
        <v>0</v>
      </c>
      <c r="I132" s="2">
        <v>37316</v>
      </c>
      <c r="K132" s="3">
        <v>-310000</v>
      </c>
      <c r="L132" s="3">
        <v>-308128.23509999999</v>
      </c>
      <c r="M132" s="46">
        <f t="shared" si="7"/>
        <v>0.99396204870967741</v>
      </c>
      <c r="N132" s="46">
        <f t="shared" si="8"/>
        <v>0.95396204870967738</v>
      </c>
      <c r="O132" s="1">
        <v>0.79</v>
      </c>
      <c r="P132" s="1">
        <f t="shared" si="10"/>
        <v>-0.23999999982799358</v>
      </c>
      <c r="Q132" s="34">
        <f t="shared" si="9"/>
        <v>319299.99994667806</v>
      </c>
      <c r="R132" s="4">
        <v>317372.0821</v>
      </c>
      <c r="S132" s="34">
        <f t="shared" si="11"/>
        <v>304600.0821021329</v>
      </c>
    </row>
    <row r="133" spans="1:19" x14ac:dyDescent="0.2">
      <c r="A133" s="28" t="s">
        <v>16</v>
      </c>
      <c r="B133" s="29">
        <v>37097</v>
      </c>
      <c r="C133" s="28" t="s">
        <v>25</v>
      </c>
      <c r="D133" s="30" t="s">
        <v>15</v>
      </c>
      <c r="E133" s="28" t="s">
        <v>23</v>
      </c>
      <c r="F133" s="30" t="s">
        <v>14</v>
      </c>
      <c r="G133" s="30">
        <v>0</v>
      </c>
      <c r="I133" s="2">
        <v>37226</v>
      </c>
      <c r="K133" s="3">
        <v>-310000</v>
      </c>
      <c r="L133" s="3">
        <v>-309659.68060000002</v>
      </c>
      <c r="M133" s="46">
        <f t="shared" si="7"/>
        <v>0.99890219548387105</v>
      </c>
      <c r="N133" s="46">
        <f t="shared" si="8"/>
        <v>0.95890219548387101</v>
      </c>
      <c r="O133" s="1">
        <v>0.6</v>
      </c>
      <c r="P133" s="1">
        <f t="shared" si="10"/>
        <v>-0.22000000002583475</v>
      </c>
      <c r="Q133" s="34">
        <f t="shared" si="9"/>
        <v>254200.00000800876</v>
      </c>
      <c r="R133" s="4">
        <v>253920.9381</v>
      </c>
      <c r="S133" s="34">
        <f t="shared" ref="S133:S166" si="12">Q133*N133</f>
        <v>243752.93809967962</v>
      </c>
    </row>
    <row r="134" spans="1:19" x14ac:dyDescent="0.2">
      <c r="A134" s="28" t="s">
        <v>16</v>
      </c>
      <c r="B134" s="29">
        <v>37097</v>
      </c>
      <c r="C134" s="28" t="s">
        <v>25</v>
      </c>
      <c r="D134" s="30" t="s">
        <v>15</v>
      </c>
      <c r="E134" s="28" t="s">
        <v>23</v>
      </c>
      <c r="F134" s="30" t="s">
        <v>14</v>
      </c>
      <c r="G134" s="30">
        <v>0</v>
      </c>
      <c r="I134" s="2">
        <v>37257</v>
      </c>
      <c r="K134" s="3">
        <v>-310000</v>
      </c>
      <c r="L134" s="3">
        <v>-309108.67070000002</v>
      </c>
      <c r="M134" s="46">
        <f t="shared" ref="M134:M166" si="13">IF(L134=0,0,(L134/K134))</f>
        <v>0.99712474419354846</v>
      </c>
      <c r="N134" s="46">
        <f t="shared" ref="N134:N166" si="14">M134-0.04</f>
        <v>0.95712474419354843</v>
      </c>
      <c r="O134" s="1">
        <v>0.6</v>
      </c>
      <c r="P134" s="1">
        <f t="shared" si="10"/>
        <v>-0.18000000017469575</v>
      </c>
      <c r="Q134" s="34">
        <f t="shared" ref="Q134:Q166" si="15">IF(R134=0,0,(R134/M134))</f>
        <v>241800.00005415568</v>
      </c>
      <c r="R134" s="4">
        <v>241104.76319999999</v>
      </c>
      <c r="S134" s="34">
        <f t="shared" si="12"/>
        <v>231432.76319783376</v>
      </c>
    </row>
    <row r="135" spans="1:19" x14ac:dyDescent="0.2">
      <c r="A135" s="28" t="s">
        <v>16</v>
      </c>
      <c r="B135" s="29">
        <v>37097</v>
      </c>
      <c r="C135" s="28" t="s">
        <v>25</v>
      </c>
      <c r="D135" s="30" t="s">
        <v>15</v>
      </c>
      <c r="E135" s="28" t="s">
        <v>23</v>
      </c>
      <c r="F135" s="30" t="s">
        <v>14</v>
      </c>
      <c r="G135" s="30">
        <v>0</v>
      </c>
      <c r="I135" s="2">
        <v>37288</v>
      </c>
      <c r="K135" s="3">
        <v>-280000</v>
      </c>
      <c r="L135" s="3">
        <v>-278723.57780000003</v>
      </c>
      <c r="M135" s="46">
        <f t="shared" si="13"/>
        <v>0.99544134928571437</v>
      </c>
      <c r="N135" s="46">
        <f t="shared" si="14"/>
        <v>0.95544134928571434</v>
      </c>
      <c r="O135" s="1">
        <v>0.6</v>
      </c>
      <c r="P135" s="1">
        <f t="shared" si="10"/>
        <v>-0.20000000021526698</v>
      </c>
      <c r="Q135" s="34">
        <f t="shared" si="15"/>
        <v>224000.00006027476</v>
      </c>
      <c r="R135" s="4">
        <v>222978.86230000001</v>
      </c>
      <c r="S135" s="34">
        <f t="shared" si="12"/>
        <v>214018.86229758902</v>
      </c>
    </row>
    <row r="136" spans="1:19" x14ac:dyDescent="0.2">
      <c r="A136" s="28" t="s">
        <v>16</v>
      </c>
      <c r="B136" s="29">
        <v>37097</v>
      </c>
      <c r="C136" s="28" t="s">
        <v>25</v>
      </c>
      <c r="D136" s="30" t="s">
        <v>15</v>
      </c>
      <c r="E136" s="28" t="s">
        <v>23</v>
      </c>
      <c r="F136" s="30" t="s">
        <v>14</v>
      </c>
      <c r="G136" s="30">
        <v>0</v>
      </c>
      <c r="I136" s="2">
        <v>37316</v>
      </c>
      <c r="K136" s="3">
        <v>-310000</v>
      </c>
      <c r="L136" s="3">
        <v>-308128.23509999999</v>
      </c>
      <c r="M136" s="46">
        <f t="shared" si="13"/>
        <v>0.99396204870967741</v>
      </c>
      <c r="N136" s="46">
        <f t="shared" si="14"/>
        <v>0.95396204870967738</v>
      </c>
      <c r="O136" s="1">
        <v>0.6</v>
      </c>
      <c r="P136" s="1">
        <f t="shared" si="10"/>
        <v>-0.24000000005192645</v>
      </c>
      <c r="Q136" s="34">
        <f t="shared" si="15"/>
        <v>260400.00001609718</v>
      </c>
      <c r="R136" s="4">
        <v>258827.7175</v>
      </c>
      <c r="S136" s="34">
        <f t="shared" si="12"/>
        <v>248411.71749935611</v>
      </c>
    </row>
    <row r="137" spans="1:19" x14ac:dyDescent="0.2">
      <c r="A137" s="28" t="s">
        <v>16</v>
      </c>
      <c r="B137" s="29">
        <v>37104</v>
      </c>
      <c r="C137" s="28" t="s">
        <v>27</v>
      </c>
      <c r="D137" s="30" t="s">
        <v>15</v>
      </c>
      <c r="E137" s="28" t="s">
        <v>23</v>
      </c>
      <c r="F137" s="30" t="s">
        <v>14</v>
      </c>
      <c r="G137" s="30">
        <v>0</v>
      </c>
      <c r="I137" s="2">
        <v>37226</v>
      </c>
      <c r="K137" s="3">
        <v>-310000</v>
      </c>
      <c r="L137" s="3">
        <v>-309659.68060000002</v>
      </c>
      <c r="M137" s="46">
        <f t="shared" si="13"/>
        <v>0.99890219548387105</v>
      </c>
      <c r="N137" s="46">
        <f t="shared" si="14"/>
        <v>0.95890219548387101</v>
      </c>
      <c r="O137" s="1">
        <v>0.7</v>
      </c>
      <c r="P137" s="1">
        <f t="shared" si="10"/>
        <v>-0.22000000015500898</v>
      </c>
      <c r="Q137" s="34">
        <f t="shared" si="15"/>
        <v>285200.00004805275</v>
      </c>
      <c r="R137" s="4">
        <v>284886.90620000003</v>
      </c>
      <c r="S137" s="34">
        <f t="shared" si="12"/>
        <v>273478.90619807789</v>
      </c>
    </row>
    <row r="138" spans="1:19" x14ac:dyDescent="0.2">
      <c r="A138" s="28" t="s">
        <v>16</v>
      </c>
      <c r="B138" s="29">
        <v>37104</v>
      </c>
      <c r="C138" s="28" t="s">
        <v>27</v>
      </c>
      <c r="D138" s="30" t="s">
        <v>15</v>
      </c>
      <c r="E138" s="28" t="s">
        <v>23</v>
      </c>
      <c r="F138" s="30" t="s">
        <v>14</v>
      </c>
      <c r="G138" s="30">
        <v>0</v>
      </c>
      <c r="I138" s="2">
        <v>37257</v>
      </c>
      <c r="K138" s="3">
        <v>-310000</v>
      </c>
      <c r="L138" s="3">
        <v>-309108.67070000002</v>
      </c>
      <c r="M138" s="46">
        <f t="shared" si="13"/>
        <v>0.99712474419354846</v>
      </c>
      <c r="N138" s="46">
        <f t="shared" si="14"/>
        <v>0.95712474419354843</v>
      </c>
      <c r="O138" s="1">
        <v>0.7</v>
      </c>
      <c r="P138" s="1">
        <f t="shared" si="10"/>
        <v>-0.18000000027174912</v>
      </c>
      <c r="Q138" s="34">
        <f t="shared" si="15"/>
        <v>272800.0000842422</v>
      </c>
      <c r="R138" s="4">
        <v>272015.63030000002</v>
      </c>
      <c r="S138" s="34">
        <f t="shared" si="12"/>
        <v>261103.63029663032</v>
      </c>
    </row>
    <row r="139" spans="1:19" x14ac:dyDescent="0.2">
      <c r="A139" s="28" t="s">
        <v>16</v>
      </c>
      <c r="B139" s="29">
        <v>37104</v>
      </c>
      <c r="C139" s="28" t="s">
        <v>27</v>
      </c>
      <c r="D139" s="30" t="s">
        <v>15</v>
      </c>
      <c r="E139" s="28" t="s">
        <v>23</v>
      </c>
      <c r="F139" s="30" t="s">
        <v>14</v>
      </c>
      <c r="G139" s="30">
        <v>0</v>
      </c>
      <c r="I139" s="2">
        <v>37288</v>
      </c>
      <c r="K139" s="3">
        <v>-280000</v>
      </c>
      <c r="L139" s="3">
        <v>-278723.57780000003</v>
      </c>
      <c r="M139" s="46">
        <f t="shared" si="13"/>
        <v>0.99544134928571437</v>
      </c>
      <c r="N139" s="46">
        <f t="shared" si="14"/>
        <v>0.95544134928571434</v>
      </c>
      <c r="O139" s="1">
        <v>0.7</v>
      </c>
      <c r="P139" s="1">
        <f t="shared" si="10"/>
        <v>-0.19999999992824424</v>
      </c>
      <c r="Q139" s="34">
        <f t="shared" si="15"/>
        <v>251999.99997990837</v>
      </c>
      <c r="R139" s="4">
        <v>250851.22</v>
      </c>
      <c r="S139" s="34">
        <f t="shared" si="12"/>
        <v>240771.22000080365</v>
      </c>
    </row>
    <row r="140" spans="1:19" x14ac:dyDescent="0.2">
      <c r="A140" s="28" t="s">
        <v>16</v>
      </c>
      <c r="B140" s="29">
        <v>37104</v>
      </c>
      <c r="C140" s="28" t="s">
        <v>27</v>
      </c>
      <c r="D140" s="30" t="s">
        <v>15</v>
      </c>
      <c r="E140" s="28" t="s">
        <v>23</v>
      </c>
      <c r="F140" s="30" t="s">
        <v>14</v>
      </c>
      <c r="G140" s="30">
        <v>0</v>
      </c>
      <c r="I140" s="2">
        <v>37316</v>
      </c>
      <c r="K140" s="3">
        <v>-310000</v>
      </c>
      <c r="L140" s="3">
        <v>-308128.23509999999</v>
      </c>
      <c r="M140" s="46">
        <f t="shared" si="13"/>
        <v>0.99396204870967741</v>
      </c>
      <c r="N140" s="46">
        <f t="shared" si="14"/>
        <v>0.95396204870967738</v>
      </c>
      <c r="O140" s="1">
        <v>0.7</v>
      </c>
      <c r="P140" s="1">
        <f t="shared" si="10"/>
        <v>-0.24000000001947253</v>
      </c>
      <c r="Q140" s="34">
        <f t="shared" si="15"/>
        <v>291400.00000603648</v>
      </c>
      <c r="R140" s="4">
        <v>289640.54100000003</v>
      </c>
      <c r="S140" s="34">
        <f t="shared" si="12"/>
        <v>277984.54099975858</v>
      </c>
    </row>
    <row r="141" spans="1:19" x14ac:dyDescent="0.2">
      <c r="A141" s="28" t="s">
        <v>16</v>
      </c>
      <c r="B141" s="29">
        <v>37202</v>
      </c>
      <c r="C141" s="28" t="s">
        <v>35</v>
      </c>
      <c r="D141" s="30" t="s">
        <v>15</v>
      </c>
      <c r="E141" s="28" t="s">
        <v>23</v>
      </c>
      <c r="F141" s="30" t="s">
        <v>14</v>
      </c>
      <c r="G141" s="30">
        <v>0</v>
      </c>
      <c r="I141" s="2">
        <v>37226</v>
      </c>
      <c r="K141" s="3">
        <v>465000</v>
      </c>
      <c r="L141" s="3">
        <v>464489.5209</v>
      </c>
      <c r="M141" s="46">
        <f t="shared" si="13"/>
        <v>0.99890219548387094</v>
      </c>
      <c r="N141" s="46">
        <f t="shared" si="14"/>
        <v>0.9589021954838709</v>
      </c>
      <c r="O141" s="1">
        <v>-0.15</v>
      </c>
      <c r="P141" s="1">
        <f t="shared" si="10"/>
        <v>-0.22000000007965734</v>
      </c>
      <c r="Q141" s="34">
        <f t="shared" si="15"/>
        <v>-32550.000037040667</v>
      </c>
      <c r="R141" s="4">
        <v>-32514.266500000002</v>
      </c>
      <c r="S141" s="34">
        <f t="shared" si="12"/>
        <v>-31212.266498518376</v>
      </c>
    </row>
    <row r="142" spans="1:19" x14ac:dyDescent="0.2">
      <c r="A142" s="28" t="s">
        <v>16</v>
      </c>
      <c r="B142" s="29">
        <v>37202</v>
      </c>
      <c r="C142" s="28" t="s">
        <v>35</v>
      </c>
      <c r="D142" s="30" t="s">
        <v>15</v>
      </c>
      <c r="E142" s="28" t="s">
        <v>23</v>
      </c>
      <c r="F142" s="30" t="s">
        <v>14</v>
      </c>
      <c r="G142" s="30">
        <v>0</v>
      </c>
      <c r="I142" s="2">
        <v>37257</v>
      </c>
      <c r="K142" s="3">
        <v>465000</v>
      </c>
      <c r="L142" s="3">
        <v>463663.0061</v>
      </c>
      <c r="M142" s="46">
        <f t="shared" si="13"/>
        <v>0.99712474430107523</v>
      </c>
      <c r="N142" s="46">
        <f t="shared" si="14"/>
        <v>0.95712474430107519</v>
      </c>
      <c r="O142" s="1">
        <v>-0.15</v>
      </c>
      <c r="P142" s="1">
        <f t="shared" si="10"/>
        <v>-0.18000000003666455</v>
      </c>
      <c r="Q142" s="34">
        <f t="shared" si="15"/>
        <v>-13950.00001704902</v>
      </c>
      <c r="R142" s="4">
        <v>-13909.8902</v>
      </c>
      <c r="S142" s="34">
        <f t="shared" si="12"/>
        <v>-13351.890199318039</v>
      </c>
    </row>
    <row r="143" spans="1:19" x14ac:dyDescent="0.2">
      <c r="A143" s="28" t="s">
        <v>16</v>
      </c>
      <c r="B143" s="29">
        <v>37202</v>
      </c>
      <c r="C143" s="28" t="s">
        <v>35</v>
      </c>
      <c r="D143" s="30" t="s">
        <v>15</v>
      </c>
      <c r="E143" s="28" t="s">
        <v>23</v>
      </c>
      <c r="F143" s="30" t="s">
        <v>14</v>
      </c>
      <c r="G143" s="30">
        <v>0</v>
      </c>
      <c r="I143" s="2">
        <v>37288</v>
      </c>
      <c r="K143" s="3">
        <v>420000</v>
      </c>
      <c r="L143" s="3">
        <v>418085.36670000001</v>
      </c>
      <c r="M143" s="46">
        <f t="shared" si="13"/>
        <v>0.99544134928571437</v>
      </c>
      <c r="N143" s="46">
        <f t="shared" si="14"/>
        <v>0.95544134928571434</v>
      </c>
      <c r="O143" s="1">
        <v>-0.15</v>
      </c>
      <c r="P143" s="1">
        <f t="shared" si="10"/>
        <v>-0.19999999991628503</v>
      </c>
      <c r="Q143" s="34">
        <f t="shared" si="15"/>
        <v>-20999.999964839713</v>
      </c>
      <c r="R143" s="4">
        <v>-20904.2683</v>
      </c>
      <c r="S143" s="34">
        <f t="shared" si="12"/>
        <v>-20064.26830140641</v>
      </c>
    </row>
    <row r="144" spans="1:19" x14ac:dyDescent="0.2">
      <c r="A144" s="28" t="s">
        <v>16</v>
      </c>
      <c r="B144" s="29">
        <v>37202</v>
      </c>
      <c r="C144" s="28" t="s">
        <v>35</v>
      </c>
      <c r="D144" s="30" t="s">
        <v>15</v>
      </c>
      <c r="E144" s="28" t="s">
        <v>23</v>
      </c>
      <c r="F144" s="30" t="s">
        <v>14</v>
      </c>
      <c r="G144" s="30">
        <v>0</v>
      </c>
      <c r="I144" s="2">
        <v>37316</v>
      </c>
      <c r="K144" s="3">
        <v>465000</v>
      </c>
      <c r="L144" s="3">
        <v>462192.35259999998</v>
      </c>
      <c r="M144" s="46">
        <f t="shared" si="13"/>
        <v>0.99396204860215054</v>
      </c>
      <c r="N144" s="46">
        <f t="shared" si="14"/>
        <v>0.9539620486021505</v>
      </c>
      <c r="O144" s="1">
        <v>-0.15</v>
      </c>
      <c r="P144" s="1">
        <f t="shared" si="10"/>
        <v>-0.23999999992643756</v>
      </c>
      <c r="Q144" s="34">
        <f t="shared" si="15"/>
        <v>-41849.99996579346</v>
      </c>
      <c r="R144" s="4">
        <v>-41597.311699999998</v>
      </c>
      <c r="S144" s="34">
        <f t="shared" si="12"/>
        <v>-39923.311701368257</v>
      </c>
    </row>
    <row r="145" spans="1:19" x14ac:dyDescent="0.2">
      <c r="A145" s="28" t="s">
        <v>16</v>
      </c>
      <c r="B145" s="29">
        <v>37207</v>
      </c>
      <c r="C145" s="28" t="s">
        <v>37</v>
      </c>
      <c r="D145" s="30" t="s">
        <v>15</v>
      </c>
      <c r="E145" s="28" t="s">
        <v>23</v>
      </c>
      <c r="F145" s="30" t="s">
        <v>14</v>
      </c>
      <c r="G145" s="30">
        <v>0</v>
      </c>
      <c r="I145" s="2">
        <v>37226</v>
      </c>
      <c r="K145" s="3">
        <v>465000</v>
      </c>
      <c r="L145" s="3">
        <v>464489.5209</v>
      </c>
      <c r="M145" s="46">
        <f t="shared" si="13"/>
        <v>0.99890219548387094</v>
      </c>
      <c r="N145" s="46">
        <f t="shared" si="14"/>
        <v>0.9589021954838709</v>
      </c>
      <c r="O145" s="1">
        <v>-0.18</v>
      </c>
      <c r="P145" s="1">
        <f t="shared" si="10"/>
        <v>-0.21999999992249555</v>
      </c>
      <c r="Q145" s="34">
        <f t="shared" si="15"/>
        <v>-18599.999963960436</v>
      </c>
      <c r="R145" s="4">
        <v>-18579.5808</v>
      </c>
      <c r="S145" s="34">
        <f t="shared" si="12"/>
        <v>-17835.580801441582</v>
      </c>
    </row>
    <row r="146" spans="1:19" x14ac:dyDescent="0.2">
      <c r="A146" s="28" t="s">
        <v>16</v>
      </c>
      <c r="B146" s="29">
        <v>37207</v>
      </c>
      <c r="C146" s="28" t="s">
        <v>37</v>
      </c>
      <c r="D146" s="30" t="s">
        <v>15</v>
      </c>
      <c r="E146" s="28" t="s">
        <v>23</v>
      </c>
      <c r="F146" s="30" t="s">
        <v>14</v>
      </c>
      <c r="G146" s="30">
        <v>0</v>
      </c>
      <c r="I146" s="2">
        <v>37257</v>
      </c>
      <c r="K146" s="3">
        <v>465000</v>
      </c>
      <c r="L146" s="3">
        <v>463663.0061</v>
      </c>
      <c r="M146" s="46">
        <f t="shared" si="13"/>
        <v>0.99712474430107523</v>
      </c>
      <c r="N146" s="46">
        <f t="shared" si="14"/>
        <v>0.95712474430107519</v>
      </c>
      <c r="O146" s="1">
        <v>-0.18</v>
      </c>
      <c r="P146" s="1">
        <f t="shared" si="10"/>
        <v>-0.18</v>
      </c>
      <c r="Q146" s="34">
        <f t="shared" si="15"/>
        <v>0</v>
      </c>
      <c r="R146" s="4">
        <v>0</v>
      </c>
      <c r="S146" s="34">
        <f t="shared" si="12"/>
        <v>0</v>
      </c>
    </row>
    <row r="147" spans="1:19" x14ac:dyDescent="0.2">
      <c r="A147" s="28" t="s">
        <v>16</v>
      </c>
      <c r="B147" s="29">
        <v>37207</v>
      </c>
      <c r="C147" s="28" t="s">
        <v>37</v>
      </c>
      <c r="D147" s="30" t="s">
        <v>15</v>
      </c>
      <c r="E147" s="28" t="s">
        <v>23</v>
      </c>
      <c r="F147" s="30" t="s">
        <v>14</v>
      </c>
      <c r="G147" s="30">
        <v>0</v>
      </c>
      <c r="I147" s="2">
        <v>37288</v>
      </c>
      <c r="K147" s="3">
        <v>420000</v>
      </c>
      <c r="L147" s="3">
        <v>418085.36670000001</v>
      </c>
      <c r="M147" s="46">
        <f t="shared" si="13"/>
        <v>0.99544134928571437</v>
      </c>
      <c r="N147" s="46">
        <f t="shared" si="14"/>
        <v>0.95544134928571434</v>
      </c>
      <c r="O147" s="1">
        <v>-0.18</v>
      </c>
      <c r="P147" s="1">
        <f t="shared" si="10"/>
        <v>-0.1999999999186769</v>
      </c>
      <c r="Q147" s="34">
        <f t="shared" si="15"/>
        <v>-8399.9999658442957</v>
      </c>
      <c r="R147" s="4">
        <v>-8361.7073</v>
      </c>
      <c r="S147" s="34">
        <f t="shared" si="12"/>
        <v>-8025.7073013662284</v>
      </c>
    </row>
    <row r="148" spans="1:19" x14ac:dyDescent="0.2">
      <c r="A148" s="28" t="s">
        <v>16</v>
      </c>
      <c r="B148" s="29">
        <v>37207</v>
      </c>
      <c r="C148" s="28" t="s">
        <v>37</v>
      </c>
      <c r="D148" s="30" t="s">
        <v>15</v>
      </c>
      <c r="E148" s="28" t="s">
        <v>23</v>
      </c>
      <c r="F148" s="30" t="s">
        <v>14</v>
      </c>
      <c r="G148" s="30">
        <v>0</v>
      </c>
      <c r="I148" s="2">
        <v>37316</v>
      </c>
      <c r="K148" s="3">
        <v>465000</v>
      </c>
      <c r="L148" s="3">
        <v>462192.35259999998</v>
      </c>
      <c r="M148" s="46">
        <f t="shared" si="13"/>
        <v>0.99396204860215054</v>
      </c>
      <c r="N148" s="46">
        <f t="shared" si="14"/>
        <v>0.9539620486021505</v>
      </c>
      <c r="O148" s="1">
        <v>-0.18</v>
      </c>
      <c r="P148" s="1">
        <f t="shared" si="10"/>
        <v>-0.24000000009519845</v>
      </c>
      <c r="Q148" s="34">
        <f t="shared" si="15"/>
        <v>-27900.000044267283</v>
      </c>
      <c r="R148" s="4">
        <v>-27731.5412</v>
      </c>
      <c r="S148" s="34">
        <f t="shared" si="12"/>
        <v>-26615.541198229308</v>
      </c>
    </row>
    <row r="149" spans="1:19" x14ac:dyDescent="0.2">
      <c r="A149" s="28" t="s">
        <v>16</v>
      </c>
      <c r="B149" s="29">
        <v>36923</v>
      </c>
      <c r="C149" s="28" t="s">
        <v>47</v>
      </c>
      <c r="D149" s="30" t="s">
        <v>15</v>
      </c>
      <c r="E149" s="28" t="s">
        <v>48</v>
      </c>
      <c r="F149" s="30" t="s">
        <v>14</v>
      </c>
      <c r="G149" s="30">
        <v>0</v>
      </c>
      <c r="I149" s="2">
        <v>37530</v>
      </c>
      <c r="K149" s="3">
        <v>0</v>
      </c>
      <c r="L149" s="3">
        <v>0</v>
      </c>
      <c r="M149" s="46">
        <f t="shared" si="13"/>
        <v>0</v>
      </c>
      <c r="N149" s="46">
        <f t="shared" si="14"/>
        <v>-0.04</v>
      </c>
      <c r="O149" s="1">
        <v>23.3</v>
      </c>
      <c r="Q149" s="34">
        <f t="shared" si="15"/>
        <v>0</v>
      </c>
      <c r="R149" s="4">
        <v>0</v>
      </c>
      <c r="S149" s="34">
        <f t="shared" si="12"/>
        <v>0</v>
      </c>
    </row>
    <row r="150" spans="1:19" x14ac:dyDescent="0.2">
      <c r="A150" s="28" t="s">
        <v>16</v>
      </c>
      <c r="B150" s="29">
        <v>36923</v>
      </c>
      <c r="C150" s="28" t="s">
        <v>47</v>
      </c>
      <c r="D150" s="30" t="s">
        <v>15</v>
      </c>
      <c r="E150" s="28" t="s">
        <v>48</v>
      </c>
      <c r="F150" s="30" t="s">
        <v>14</v>
      </c>
      <c r="G150" s="30">
        <v>0</v>
      </c>
      <c r="I150" s="2">
        <v>37561</v>
      </c>
      <c r="K150" s="3">
        <v>69565.218699999998</v>
      </c>
      <c r="L150" s="3">
        <v>68293.606799999994</v>
      </c>
      <c r="M150" s="46">
        <f t="shared" si="13"/>
        <v>0.98172057928138157</v>
      </c>
      <c r="N150" s="46">
        <f t="shared" si="14"/>
        <v>0.94172057928138153</v>
      </c>
      <c r="O150" s="1">
        <v>23.3</v>
      </c>
      <c r="P150" s="60">
        <v>21.520000001522838</v>
      </c>
      <c r="Q150" s="34">
        <f t="shared" si="15"/>
        <v>-123826.08918006354</v>
      </c>
      <c r="R150" s="4">
        <v>-121562.62</v>
      </c>
      <c r="S150" s="34">
        <f t="shared" si="12"/>
        <v>-116609.57643279745</v>
      </c>
    </row>
    <row r="151" spans="1:19" x14ac:dyDescent="0.2">
      <c r="A151" s="28" t="s">
        <v>16</v>
      </c>
      <c r="B151" s="29">
        <v>36923</v>
      </c>
      <c r="C151" s="28" t="s">
        <v>47</v>
      </c>
      <c r="D151" s="30" t="s">
        <v>15</v>
      </c>
      <c r="E151" s="28" t="s">
        <v>48</v>
      </c>
      <c r="F151" s="30" t="s">
        <v>14</v>
      </c>
      <c r="G151" s="30">
        <v>0</v>
      </c>
      <c r="I151" s="2">
        <v>37591</v>
      </c>
      <c r="K151" s="3">
        <v>97101.45</v>
      </c>
      <c r="L151" s="3">
        <v>95183.2</v>
      </c>
      <c r="M151" s="46">
        <f t="shared" si="13"/>
        <v>0.98024488820712774</v>
      </c>
      <c r="N151" s="46">
        <f t="shared" si="14"/>
        <v>0.9402448882071277</v>
      </c>
      <c r="O151" s="1">
        <v>23.3</v>
      </c>
      <c r="P151" s="60">
        <v>21.524574408088824</v>
      </c>
      <c r="Q151" s="34">
        <f t="shared" si="15"/>
        <v>-172396.3993416836</v>
      </c>
      <c r="R151" s="4">
        <v>-168990.68919999999</v>
      </c>
      <c r="S151" s="34">
        <f t="shared" si="12"/>
        <v>-162094.83322633264</v>
      </c>
    </row>
    <row r="152" spans="1:19" x14ac:dyDescent="0.2">
      <c r="A152" s="28" t="s">
        <v>16</v>
      </c>
      <c r="B152" s="29">
        <v>36923</v>
      </c>
      <c r="C152" s="28" t="s">
        <v>47</v>
      </c>
      <c r="D152" s="30" t="s">
        <v>15</v>
      </c>
      <c r="E152" s="28" t="s">
        <v>48</v>
      </c>
      <c r="F152" s="30" t="s">
        <v>14</v>
      </c>
      <c r="G152" s="30">
        <v>0</v>
      </c>
      <c r="I152" s="2">
        <v>37622</v>
      </c>
      <c r="K152" s="3">
        <v>100000.003</v>
      </c>
      <c r="L152" s="3">
        <v>97814.182000000001</v>
      </c>
      <c r="M152" s="46">
        <f t="shared" si="13"/>
        <v>0.97814179065574636</v>
      </c>
      <c r="N152" s="46">
        <f t="shared" si="14"/>
        <v>0.93814179065574632</v>
      </c>
      <c r="O152" s="1">
        <v>23.3</v>
      </c>
      <c r="P152" s="60">
        <v>21.53696281179349</v>
      </c>
      <c r="Q152" s="34">
        <f t="shared" si="15"/>
        <v>-176303.72410976273</v>
      </c>
      <c r="R152" s="4">
        <v>-172450.0404</v>
      </c>
      <c r="S152" s="34">
        <f t="shared" si="12"/>
        <v>-165397.89143560949</v>
      </c>
    </row>
    <row r="153" spans="1:19" x14ac:dyDescent="0.2">
      <c r="A153" s="28" t="s">
        <v>16</v>
      </c>
      <c r="B153" s="29">
        <v>36923</v>
      </c>
      <c r="C153" s="28" t="s">
        <v>47</v>
      </c>
      <c r="D153" s="30" t="s">
        <v>15</v>
      </c>
      <c r="E153" s="28" t="s">
        <v>48</v>
      </c>
      <c r="F153" s="30" t="s">
        <v>14</v>
      </c>
      <c r="G153" s="30">
        <v>0</v>
      </c>
      <c r="I153" s="2">
        <v>37653</v>
      </c>
      <c r="K153" s="3">
        <v>33333.334300000002</v>
      </c>
      <c r="L153" s="3">
        <v>32580.9038</v>
      </c>
      <c r="M153" s="46">
        <f t="shared" si="13"/>
        <v>0.97742708565461445</v>
      </c>
      <c r="N153" s="46">
        <f t="shared" si="14"/>
        <v>0.93742708565461441</v>
      </c>
      <c r="O153" s="1">
        <v>23.3</v>
      </c>
      <c r="P153" s="60">
        <v>21.542121856054834</v>
      </c>
      <c r="Q153" s="34">
        <f t="shared" si="15"/>
        <v>-58595.939830787735</v>
      </c>
      <c r="R153" s="4">
        <v>-57273.258699999998</v>
      </c>
      <c r="S153" s="34">
        <f t="shared" si="12"/>
        <v>-54929.421106768488</v>
      </c>
    </row>
    <row r="154" spans="1:19" x14ac:dyDescent="0.2">
      <c r="A154" s="28" t="s">
        <v>16</v>
      </c>
      <c r="B154" s="29">
        <v>37027</v>
      </c>
      <c r="C154" s="28" t="s">
        <v>49</v>
      </c>
      <c r="D154" s="30" t="s">
        <v>15</v>
      </c>
      <c r="E154" s="28" t="s">
        <v>48</v>
      </c>
      <c r="F154" s="30" t="s">
        <v>14</v>
      </c>
      <c r="G154" s="30">
        <v>0</v>
      </c>
      <c r="I154" s="2">
        <v>37438</v>
      </c>
      <c r="K154" s="3">
        <v>0</v>
      </c>
      <c r="L154" s="3">
        <v>0</v>
      </c>
      <c r="M154" s="46">
        <f t="shared" si="13"/>
        <v>0</v>
      </c>
      <c r="N154" s="46">
        <f t="shared" si="14"/>
        <v>-0.04</v>
      </c>
      <c r="O154" s="1">
        <v>27.31</v>
      </c>
      <c r="P154" s="60"/>
      <c r="Q154" s="34">
        <f t="shared" si="15"/>
        <v>0</v>
      </c>
      <c r="R154" s="4">
        <v>0</v>
      </c>
      <c r="S154" s="34">
        <f t="shared" si="12"/>
        <v>0</v>
      </c>
    </row>
    <row r="155" spans="1:19" x14ac:dyDescent="0.2">
      <c r="A155" s="28" t="s">
        <v>16</v>
      </c>
      <c r="B155" s="29">
        <v>37027</v>
      </c>
      <c r="C155" s="28" t="s">
        <v>49</v>
      </c>
      <c r="D155" s="30" t="s">
        <v>15</v>
      </c>
      <c r="E155" s="28" t="s">
        <v>48</v>
      </c>
      <c r="F155" s="30" t="s">
        <v>14</v>
      </c>
      <c r="G155" s="30">
        <v>0</v>
      </c>
      <c r="I155" s="2">
        <v>37469</v>
      </c>
      <c r="K155" s="3">
        <v>68181.818700000003</v>
      </c>
      <c r="L155" s="3">
        <v>67322.435299999997</v>
      </c>
      <c r="M155" s="46">
        <f t="shared" si="13"/>
        <v>0.98739571022912587</v>
      </c>
      <c r="N155" s="46">
        <f t="shared" si="14"/>
        <v>0.94739571022912583</v>
      </c>
      <c r="O155" s="1">
        <v>27.31</v>
      </c>
      <c r="P155" s="60">
        <v>21.526818186017103</v>
      </c>
      <c r="Q155" s="34">
        <f t="shared" si="15"/>
        <v>-394307.85395011882</v>
      </c>
      <c r="R155" s="4">
        <v>-389337.8835</v>
      </c>
      <c r="S155" s="34">
        <f t="shared" si="12"/>
        <v>-373565.56934199523</v>
      </c>
    </row>
    <row r="156" spans="1:19" x14ac:dyDescent="0.2">
      <c r="A156" s="28" t="s">
        <v>16</v>
      </c>
      <c r="B156" s="29">
        <v>37027</v>
      </c>
      <c r="C156" s="28" t="s">
        <v>49</v>
      </c>
      <c r="D156" s="30" t="s">
        <v>15</v>
      </c>
      <c r="E156" s="28" t="s">
        <v>48</v>
      </c>
      <c r="F156" s="30" t="s">
        <v>14</v>
      </c>
      <c r="G156" s="30">
        <v>0</v>
      </c>
      <c r="I156" s="2">
        <v>37500</v>
      </c>
      <c r="K156" s="3">
        <v>95454.543799999999</v>
      </c>
      <c r="L156" s="3">
        <v>94133.496199999994</v>
      </c>
      <c r="M156" s="46">
        <f t="shared" si="13"/>
        <v>0.98616045347440018</v>
      </c>
      <c r="N156" s="46">
        <f t="shared" si="14"/>
        <v>0.94616045347440014</v>
      </c>
      <c r="O156" s="1">
        <v>27.31</v>
      </c>
      <c r="P156" s="60">
        <v>21.522275572528876</v>
      </c>
      <c r="Q156" s="34">
        <f t="shared" si="15"/>
        <v>-552464.59486437216</v>
      </c>
      <c r="R156" s="4">
        <v>-544818.73540000001</v>
      </c>
      <c r="S156" s="34">
        <f t="shared" si="12"/>
        <v>-522720.15160542511</v>
      </c>
    </row>
    <row r="157" spans="1:19" x14ac:dyDescent="0.2">
      <c r="A157" s="28" t="s">
        <v>16</v>
      </c>
      <c r="B157" s="29">
        <v>37027</v>
      </c>
      <c r="C157" s="28" t="s">
        <v>49</v>
      </c>
      <c r="D157" s="30" t="s">
        <v>15</v>
      </c>
      <c r="E157" s="28" t="s">
        <v>48</v>
      </c>
      <c r="F157" s="30" t="s">
        <v>14</v>
      </c>
      <c r="G157" s="30">
        <v>0</v>
      </c>
      <c r="I157" s="2">
        <v>37530</v>
      </c>
      <c r="K157" s="3">
        <v>106363.6363</v>
      </c>
      <c r="L157" s="3">
        <v>104693.5929</v>
      </c>
      <c r="M157" s="46">
        <f t="shared" si="13"/>
        <v>0.98429873725556338</v>
      </c>
      <c r="N157" s="46">
        <f t="shared" si="14"/>
        <v>0.94429873725556335</v>
      </c>
      <c r="O157" s="1">
        <v>27.31</v>
      </c>
      <c r="P157" s="60">
        <v>21.519999998003698</v>
      </c>
      <c r="Q157" s="34">
        <f t="shared" si="15"/>
        <v>-615845.45438933384</v>
      </c>
      <c r="R157" s="4">
        <v>-606175.9031</v>
      </c>
      <c r="S157" s="34">
        <f t="shared" si="12"/>
        <v>-581542.08492442663</v>
      </c>
    </row>
    <row r="158" spans="1:19" x14ac:dyDescent="0.2">
      <c r="A158" s="28" t="s">
        <v>16</v>
      </c>
      <c r="B158" s="29">
        <v>37027</v>
      </c>
      <c r="C158" s="28" t="s">
        <v>49</v>
      </c>
      <c r="D158" s="30" t="s">
        <v>15</v>
      </c>
      <c r="E158" s="28" t="s">
        <v>48</v>
      </c>
      <c r="F158" s="30" t="s">
        <v>14</v>
      </c>
      <c r="G158" s="30">
        <v>0</v>
      </c>
      <c r="I158" s="2">
        <v>37561</v>
      </c>
      <c r="K158" s="3">
        <v>30000.001199999999</v>
      </c>
      <c r="L158" s="3">
        <v>29509.5749</v>
      </c>
      <c r="M158" s="46">
        <f t="shared" si="13"/>
        <v>0.98365245732056839</v>
      </c>
      <c r="N158" s="46">
        <f t="shared" si="14"/>
        <v>0.94365245732056835</v>
      </c>
      <c r="O158" s="1">
        <v>27.31</v>
      </c>
      <c r="P158" s="60">
        <v>21.519999992239804</v>
      </c>
      <c r="Q158" s="34">
        <f t="shared" si="15"/>
        <v>-173700.00718080581</v>
      </c>
      <c r="R158" s="4">
        <v>-170860.43890000001</v>
      </c>
      <c r="S158" s="34">
        <f t="shared" si="12"/>
        <v>-163912.43861276779</v>
      </c>
    </row>
    <row r="159" spans="1:19" x14ac:dyDescent="0.2">
      <c r="A159" s="28" t="s">
        <v>16</v>
      </c>
      <c r="B159" s="29">
        <v>37203</v>
      </c>
      <c r="C159" s="28" t="s">
        <v>50</v>
      </c>
      <c r="D159" s="30" t="s">
        <v>15</v>
      </c>
      <c r="E159" s="28" t="s">
        <v>48</v>
      </c>
      <c r="F159" s="30" t="s">
        <v>14</v>
      </c>
      <c r="G159" s="30">
        <v>0</v>
      </c>
      <c r="I159" s="2">
        <v>37438</v>
      </c>
      <c r="K159" s="3">
        <v>0</v>
      </c>
      <c r="L159" s="3">
        <v>0</v>
      </c>
      <c r="M159" s="46">
        <f t="shared" si="13"/>
        <v>0</v>
      </c>
      <c r="N159" s="46">
        <f t="shared" si="14"/>
        <v>-0.04</v>
      </c>
      <c r="O159" s="1">
        <v>20.647500000000001</v>
      </c>
      <c r="P159" s="60"/>
      <c r="Q159" s="34">
        <f t="shared" si="15"/>
        <v>0</v>
      </c>
      <c r="R159" s="4">
        <v>0</v>
      </c>
      <c r="S159" s="34">
        <f t="shared" si="12"/>
        <v>0</v>
      </c>
    </row>
    <row r="160" spans="1:19" x14ac:dyDescent="0.2">
      <c r="A160" s="28" t="s">
        <v>16</v>
      </c>
      <c r="B160" s="29">
        <v>37203</v>
      </c>
      <c r="C160" s="28" t="s">
        <v>50</v>
      </c>
      <c r="D160" s="30" t="s">
        <v>15</v>
      </c>
      <c r="E160" s="28" t="s">
        <v>48</v>
      </c>
      <c r="F160" s="30" t="s">
        <v>14</v>
      </c>
      <c r="G160" s="30">
        <v>0</v>
      </c>
      <c r="I160" s="2">
        <v>37469</v>
      </c>
      <c r="K160" s="3">
        <v>-68181.818700000003</v>
      </c>
      <c r="L160" s="3">
        <v>-67322.435299999997</v>
      </c>
      <c r="M160" s="46">
        <f t="shared" si="13"/>
        <v>0.98739571022912587</v>
      </c>
      <c r="N160" s="46">
        <f t="shared" si="14"/>
        <v>0.94739571022912583</v>
      </c>
      <c r="O160" s="1">
        <v>20.647500000000001</v>
      </c>
      <c r="P160" s="60">
        <v>21.526818181765183</v>
      </c>
      <c r="Q160" s="34">
        <f t="shared" si="15"/>
        <v>-59953.51284872718</v>
      </c>
      <c r="R160" s="4">
        <v>-59197.841399999998</v>
      </c>
      <c r="S160" s="34">
        <f t="shared" si="12"/>
        <v>-56799.700886050909</v>
      </c>
    </row>
    <row r="161" spans="1:22" x14ac:dyDescent="0.2">
      <c r="A161" s="28" t="s">
        <v>16</v>
      </c>
      <c r="B161" s="29">
        <v>37203</v>
      </c>
      <c r="C161" s="28" t="s">
        <v>50</v>
      </c>
      <c r="D161" s="30" t="s">
        <v>15</v>
      </c>
      <c r="E161" s="28" t="s">
        <v>48</v>
      </c>
      <c r="F161" s="30" t="s">
        <v>14</v>
      </c>
      <c r="G161" s="30">
        <v>0</v>
      </c>
      <c r="I161" s="2">
        <v>37500</v>
      </c>
      <c r="K161" s="3">
        <v>-95454.543799999999</v>
      </c>
      <c r="L161" s="3">
        <v>-94133.496199999994</v>
      </c>
      <c r="M161" s="46">
        <f t="shared" si="13"/>
        <v>0.98616045347440018</v>
      </c>
      <c r="N161" s="46">
        <f t="shared" si="14"/>
        <v>0.94616045347440014</v>
      </c>
      <c r="O161" s="1">
        <v>20.647500000000001</v>
      </c>
      <c r="P161" s="60">
        <v>21.522275574308267</v>
      </c>
      <c r="Q161" s="34">
        <f t="shared" si="15"/>
        <v>-83501.303372978567</v>
      </c>
      <c r="R161" s="4">
        <v>-82345.683199999999</v>
      </c>
      <c r="S161" s="34">
        <f t="shared" si="12"/>
        <v>-79005.631065080859</v>
      </c>
    </row>
    <row r="162" spans="1:22" x14ac:dyDescent="0.2">
      <c r="A162" s="28" t="s">
        <v>16</v>
      </c>
      <c r="B162" s="29">
        <v>37203</v>
      </c>
      <c r="C162" s="28" t="s">
        <v>50</v>
      </c>
      <c r="D162" s="30" t="s">
        <v>15</v>
      </c>
      <c r="E162" s="28" t="s">
        <v>48</v>
      </c>
      <c r="F162" s="30" t="s">
        <v>14</v>
      </c>
      <c r="G162" s="30">
        <v>0</v>
      </c>
      <c r="I162" s="2">
        <v>37530</v>
      </c>
      <c r="K162" s="3">
        <v>-106363.6363</v>
      </c>
      <c r="L162" s="3">
        <v>-104693.5929</v>
      </c>
      <c r="M162" s="46">
        <f t="shared" si="13"/>
        <v>0.98429873725556338</v>
      </c>
      <c r="N162" s="46">
        <f t="shared" si="14"/>
        <v>0.94429873725556335</v>
      </c>
      <c r="O162" s="1">
        <v>20.647500000000001</v>
      </c>
      <c r="P162" s="60">
        <v>21.519999999949853</v>
      </c>
      <c r="Q162" s="34">
        <f t="shared" si="15"/>
        <v>-92802.272666416247</v>
      </c>
      <c r="R162" s="4">
        <v>-91345.159799999994</v>
      </c>
      <c r="S162" s="34">
        <f t="shared" si="12"/>
        <v>-87633.068893343341</v>
      </c>
    </row>
    <row r="163" spans="1:22" x14ac:dyDescent="0.2">
      <c r="A163" s="28" t="s">
        <v>16</v>
      </c>
      <c r="B163" s="29">
        <v>37203</v>
      </c>
      <c r="C163" s="28" t="s">
        <v>50</v>
      </c>
      <c r="D163" s="30" t="s">
        <v>15</v>
      </c>
      <c r="E163" s="28" t="s">
        <v>48</v>
      </c>
      <c r="F163" s="30" t="s">
        <v>14</v>
      </c>
      <c r="G163" s="30">
        <v>0</v>
      </c>
      <c r="I163" s="2">
        <v>37561</v>
      </c>
      <c r="K163" s="3">
        <v>-99565.219899999996</v>
      </c>
      <c r="L163" s="3">
        <v>-97803.181700000001</v>
      </c>
      <c r="M163" s="46">
        <f t="shared" si="13"/>
        <v>0.98230267354634748</v>
      </c>
      <c r="N163" s="46">
        <f t="shared" si="14"/>
        <v>0.94230267354634745</v>
      </c>
      <c r="O163" s="1">
        <v>20.647500000000001</v>
      </c>
      <c r="P163" s="60">
        <v>21.519999999660033</v>
      </c>
      <c r="Q163" s="34">
        <f t="shared" si="15"/>
        <v>-86870.654328900957</v>
      </c>
      <c r="R163" s="4">
        <v>-85333.275999999998</v>
      </c>
      <c r="S163" s="34">
        <f t="shared" si="12"/>
        <v>-81858.449826843949</v>
      </c>
    </row>
    <row r="164" spans="1:22" x14ac:dyDescent="0.2">
      <c r="A164" s="28" t="s">
        <v>16</v>
      </c>
      <c r="B164" s="29">
        <v>37203</v>
      </c>
      <c r="C164" s="28" t="s">
        <v>50</v>
      </c>
      <c r="D164" s="30" t="s">
        <v>15</v>
      </c>
      <c r="E164" s="28" t="s">
        <v>48</v>
      </c>
      <c r="F164" s="30" t="s">
        <v>14</v>
      </c>
      <c r="G164" s="30">
        <v>0</v>
      </c>
      <c r="I164" s="2">
        <v>37591</v>
      </c>
      <c r="K164" s="3">
        <v>-97101.45</v>
      </c>
      <c r="L164" s="3">
        <v>-95183.2</v>
      </c>
      <c r="M164" s="46">
        <f t="shared" si="13"/>
        <v>0.98024488820712774</v>
      </c>
      <c r="N164" s="46">
        <f t="shared" si="14"/>
        <v>0.9402448882071277</v>
      </c>
      <c r="O164" s="1">
        <v>20.647500000000001</v>
      </c>
      <c r="P164" s="60">
        <v>21.524574409139429</v>
      </c>
      <c r="Q164" s="34">
        <f t="shared" si="15"/>
        <v>-85165.196885331708</v>
      </c>
      <c r="R164" s="4">
        <v>-83482.748900000006</v>
      </c>
      <c r="S164" s="34">
        <f t="shared" si="12"/>
        <v>-80076.14102458673</v>
      </c>
    </row>
    <row r="165" spans="1:22" x14ac:dyDescent="0.2">
      <c r="A165" s="28" t="s">
        <v>16</v>
      </c>
      <c r="B165" s="29">
        <v>37203</v>
      </c>
      <c r="C165" s="28" t="s">
        <v>50</v>
      </c>
      <c r="D165" s="30" t="s">
        <v>15</v>
      </c>
      <c r="E165" s="28" t="s">
        <v>48</v>
      </c>
      <c r="F165" s="30" t="s">
        <v>14</v>
      </c>
      <c r="G165" s="30">
        <v>0</v>
      </c>
      <c r="I165" s="2">
        <v>37622</v>
      </c>
      <c r="K165" s="3">
        <v>-100000.003</v>
      </c>
      <c r="L165" s="3">
        <v>-97814.182000000001</v>
      </c>
      <c r="M165" s="46">
        <f t="shared" si="13"/>
        <v>0.97814179065574636</v>
      </c>
      <c r="N165" s="46">
        <f t="shared" si="14"/>
        <v>0.93814179065574632</v>
      </c>
      <c r="O165" s="1">
        <v>20.647500000000001</v>
      </c>
      <c r="P165" s="60">
        <v>21.536962810208852</v>
      </c>
      <c r="Q165" s="34">
        <f t="shared" si="15"/>
        <v>-88946.283689273507</v>
      </c>
      <c r="R165" s="4">
        <v>-87002.0772</v>
      </c>
      <c r="S165" s="34">
        <f t="shared" si="12"/>
        <v>-83444.225852429052</v>
      </c>
    </row>
    <row r="166" spans="1:22" x14ac:dyDescent="0.2">
      <c r="A166" s="28" t="s">
        <v>16</v>
      </c>
      <c r="B166" s="29">
        <v>37203</v>
      </c>
      <c r="C166" s="28" t="s">
        <v>50</v>
      </c>
      <c r="D166" s="30" t="s">
        <v>15</v>
      </c>
      <c r="E166" s="28" t="s">
        <v>48</v>
      </c>
      <c r="F166" s="30" t="s">
        <v>14</v>
      </c>
      <c r="G166" s="30">
        <v>0</v>
      </c>
      <c r="I166" s="2">
        <v>37653</v>
      </c>
      <c r="K166" s="3">
        <v>-33333.334300000002</v>
      </c>
      <c r="L166" s="3">
        <v>-32580.9038</v>
      </c>
      <c r="M166" s="46">
        <f t="shared" si="13"/>
        <v>0.97742708565461445</v>
      </c>
      <c r="N166" s="46">
        <f t="shared" si="14"/>
        <v>0.93742708565461441</v>
      </c>
      <c r="O166" s="1">
        <v>20.647500000000001</v>
      </c>
      <c r="P166" s="60">
        <v>21.542121852080115</v>
      </c>
      <c r="Q166" s="34">
        <f t="shared" si="15"/>
        <v>-29820.729267471568</v>
      </c>
      <c r="R166" s="4">
        <v>-29147.588500000002</v>
      </c>
      <c r="S166" s="34">
        <f t="shared" si="12"/>
        <v>-27954.759329301138</v>
      </c>
    </row>
    <row r="167" spans="1:22" x14ac:dyDescent="0.2">
      <c r="A167" s="28"/>
      <c r="B167" s="29"/>
      <c r="C167" s="28"/>
      <c r="D167" s="30"/>
      <c r="E167" s="28"/>
      <c r="F167" s="30"/>
      <c r="G167" s="30"/>
      <c r="Q167" s="33">
        <f>SUM(Q5:Q166)</f>
        <v>-96950.203337679632</v>
      </c>
      <c r="R167" s="33">
        <f>SUM(R5:R166)</f>
        <v>-91421.846899999073</v>
      </c>
      <c r="S167" s="33">
        <f>SUM(S5:S166)</f>
        <v>-87543.838766494038</v>
      </c>
      <c r="T167" s="33"/>
      <c r="U167" s="33"/>
      <c r="V167" s="33"/>
    </row>
    <row r="168" spans="1:22" x14ac:dyDescent="0.2">
      <c r="A168" s="28"/>
      <c r="B168" s="29"/>
      <c r="C168" s="28"/>
      <c r="D168" s="30"/>
      <c r="E168" s="28"/>
      <c r="F168" s="30"/>
      <c r="G168" s="30"/>
    </row>
    <row r="169" spans="1:22" x14ac:dyDescent="0.2">
      <c r="A169" s="28"/>
      <c r="B169" s="29"/>
      <c r="C169" s="28"/>
      <c r="D169" s="30"/>
      <c r="E169" s="28"/>
      <c r="F169" s="30"/>
      <c r="G169" s="30"/>
    </row>
    <row r="170" spans="1:22" x14ac:dyDescent="0.2">
      <c r="A170" s="28"/>
      <c r="B170" s="29"/>
      <c r="C170" s="28"/>
      <c r="D170" s="30"/>
      <c r="E170" s="28"/>
      <c r="F170" s="30"/>
      <c r="G170" s="30"/>
    </row>
    <row r="171" spans="1:22" x14ac:dyDescent="0.2">
      <c r="A171" s="28"/>
      <c r="B171" s="29"/>
      <c r="C171" s="28"/>
      <c r="D171" s="30"/>
      <c r="E171" s="28"/>
      <c r="F171" s="30"/>
      <c r="G171" s="30"/>
    </row>
    <row r="172" spans="1:22" x14ac:dyDescent="0.2">
      <c r="A172" s="28"/>
      <c r="B172" s="29"/>
      <c r="C172" s="28"/>
      <c r="D172" s="30"/>
      <c r="E172" s="28"/>
      <c r="F172" s="30"/>
      <c r="G172" s="30"/>
    </row>
    <row r="173" spans="1:22" x14ac:dyDescent="0.2">
      <c r="A173" s="28"/>
      <c r="B173" s="29"/>
      <c r="C173" s="28"/>
      <c r="D173" s="30"/>
      <c r="E173" s="28"/>
      <c r="F173" s="30"/>
      <c r="G173" s="30"/>
    </row>
    <row r="174" spans="1:22" x14ac:dyDescent="0.2">
      <c r="A174" s="28"/>
      <c r="B174" s="29"/>
      <c r="C174" s="28"/>
      <c r="D174" s="30"/>
      <c r="E174" s="28"/>
      <c r="F174" s="30"/>
      <c r="G174" s="30"/>
    </row>
    <row r="175" spans="1:22" x14ac:dyDescent="0.2">
      <c r="A175" s="28"/>
      <c r="B175" s="29"/>
      <c r="C175" s="28"/>
      <c r="D175" s="30"/>
      <c r="E175" s="28"/>
      <c r="F175" s="30"/>
      <c r="G175" s="30"/>
    </row>
    <row r="176" spans="1:22" x14ac:dyDescent="0.2">
      <c r="A176" s="28"/>
      <c r="B176" s="29"/>
      <c r="C176" s="28"/>
      <c r="D176" s="30"/>
      <c r="E176" s="28"/>
      <c r="F176" s="30"/>
      <c r="G176" s="30"/>
    </row>
    <row r="177" spans="1:7" x14ac:dyDescent="0.2">
      <c r="A177" s="28"/>
      <c r="B177" s="29"/>
      <c r="C177" s="28"/>
      <c r="D177" s="30"/>
      <c r="E177" s="28"/>
      <c r="F177" s="30"/>
      <c r="G177" s="30"/>
    </row>
    <row r="178" spans="1:7" x14ac:dyDescent="0.2">
      <c r="A178" s="28"/>
      <c r="B178" s="29"/>
      <c r="C178" s="28"/>
      <c r="D178" s="30"/>
      <c r="E178" s="28"/>
      <c r="F178" s="30"/>
      <c r="G178" s="30"/>
    </row>
    <row r="179" spans="1:7" x14ac:dyDescent="0.2">
      <c r="A179" s="28"/>
      <c r="B179" s="29"/>
      <c r="C179" s="28"/>
      <c r="D179" s="30"/>
      <c r="E179" s="28"/>
      <c r="F179" s="30"/>
      <c r="G179" s="30"/>
    </row>
    <row r="180" spans="1:7" x14ac:dyDescent="0.2">
      <c r="A180" s="28"/>
      <c r="B180" s="29"/>
      <c r="C180" s="28"/>
      <c r="D180" s="30"/>
      <c r="E180" s="28"/>
      <c r="F180" s="30"/>
      <c r="G180" s="30"/>
    </row>
    <row r="181" spans="1:7" x14ac:dyDescent="0.2">
      <c r="A181" s="28"/>
      <c r="B181" s="29"/>
      <c r="C181" s="28"/>
      <c r="D181" s="30"/>
      <c r="E181" s="28"/>
      <c r="F181" s="30"/>
      <c r="G181" s="30"/>
    </row>
    <row r="182" spans="1:7" x14ac:dyDescent="0.2">
      <c r="A182" s="28"/>
      <c r="B182" s="29"/>
      <c r="C182" s="28"/>
      <c r="D182" s="30"/>
      <c r="E182" s="28"/>
      <c r="F182" s="30"/>
      <c r="G182" s="30"/>
    </row>
    <row r="183" spans="1:7" x14ac:dyDescent="0.2">
      <c r="A183" s="28"/>
      <c r="B183" s="29"/>
      <c r="C183" s="28"/>
      <c r="D183" s="30"/>
      <c r="E183" s="28"/>
      <c r="F183" s="30"/>
      <c r="G183" s="30"/>
    </row>
    <row r="184" spans="1:7" x14ac:dyDescent="0.2">
      <c r="A184" s="28"/>
      <c r="B184" s="29"/>
      <c r="C184" s="28"/>
      <c r="D184" s="30"/>
      <c r="E184" s="28"/>
      <c r="F184" s="30"/>
      <c r="G184" s="30"/>
    </row>
    <row r="185" spans="1:7" x14ac:dyDescent="0.2">
      <c r="A185" s="28"/>
      <c r="B185" s="29"/>
      <c r="C185" s="28"/>
      <c r="D185" s="30"/>
      <c r="E185" s="28"/>
      <c r="F185" s="30"/>
      <c r="G185" s="30"/>
    </row>
    <row r="186" spans="1:7" x14ac:dyDescent="0.2">
      <c r="A186" s="28"/>
      <c r="B186" s="29"/>
      <c r="C186" s="28"/>
      <c r="D186" s="30"/>
      <c r="E186" s="28"/>
      <c r="F186" s="30"/>
      <c r="G186" s="30"/>
    </row>
    <row r="187" spans="1:7" x14ac:dyDescent="0.2">
      <c r="A187" s="28"/>
      <c r="B187" s="29"/>
      <c r="C187" s="28"/>
      <c r="D187" s="30"/>
      <c r="E187" s="28"/>
      <c r="F187" s="30"/>
      <c r="G187" s="30"/>
    </row>
    <row r="188" spans="1:7" x14ac:dyDescent="0.2">
      <c r="A188" s="28"/>
      <c r="B188" s="29"/>
      <c r="C188" s="28"/>
      <c r="D188" s="30"/>
      <c r="E188" s="28"/>
      <c r="F188" s="30"/>
      <c r="G188" s="30"/>
    </row>
    <row r="189" spans="1:7" x14ac:dyDescent="0.2">
      <c r="A189" s="28"/>
      <c r="B189" s="29"/>
      <c r="C189" s="28"/>
      <c r="D189" s="30"/>
      <c r="E189" s="28"/>
      <c r="F189" s="30"/>
      <c r="G189" s="30"/>
    </row>
    <row r="190" spans="1:7" x14ac:dyDescent="0.2">
      <c r="A190" s="28"/>
      <c r="B190" s="29"/>
      <c r="C190" s="28"/>
      <c r="D190" s="30"/>
      <c r="E190" s="28"/>
      <c r="F190" s="30"/>
      <c r="G190" s="30"/>
    </row>
    <row r="191" spans="1:7" x14ac:dyDescent="0.2">
      <c r="A191" s="28"/>
      <c r="B191" s="29"/>
      <c r="C191" s="28"/>
      <c r="D191" s="30"/>
      <c r="E191" s="28"/>
      <c r="F191" s="30"/>
      <c r="G191" s="30"/>
    </row>
    <row r="192" spans="1:7" x14ac:dyDescent="0.2">
      <c r="A192" s="28"/>
      <c r="B192" s="29"/>
      <c r="C192" s="28"/>
      <c r="D192" s="30"/>
      <c r="E192" s="28"/>
      <c r="F192" s="30"/>
      <c r="G192" s="30"/>
    </row>
    <row r="193" spans="1:7" x14ac:dyDescent="0.2">
      <c r="A193" s="28"/>
      <c r="B193" s="29"/>
      <c r="C193" s="28"/>
      <c r="D193" s="30"/>
      <c r="E193" s="28"/>
      <c r="F193" s="30"/>
      <c r="G193" s="30"/>
    </row>
    <row r="194" spans="1:7" x14ac:dyDescent="0.2">
      <c r="A194" s="28"/>
      <c r="B194" s="29"/>
      <c r="C194" s="28"/>
      <c r="D194" s="30"/>
      <c r="E194" s="28"/>
      <c r="F194" s="30"/>
      <c r="G194" s="30"/>
    </row>
    <row r="195" spans="1:7" x14ac:dyDescent="0.2">
      <c r="A195" s="28"/>
      <c r="B195" s="29"/>
      <c r="C195" s="28"/>
      <c r="D195" s="30"/>
      <c r="E195" s="28"/>
      <c r="F195" s="30"/>
      <c r="G195" s="30"/>
    </row>
    <row r="196" spans="1:7" x14ac:dyDescent="0.2">
      <c r="A196" s="28"/>
      <c r="B196" s="29"/>
      <c r="C196" s="28"/>
      <c r="D196" s="30"/>
      <c r="E196" s="28"/>
      <c r="F196" s="30"/>
      <c r="G196" s="30"/>
    </row>
    <row r="197" spans="1:7" x14ac:dyDescent="0.2">
      <c r="A197" s="28"/>
      <c r="B197" s="29"/>
      <c r="C197" s="28"/>
      <c r="D197" s="30"/>
      <c r="E197" s="28"/>
      <c r="F197" s="30"/>
      <c r="G197" s="30"/>
    </row>
    <row r="198" spans="1:7" x14ac:dyDescent="0.2">
      <c r="A198" s="28"/>
      <c r="B198" s="29"/>
      <c r="C198" s="28"/>
      <c r="D198" s="30"/>
      <c r="E198" s="28"/>
      <c r="F198" s="30"/>
      <c r="G198" s="30"/>
    </row>
    <row r="199" spans="1:7" x14ac:dyDescent="0.2">
      <c r="A199" s="28"/>
      <c r="B199" s="29"/>
      <c r="C199" s="28"/>
      <c r="D199" s="30"/>
      <c r="E199" s="28"/>
      <c r="F199" s="30"/>
      <c r="G199" s="30"/>
    </row>
    <row r="200" spans="1:7" x14ac:dyDescent="0.2">
      <c r="A200" s="28"/>
      <c r="B200" s="29"/>
      <c r="C200" s="28"/>
      <c r="D200" s="30"/>
      <c r="E200" s="28"/>
      <c r="F200" s="30"/>
      <c r="G200" s="30"/>
    </row>
    <row r="201" spans="1:7" x14ac:dyDescent="0.2">
      <c r="A201" s="28"/>
      <c r="B201" s="29"/>
      <c r="C201" s="28"/>
      <c r="D201" s="30"/>
      <c r="E201" s="28"/>
      <c r="F201" s="30"/>
      <c r="G201" s="30"/>
    </row>
    <row r="202" spans="1:7" x14ac:dyDescent="0.2">
      <c r="A202" s="28"/>
      <c r="B202" s="29"/>
      <c r="C202" s="28"/>
      <c r="D202" s="30"/>
      <c r="E202" s="28"/>
      <c r="F202" s="30"/>
      <c r="G202" s="30"/>
    </row>
    <row r="203" spans="1:7" x14ac:dyDescent="0.2">
      <c r="A203" s="28"/>
      <c r="B203" s="29"/>
      <c r="C203" s="28"/>
      <c r="D203" s="30"/>
      <c r="E203" s="28"/>
      <c r="F203" s="30"/>
      <c r="G203" s="30"/>
    </row>
    <row r="204" spans="1:7" x14ac:dyDescent="0.2">
      <c r="A204" s="28"/>
      <c r="B204" s="29"/>
      <c r="C204" s="28"/>
      <c r="D204" s="30"/>
      <c r="E204" s="28"/>
      <c r="F204" s="30"/>
      <c r="G204" s="30"/>
    </row>
    <row r="205" spans="1:7" x14ac:dyDescent="0.2">
      <c r="A205" s="28"/>
      <c r="B205" s="29"/>
      <c r="C205" s="28"/>
      <c r="D205" s="30"/>
      <c r="E205" s="28"/>
      <c r="F205" s="30"/>
      <c r="G205" s="30"/>
    </row>
    <row r="206" spans="1:7" x14ac:dyDescent="0.2">
      <c r="A206" s="28"/>
      <c r="B206" s="29"/>
      <c r="C206" s="28"/>
      <c r="D206" s="30"/>
      <c r="E206" s="28"/>
      <c r="F206" s="30"/>
      <c r="G206" s="30"/>
    </row>
    <row r="207" spans="1:7" x14ac:dyDescent="0.2">
      <c r="A207" s="28"/>
      <c r="B207" s="29"/>
      <c r="C207" s="28"/>
      <c r="D207" s="30"/>
      <c r="E207" s="28"/>
      <c r="F207" s="30"/>
      <c r="G207" s="30"/>
    </row>
    <row r="208" spans="1:7" x14ac:dyDescent="0.2">
      <c r="A208" s="28"/>
      <c r="B208" s="29"/>
      <c r="C208" s="28"/>
      <c r="D208" s="30"/>
      <c r="E208" s="28"/>
      <c r="F208" s="30"/>
      <c r="G208" s="30"/>
    </row>
    <row r="209" spans="1:7" x14ac:dyDescent="0.2">
      <c r="A209" s="28"/>
      <c r="B209" s="29"/>
      <c r="C209" s="28"/>
      <c r="D209" s="30"/>
      <c r="E209" s="28"/>
      <c r="F209" s="30"/>
      <c r="G209" s="30"/>
    </row>
    <row r="210" spans="1:7" x14ac:dyDescent="0.2">
      <c r="A210" s="28"/>
      <c r="B210" s="29"/>
      <c r="C210" s="28"/>
      <c r="D210" s="30"/>
      <c r="E210" s="28"/>
      <c r="F210" s="30"/>
      <c r="G210" s="30"/>
    </row>
    <row r="211" spans="1:7" x14ac:dyDescent="0.2">
      <c r="A211" s="28"/>
      <c r="B211" s="29"/>
      <c r="C211" s="28"/>
      <c r="D211" s="30"/>
      <c r="E211" s="28"/>
      <c r="F211" s="30"/>
      <c r="G211" s="30"/>
    </row>
    <row r="212" spans="1:7" x14ac:dyDescent="0.2">
      <c r="A212" s="28"/>
      <c r="B212" s="29"/>
      <c r="C212" s="28"/>
      <c r="D212" s="30"/>
      <c r="E212" s="28"/>
      <c r="F212" s="30"/>
      <c r="G212" s="30"/>
    </row>
    <row r="213" spans="1:7" x14ac:dyDescent="0.2">
      <c r="A213" s="28"/>
      <c r="B213" s="29"/>
      <c r="C213" s="28"/>
      <c r="D213" s="30"/>
      <c r="E213" s="28"/>
      <c r="F213" s="30"/>
      <c r="G213" s="30"/>
    </row>
    <row r="214" spans="1:7" x14ac:dyDescent="0.2">
      <c r="A214" s="28"/>
      <c r="B214" s="29"/>
      <c r="C214" s="28"/>
      <c r="D214" s="30"/>
      <c r="E214" s="28"/>
      <c r="F214" s="30"/>
      <c r="G214" s="30"/>
    </row>
    <row r="215" spans="1:7" x14ac:dyDescent="0.2">
      <c r="A215" s="28"/>
      <c r="B215" s="29"/>
      <c r="C215" s="28"/>
      <c r="D215" s="30"/>
      <c r="E215" s="28"/>
      <c r="F215" s="30"/>
      <c r="G215" s="30"/>
    </row>
    <row r="216" spans="1:7" x14ac:dyDescent="0.2">
      <c r="A216" s="28"/>
      <c r="B216" s="29"/>
      <c r="C216" s="28"/>
      <c r="D216" s="30"/>
      <c r="E216" s="28"/>
      <c r="F216" s="30"/>
      <c r="G216" s="30"/>
    </row>
    <row r="217" spans="1:7" x14ac:dyDescent="0.2">
      <c r="A217" s="28"/>
      <c r="B217" s="29"/>
      <c r="C217" s="28"/>
      <c r="D217" s="30"/>
      <c r="E217" s="28"/>
      <c r="F217" s="30"/>
      <c r="G217" s="30"/>
    </row>
    <row r="218" spans="1:7" x14ac:dyDescent="0.2">
      <c r="A218" s="28"/>
      <c r="B218" s="29"/>
      <c r="C218" s="28"/>
      <c r="D218" s="30"/>
      <c r="E218" s="28"/>
      <c r="F218" s="30"/>
      <c r="G218" s="30"/>
    </row>
    <row r="219" spans="1:7" x14ac:dyDescent="0.2">
      <c r="A219" s="28"/>
      <c r="B219" s="29"/>
      <c r="C219" s="28"/>
      <c r="D219" s="30"/>
      <c r="E219" s="28"/>
      <c r="F219" s="30"/>
      <c r="G219" s="30"/>
    </row>
    <row r="220" spans="1:7" x14ac:dyDescent="0.2">
      <c r="A220" s="28"/>
      <c r="B220" s="29"/>
      <c r="C220" s="28"/>
      <c r="D220" s="30"/>
      <c r="E220" s="28"/>
      <c r="F220" s="30"/>
      <c r="G220" s="30"/>
    </row>
    <row r="221" spans="1:7" x14ac:dyDescent="0.2">
      <c r="A221" s="28"/>
      <c r="B221" s="29"/>
      <c r="C221" s="28"/>
      <c r="D221" s="30"/>
      <c r="E221" s="28"/>
      <c r="F221" s="30"/>
      <c r="G221" s="30"/>
    </row>
    <row r="222" spans="1:7" x14ac:dyDescent="0.2">
      <c r="A222" s="28"/>
      <c r="B222" s="29"/>
      <c r="C222" s="28"/>
      <c r="D222" s="30"/>
      <c r="E222" s="28"/>
      <c r="F222" s="30"/>
      <c r="G222" s="30"/>
    </row>
    <row r="223" spans="1:7" x14ac:dyDescent="0.2">
      <c r="A223" s="28"/>
      <c r="B223" s="29"/>
      <c r="C223" s="28"/>
      <c r="D223" s="30"/>
      <c r="E223" s="28"/>
      <c r="F223" s="30"/>
      <c r="G223" s="30"/>
    </row>
    <row r="224" spans="1:7" x14ac:dyDescent="0.2">
      <c r="A224" s="28"/>
      <c r="B224" s="29"/>
      <c r="C224" s="28"/>
      <c r="D224" s="30"/>
      <c r="E224" s="28"/>
      <c r="F224" s="30"/>
      <c r="G224" s="30"/>
    </row>
    <row r="225" spans="1:7" x14ac:dyDescent="0.2">
      <c r="A225" s="28"/>
      <c r="B225" s="29"/>
      <c r="C225" s="28"/>
      <c r="D225" s="30"/>
      <c r="E225" s="28"/>
      <c r="F225" s="30"/>
      <c r="G225" s="30"/>
    </row>
    <row r="226" spans="1:7" x14ac:dyDescent="0.2">
      <c r="A226" s="28"/>
      <c r="B226" s="29"/>
      <c r="C226" s="28"/>
      <c r="D226" s="30"/>
      <c r="E226" s="28"/>
      <c r="F226" s="30"/>
      <c r="G226" s="30"/>
    </row>
    <row r="227" spans="1:7" x14ac:dyDescent="0.2">
      <c r="A227" s="28"/>
      <c r="B227" s="29"/>
      <c r="C227" s="28"/>
      <c r="D227" s="30"/>
      <c r="E227" s="28"/>
      <c r="F227" s="30"/>
      <c r="G227" s="30"/>
    </row>
    <row r="228" spans="1:7" x14ac:dyDescent="0.2">
      <c r="A228" s="28"/>
      <c r="B228" s="29"/>
      <c r="C228" s="28"/>
      <c r="D228" s="30"/>
      <c r="E228" s="28"/>
      <c r="F228" s="30"/>
      <c r="G228" s="30"/>
    </row>
    <row r="229" spans="1:7" x14ac:dyDescent="0.2">
      <c r="A229" s="28"/>
      <c r="B229" s="29"/>
      <c r="C229" s="28"/>
      <c r="D229" s="30"/>
      <c r="E229" s="28"/>
      <c r="F229" s="30"/>
      <c r="G229" s="30"/>
    </row>
    <row r="230" spans="1:7" x14ac:dyDescent="0.2">
      <c r="A230" s="28"/>
      <c r="B230" s="29"/>
      <c r="C230" s="28"/>
      <c r="D230" s="30"/>
      <c r="E230" s="28"/>
      <c r="F230" s="30"/>
      <c r="G230" s="30"/>
    </row>
    <row r="231" spans="1:7" x14ac:dyDescent="0.2">
      <c r="A231" s="28"/>
      <c r="B231" s="29"/>
      <c r="C231" s="28"/>
      <c r="D231" s="30"/>
      <c r="E231" s="28"/>
      <c r="F231" s="30"/>
      <c r="G231" s="30"/>
    </row>
    <row r="232" spans="1:7" x14ac:dyDescent="0.2">
      <c r="A232" s="28"/>
      <c r="B232" s="29"/>
      <c r="C232" s="28"/>
      <c r="D232" s="30"/>
      <c r="E232" s="28"/>
      <c r="F232" s="30"/>
      <c r="G232" s="30"/>
    </row>
    <row r="233" spans="1:7" x14ac:dyDescent="0.2">
      <c r="A233" s="28"/>
      <c r="B233" s="29"/>
      <c r="C233" s="28"/>
      <c r="D233" s="30"/>
      <c r="E233" s="28"/>
      <c r="F233" s="30"/>
      <c r="G233" s="30"/>
    </row>
    <row r="234" spans="1:7" x14ac:dyDescent="0.2">
      <c r="A234" s="28"/>
      <c r="B234" s="29"/>
      <c r="C234" s="28"/>
      <c r="D234" s="30"/>
      <c r="E234" s="28"/>
      <c r="F234" s="30"/>
      <c r="G234" s="30"/>
    </row>
    <row r="235" spans="1:7" x14ac:dyDescent="0.2">
      <c r="A235" s="28"/>
      <c r="B235" s="29"/>
      <c r="C235" s="28"/>
      <c r="D235" s="30"/>
      <c r="E235" s="28"/>
      <c r="F235" s="30"/>
      <c r="G235" s="30"/>
    </row>
    <row r="236" spans="1:7" x14ac:dyDescent="0.2">
      <c r="A236" s="28"/>
      <c r="B236" s="29"/>
      <c r="C236" s="28"/>
      <c r="D236" s="30"/>
      <c r="E236" s="28"/>
      <c r="F236" s="30"/>
      <c r="G236" s="30"/>
    </row>
    <row r="237" spans="1:7" x14ac:dyDescent="0.2">
      <c r="A237" s="28"/>
      <c r="B237" s="29"/>
      <c r="C237" s="28"/>
      <c r="D237" s="30"/>
      <c r="E237" s="28"/>
      <c r="F237" s="30"/>
      <c r="G237" s="30"/>
    </row>
    <row r="238" spans="1:7" x14ac:dyDescent="0.2">
      <c r="A238" s="28"/>
      <c r="B238" s="29"/>
      <c r="C238" s="28"/>
      <c r="D238" s="30"/>
      <c r="E238" s="28"/>
      <c r="F238" s="30"/>
      <c r="G238" s="30"/>
    </row>
    <row r="239" spans="1:7" x14ac:dyDescent="0.2">
      <c r="A239" s="28"/>
      <c r="B239" s="29"/>
      <c r="C239" s="28"/>
      <c r="D239" s="30"/>
      <c r="E239" s="28"/>
      <c r="F239" s="30"/>
      <c r="G239" s="30"/>
    </row>
    <row r="240" spans="1:7" x14ac:dyDescent="0.2">
      <c r="A240" s="28"/>
      <c r="B240" s="29"/>
      <c r="C240" s="28"/>
      <c r="D240" s="30"/>
      <c r="E240" s="28"/>
      <c r="F240" s="30"/>
      <c r="G240" s="30"/>
    </row>
    <row r="241" spans="1:7" x14ac:dyDescent="0.2">
      <c r="A241" s="28"/>
      <c r="B241" s="29"/>
      <c r="C241" s="28"/>
      <c r="D241" s="30"/>
      <c r="E241" s="28"/>
      <c r="F241" s="30"/>
      <c r="G241" s="30"/>
    </row>
    <row r="242" spans="1:7" x14ac:dyDescent="0.2">
      <c r="A242" s="28"/>
      <c r="B242" s="29"/>
      <c r="C242" s="28"/>
      <c r="D242" s="30"/>
      <c r="E242" s="28"/>
      <c r="F242" s="30"/>
      <c r="G242" s="30"/>
    </row>
    <row r="243" spans="1:7" x14ac:dyDescent="0.2">
      <c r="A243" s="28"/>
      <c r="B243" s="29"/>
      <c r="C243" s="28"/>
      <c r="D243" s="30"/>
      <c r="E243" s="28"/>
      <c r="F243" s="30"/>
      <c r="G243" s="30"/>
    </row>
    <row r="244" spans="1:7" x14ac:dyDescent="0.2">
      <c r="A244" s="28"/>
      <c r="B244" s="29"/>
      <c r="C244" s="28"/>
      <c r="D244" s="30"/>
      <c r="E244" s="28"/>
      <c r="F244" s="30"/>
      <c r="G244" s="30"/>
    </row>
    <row r="245" spans="1:7" x14ac:dyDescent="0.2">
      <c r="A245" s="28"/>
      <c r="B245" s="29"/>
      <c r="C245" s="28"/>
      <c r="D245" s="30"/>
      <c r="E245" s="28"/>
      <c r="F245" s="30"/>
      <c r="G245" s="30"/>
    </row>
    <row r="246" spans="1:7" x14ac:dyDescent="0.2">
      <c r="A246" s="28"/>
      <c r="B246" s="29"/>
      <c r="C246" s="28"/>
      <c r="D246" s="30"/>
      <c r="E246" s="28"/>
      <c r="F246" s="30"/>
      <c r="G246" s="30"/>
    </row>
    <row r="247" spans="1:7" x14ac:dyDescent="0.2">
      <c r="A247" s="28"/>
      <c r="B247" s="29"/>
      <c r="C247" s="28"/>
      <c r="D247" s="30"/>
      <c r="E247" s="28"/>
      <c r="F247" s="30"/>
      <c r="G247" s="30"/>
    </row>
    <row r="248" spans="1:7" x14ac:dyDescent="0.2">
      <c r="A248" s="28"/>
      <c r="B248" s="29"/>
      <c r="C248" s="28"/>
      <c r="D248" s="30"/>
      <c r="E248" s="28"/>
      <c r="F248" s="30"/>
      <c r="G248" s="30"/>
    </row>
    <row r="249" spans="1:7" x14ac:dyDescent="0.2">
      <c r="A249" s="28"/>
      <c r="B249" s="29"/>
      <c r="C249" s="28"/>
      <c r="D249" s="30"/>
      <c r="E249" s="28"/>
      <c r="F249" s="30"/>
      <c r="G249" s="30"/>
    </row>
    <row r="250" spans="1:7" x14ac:dyDescent="0.2">
      <c r="A250" s="28"/>
      <c r="B250" s="29"/>
      <c r="C250" s="28"/>
      <c r="D250" s="30"/>
      <c r="E250" s="28"/>
      <c r="F250" s="30"/>
      <c r="G250" s="30"/>
    </row>
    <row r="251" spans="1:7" x14ac:dyDescent="0.2">
      <c r="A251" s="28"/>
      <c r="B251" s="29"/>
      <c r="C251" s="28"/>
      <c r="D251" s="30"/>
      <c r="E251" s="28"/>
      <c r="F251" s="30"/>
      <c r="G251" s="30"/>
    </row>
    <row r="252" spans="1:7" x14ac:dyDescent="0.2">
      <c r="A252" s="28"/>
      <c r="B252" s="29"/>
      <c r="C252" s="28"/>
      <c r="D252" s="30"/>
      <c r="E252" s="28"/>
      <c r="F252" s="30"/>
      <c r="G252" s="30"/>
    </row>
    <row r="253" spans="1:7" x14ac:dyDescent="0.2">
      <c r="A253" s="28"/>
      <c r="B253" s="29"/>
      <c r="C253" s="28"/>
      <c r="D253" s="30"/>
      <c r="E253" s="28"/>
      <c r="F253" s="30"/>
      <c r="G253" s="30"/>
    </row>
    <row r="254" spans="1:7" x14ac:dyDescent="0.2">
      <c r="A254" s="28"/>
      <c r="B254" s="29"/>
      <c r="C254" s="28"/>
      <c r="D254" s="30"/>
      <c r="E254" s="28"/>
      <c r="F254" s="30"/>
      <c r="G254" s="30"/>
    </row>
    <row r="255" spans="1:7" x14ac:dyDescent="0.2">
      <c r="A255" s="28"/>
      <c r="B255" s="29"/>
      <c r="C255" s="28"/>
      <c r="D255" s="30"/>
      <c r="E255" s="28"/>
      <c r="F255" s="30"/>
      <c r="G255" s="30"/>
    </row>
    <row r="256" spans="1:7" x14ac:dyDescent="0.2">
      <c r="A256" s="28"/>
      <c r="B256" s="29"/>
      <c r="C256" s="28"/>
      <c r="D256" s="30"/>
      <c r="E256" s="28"/>
      <c r="F256" s="30"/>
      <c r="G256" s="30"/>
    </row>
    <row r="257" spans="1:7" x14ac:dyDescent="0.2">
      <c r="A257" s="28"/>
      <c r="B257" s="29"/>
      <c r="C257" s="28"/>
      <c r="D257" s="30"/>
      <c r="E257" s="28"/>
      <c r="F257" s="30"/>
      <c r="G257" s="30"/>
    </row>
    <row r="258" spans="1:7" x14ac:dyDescent="0.2">
      <c r="A258" s="28"/>
      <c r="B258" s="29"/>
      <c r="C258" s="28"/>
      <c r="D258" s="30"/>
      <c r="E258" s="28"/>
      <c r="F258" s="30"/>
      <c r="G258" s="30"/>
    </row>
    <row r="259" spans="1:7" x14ac:dyDescent="0.2">
      <c r="A259" s="28"/>
      <c r="B259" s="29"/>
      <c r="C259" s="28"/>
      <c r="D259" s="30"/>
      <c r="E259" s="28"/>
      <c r="F259" s="30"/>
      <c r="G259" s="30"/>
    </row>
    <row r="260" spans="1:7" x14ac:dyDescent="0.2">
      <c r="A260" s="28"/>
      <c r="B260" s="29"/>
      <c r="C260" s="28"/>
      <c r="D260" s="30"/>
      <c r="E260" s="28"/>
      <c r="F260" s="30"/>
      <c r="G260" s="30"/>
    </row>
    <row r="261" spans="1:7" x14ac:dyDescent="0.2">
      <c r="A261" s="28"/>
      <c r="B261" s="29"/>
      <c r="C261" s="28"/>
      <c r="D261" s="30"/>
      <c r="E261" s="28"/>
      <c r="F261" s="30"/>
      <c r="G261" s="30"/>
    </row>
    <row r="262" spans="1:7" x14ac:dyDescent="0.2">
      <c r="A262" s="28"/>
      <c r="B262" s="29"/>
      <c r="C262" s="28"/>
      <c r="D262" s="30"/>
      <c r="E262" s="28"/>
      <c r="F262" s="30"/>
      <c r="G262" s="30"/>
    </row>
    <row r="263" spans="1:7" x14ac:dyDescent="0.2">
      <c r="A263" s="28"/>
      <c r="B263" s="29"/>
      <c r="C263" s="28"/>
      <c r="D263" s="30"/>
      <c r="E263" s="28"/>
      <c r="F263" s="30"/>
      <c r="G263" s="30"/>
    </row>
    <row r="264" spans="1:7" x14ac:dyDescent="0.2">
      <c r="A264" s="28"/>
      <c r="B264" s="29"/>
      <c r="C264" s="28"/>
      <c r="D264" s="30"/>
      <c r="E264" s="28"/>
      <c r="F264" s="30"/>
      <c r="G264" s="30"/>
    </row>
    <row r="265" spans="1:7" x14ac:dyDescent="0.2">
      <c r="A265" s="28"/>
      <c r="B265" s="29"/>
      <c r="C265" s="28"/>
      <c r="D265" s="30"/>
      <c r="E265" s="28"/>
      <c r="F265" s="30"/>
      <c r="G265" s="30"/>
    </row>
    <row r="266" spans="1:7" x14ac:dyDescent="0.2">
      <c r="A266" s="28"/>
      <c r="B266" s="29"/>
      <c r="C266" s="28"/>
      <c r="D266" s="30"/>
      <c r="E266" s="28"/>
      <c r="F266" s="30"/>
      <c r="G266" s="30"/>
    </row>
    <row r="267" spans="1:7" x14ac:dyDescent="0.2">
      <c r="A267" s="28"/>
      <c r="B267" s="29"/>
      <c r="C267" s="28"/>
      <c r="D267" s="30"/>
      <c r="E267" s="28"/>
      <c r="F267" s="30"/>
      <c r="G267" s="30"/>
    </row>
    <row r="268" spans="1:7" x14ac:dyDescent="0.2">
      <c r="A268" s="28"/>
      <c r="B268" s="29"/>
      <c r="C268" s="28"/>
      <c r="D268" s="30"/>
      <c r="E268" s="28"/>
      <c r="F268" s="30"/>
      <c r="G268" s="30"/>
    </row>
    <row r="269" spans="1:7" x14ac:dyDescent="0.2">
      <c r="A269" s="28"/>
      <c r="B269" s="29"/>
      <c r="C269" s="28"/>
      <c r="D269" s="30"/>
      <c r="E269" s="28"/>
      <c r="F269" s="30"/>
      <c r="G269" s="30"/>
    </row>
    <row r="270" spans="1:7" x14ac:dyDescent="0.2">
      <c r="A270" s="28"/>
      <c r="B270" s="29"/>
      <c r="C270" s="28"/>
      <c r="D270" s="30"/>
      <c r="E270" s="28"/>
      <c r="F270" s="30"/>
      <c r="G270" s="30"/>
    </row>
    <row r="271" spans="1:7" x14ac:dyDescent="0.2">
      <c r="A271" s="28"/>
      <c r="B271" s="29"/>
      <c r="C271" s="28"/>
      <c r="D271" s="30"/>
      <c r="E271" s="28"/>
      <c r="F271" s="30"/>
      <c r="G271" s="30"/>
    </row>
    <row r="272" spans="1:7" x14ac:dyDescent="0.2">
      <c r="A272" s="28"/>
      <c r="B272" s="29"/>
      <c r="C272" s="28"/>
      <c r="D272" s="30"/>
      <c r="E272" s="28"/>
      <c r="F272" s="30"/>
      <c r="G272" s="30"/>
    </row>
    <row r="273" spans="1:7" x14ac:dyDescent="0.2">
      <c r="A273" s="28"/>
      <c r="B273" s="29"/>
      <c r="C273" s="28"/>
      <c r="D273" s="30"/>
      <c r="E273" s="28"/>
      <c r="F273" s="30"/>
      <c r="G273" s="30"/>
    </row>
    <row r="274" spans="1:7" x14ac:dyDescent="0.2">
      <c r="A274" s="28"/>
      <c r="B274" s="29"/>
      <c r="C274" s="28"/>
      <c r="D274" s="30"/>
      <c r="E274" s="28"/>
      <c r="F274" s="30"/>
      <c r="G274" s="30"/>
    </row>
    <row r="275" spans="1:7" x14ac:dyDescent="0.2">
      <c r="A275" s="28"/>
      <c r="B275" s="29"/>
      <c r="C275" s="28"/>
      <c r="D275" s="30"/>
      <c r="E275" s="28"/>
      <c r="F275" s="30"/>
      <c r="G275" s="30"/>
    </row>
    <row r="276" spans="1:7" x14ac:dyDescent="0.2">
      <c r="A276" s="28"/>
      <c r="B276" s="29"/>
      <c r="C276" s="28"/>
      <c r="D276" s="30"/>
      <c r="E276" s="28"/>
      <c r="F276" s="30"/>
      <c r="G276" s="30"/>
    </row>
    <row r="277" spans="1:7" x14ac:dyDescent="0.2">
      <c r="A277" s="28"/>
      <c r="B277" s="29"/>
      <c r="C277" s="28"/>
      <c r="D277" s="30"/>
      <c r="E277" s="28"/>
      <c r="F277" s="30"/>
      <c r="G277" s="30"/>
    </row>
    <row r="278" spans="1:7" x14ac:dyDescent="0.2">
      <c r="A278" s="28"/>
      <c r="B278" s="29"/>
      <c r="C278" s="28"/>
      <c r="D278" s="30"/>
      <c r="E278" s="28"/>
      <c r="F278" s="30"/>
      <c r="G278" s="30"/>
    </row>
    <row r="279" spans="1:7" x14ac:dyDescent="0.2">
      <c r="A279" s="28"/>
      <c r="B279" s="29"/>
      <c r="C279" s="28"/>
      <c r="D279" s="30"/>
      <c r="E279" s="28"/>
      <c r="F279" s="30"/>
      <c r="G279" s="30"/>
    </row>
    <row r="280" spans="1:7" x14ac:dyDescent="0.2">
      <c r="A280" s="28"/>
      <c r="B280" s="29"/>
      <c r="C280" s="28"/>
      <c r="D280" s="30"/>
      <c r="E280" s="28"/>
      <c r="F280" s="30"/>
      <c r="G280" s="30"/>
    </row>
    <row r="281" spans="1:7" x14ac:dyDescent="0.2">
      <c r="A281" s="28"/>
      <c r="B281" s="29"/>
      <c r="C281" s="28"/>
      <c r="D281" s="30"/>
      <c r="E281" s="28"/>
      <c r="F281" s="30"/>
      <c r="G281" s="30"/>
    </row>
    <row r="282" spans="1:7" x14ac:dyDescent="0.2">
      <c r="A282" s="28"/>
      <c r="B282" s="29"/>
      <c r="C282" s="28"/>
      <c r="D282" s="30"/>
      <c r="E282" s="28"/>
      <c r="F282" s="30"/>
      <c r="G282" s="30"/>
    </row>
    <row r="283" spans="1:7" x14ac:dyDescent="0.2">
      <c r="A283" s="28"/>
      <c r="B283" s="29"/>
      <c r="C283" s="28"/>
      <c r="D283" s="30"/>
      <c r="E283" s="28"/>
      <c r="F283" s="30"/>
      <c r="G283" s="30"/>
    </row>
    <row r="284" spans="1:7" x14ac:dyDescent="0.2">
      <c r="A284" s="28"/>
      <c r="B284" s="29"/>
      <c r="C284" s="28"/>
      <c r="D284" s="30"/>
      <c r="E284" s="28"/>
      <c r="F284" s="30"/>
      <c r="G284" s="30"/>
    </row>
    <row r="285" spans="1:7" x14ac:dyDescent="0.2">
      <c r="A285" s="28"/>
      <c r="B285" s="29"/>
      <c r="C285" s="28"/>
      <c r="D285" s="30"/>
      <c r="E285" s="28"/>
      <c r="F285" s="30"/>
      <c r="G285" s="30"/>
    </row>
    <row r="286" spans="1:7" x14ac:dyDescent="0.2">
      <c r="A286" s="28"/>
      <c r="B286" s="29"/>
      <c r="C286" s="28"/>
      <c r="D286" s="30"/>
      <c r="E286" s="28"/>
      <c r="F286" s="30"/>
      <c r="G286" s="30"/>
    </row>
    <row r="287" spans="1:7" x14ac:dyDescent="0.2">
      <c r="A287" s="28"/>
      <c r="B287" s="29"/>
      <c r="C287" s="28"/>
      <c r="D287" s="30"/>
      <c r="E287" s="28"/>
      <c r="F287" s="30"/>
      <c r="G287" s="30"/>
    </row>
    <row r="288" spans="1:7" x14ac:dyDescent="0.2">
      <c r="A288" s="28"/>
      <c r="B288" s="29"/>
      <c r="C288" s="28"/>
      <c r="D288" s="30"/>
      <c r="E288" s="28"/>
      <c r="F288" s="30"/>
      <c r="G288" s="30"/>
    </row>
    <row r="289" spans="1:7" x14ac:dyDescent="0.2">
      <c r="A289" s="28"/>
      <c r="B289" s="29"/>
      <c r="C289" s="28"/>
      <c r="D289" s="30"/>
      <c r="E289" s="28"/>
      <c r="F289" s="30"/>
      <c r="G289" s="30"/>
    </row>
    <row r="290" spans="1:7" x14ac:dyDescent="0.2">
      <c r="A290" s="28"/>
      <c r="B290" s="29"/>
      <c r="C290" s="28"/>
      <c r="D290" s="30"/>
      <c r="E290" s="28"/>
      <c r="F290" s="30"/>
      <c r="G290" s="30"/>
    </row>
    <row r="291" spans="1:7" x14ac:dyDescent="0.2">
      <c r="A291" s="28"/>
      <c r="B291" s="29"/>
      <c r="C291" s="28"/>
      <c r="D291" s="30"/>
      <c r="E291" s="28"/>
      <c r="F291" s="30"/>
      <c r="G291" s="30"/>
    </row>
    <row r="292" spans="1:7" x14ac:dyDescent="0.2">
      <c r="A292" s="28"/>
      <c r="B292" s="29"/>
      <c r="C292" s="28"/>
      <c r="D292" s="30"/>
      <c r="E292" s="28"/>
      <c r="F292" s="30"/>
      <c r="G292" s="30"/>
    </row>
    <row r="293" spans="1:7" x14ac:dyDescent="0.2">
      <c r="A293" s="28"/>
      <c r="B293" s="29"/>
      <c r="C293" s="28"/>
      <c r="D293" s="30"/>
      <c r="E293" s="28"/>
      <c r="F293" s="30"/>
      <c r="G293" s="30"/>
    </row>
    <row r="294" spans="1:7" x14ac:dyDescent="0.2">
      <c r="A294" s="28"/>
      <c r="B294" s="29"/>
      <c r="C294" s="28"/>
      <c r="D294" s="30"/>
      <c r="E294" s="28"/>
      <c r="F294" s="30"/>
      <c r="G294" s="30"/>
    </row>
    <row r="295" spans="1:7" x14ac:dyDescent="0.2">
      <c r="A295" s="28"/>
      <c r="B295" s="29"/>
      <c r="C295" s="28"/>
      <c r="D295" s="30"/>
      <c r="E295" s="28"/>
      <c r="F295" s="30"/>
      <c r="G295" s="30"/>
    </row>
    <row r="296" spans="1:7" x14ac:dyDescent="0.2">
      <c r="A296" s="28"/>
      <c r="B296" s="29"/>
      <c r="C296" s="28"/>
      <c r="D296" s="30"/>
      <c r="E296" s="28"/>
      <c r="F296" s="30"/>
      <c r="G296" s="30"/>
    </row>
    <row r="297" spans="1:7" x14ac:dyDescent="0.2">
      <c r="A297" s="28"/>
      <c r="B297" s="29"/>
      <c r="C297" s="28"/>
      <c r="D297" s="30"/>
      <c r="E297" s="28"/>
      <c r="F297" s="30"/>
      <c r="G297" s="30"/>
    </row>
    <row r="298" spans="1:7" x14ac:dyDescent="0.2">
      <c r="A298" s="28"/>
      <c r="B298" s="29"/>
      <c r="C298" s="28"/>
      <c r="D298" s="30"/>
      <c r="E298" s="28"/>
      <c r="F298" s="30"/>
      <c r="G298" s="30"/>
    </row>
    <row r="299" spans="1:7" x14ac:dyDescent="0.2">
      <c r="A299" s="28"/>
      <c r="B299" s="29"/>
      <c r="C299" s="28"/>
      <c r="D299" s="30"/>
      <c r="E299" s="28"/>
      <c r="F299" s="30"/>
      <c r="G299" s="30"/>
    </row>
    <row r="300" spans="1:7" x14ac:dyDescent="0.2">
      <c r="A300" s="28"/>
      <c r="B300" s="29"/>
      <c r="C300" s="28"/>
      <c r="D300" s="30"/>
      <c r="E300" s="28"/>
      <c r="F300" s="30"/>
      <c r="G300" s="30"/>
    </row>
    <row r="301" spans="1:7" x14ac:dyDescent="0.2">
      <c r="A301" s="28"/>
      <c r="B301" s="29"/>
      <c r="C301" s="28"/>
      <c r="D301" s="30"/>
      <c r="E301" s="28"/>
      <c r="F301" s="30"/>
      <c r="G301" s="30"/>
    </row>
    <row r="302" spans="1:7" x14ac:dyDescent="0.2">
      <c r="A302" s="28"/>
      <c r="B302" s="29"/>
      <c r="C302" s="28"/>
      <c r="D302" s="30"/>
      <c r="E302" s="28"/>
      <c r="F302" s="30"/>
      <c r="G302" s="30"/>
    </row>
    <row r="303" spans="1:7" x14ac:dyDescent="0.2">
      <c r="A303" s="28"/>
      <c r="B303" s="29"/>
      <c r="C303" s="28"/>
      <c r="D303" s="30"/>
      <c r="E303" s="28"/>
      <c r="F303" s="30"/>
      <c r="G303" s="30"/>
    </row>
    <row r="304" spans="1:7" x14ac:dyDescent="0.2">
      <c r="A304" s="28"/>
      <c r="B304" s="29"/>
      <c r="C304" s="28"/>
      <c r="D304" s="30"/>
      <c r="E304" s="28"/>
      <c r="F304" s="30"/>
      <c r="G304" s="30"/>
    </row>
    <row r="305" spans="1:7" x14ac:dyDescent="0.2">
      <c r="A305" s="28"/>
      <c r="B305" s="29"/>
      <c r="C305" s="28"/>
      <c r="D305" s="30"/>
      <c r="E305" s="28"/>
      <c r="F305" s="30"/>
      <c r="G305" s="30"/>
    </row>
    <row r="306" spans="1:7" x14ac:dyDescent="0.2">
      <c r="A306" s="28"/>
      <c r="B306" s="29"/>
      <c r="C306" s="28"/>
      <c r="D306" s="30"/>
      <c r="E306" s="28"/>
      <c r="F306" s="30"/>
      <c r="G306" s="30"/>
    </row>
    <row r="307" spans="1:7" x14ac:dyDescent="0.2">
      <c r="A307" s="28"/>
      <c r="B307" s="29"/>
      <c r="C307" s="28"/>
      <c r="D307" s="30"/>
      <c r="E307" s="28"/>
      <c r="F307" s="30"/>
      <c r="G307" s="30"/>
    </row>
    <row r="308" spans="1:7" x14ac:dyDescent="0.2">
      <c r="A308" s="28"/>
      <c r="B308" s="29"/>
      <c r="C308" s="28"/>
      <c r="D308" s="30"/>
      <c r="E308" s="28"/>
      <c r="F308" s="30"/>
      <c r="G308" s="30"/>
    </row>
    <row r="309" spans="1:7" x14ac:dyDescent="0.2">
      <c r="A309" s="28"/>
      <c r="B309" s="29"/>
      <c r="C309" s="28"/>
      <c r="D309" s="30"/>
      <c r="E309" s="28"/>
      <c r="F309" s="30"/>
      <c r="G309" s="30"/>
    </row>
    <row r="310" spans="1:7" x14ac:dyDescent="0.2">
      <c r="A310" s="28"/>
      <c r="B310" s="29"/>
      <c r="C310" s="28"/>
      <c r="D310" s="30"/>
      <c r="E310" s="28"/>
      <c r="F310" s="30"/>
      <c r="G310" s="30"/>
    </row>
    <row r="311" spans="1:7" x14ac:dyDescent="0.2">
      <c r="A311" s="28"/>
      <c r="B311" s="29"/>
      <c r="C311" s="28"/>
      <c r="D311" s="30"/>
      <c r="E311" s="28"/>
      <c r="F311" s="30"/>
      <c r="G311" s="30"/>
    </row>
    <row r="312" spans="1:7" x14ac:dyDescent="0.2">
      <c r="A312" s="28"/>
      <c r="B312" s="29"/>
      <c r="C312" s="28"/>
      <c r="D312" s="30"/>
      <c r="E312" s="28"/>
      <c r="F312" s="30"/>
      <c r="G312" s="30"/>
    </row>
    <row r="313" spans="1:7" x14ac:dyDescent="0.2">
      <c r="A313" s="28"/>
      <c r="B313" s="29"/>
      <c r="C313" s="28"/>
      <c r="D313" s="30"/>
      <c r="E313" s="28"/>
      <c r="F313" s="30"/>
      <c r="G313" s="30"/>
    </row>
    <row r="314" spans="1:7" x14ac:dyDescent="0.2">
      <c r="A314" s="28"/>
      <c r="B314" s="29"/>
      <c r="C314" s="28"/>
      <c r="D314" s="30"/>
      <c r="E314" s="28"/>
      <c r="F314" s="30"/>
      <c r="G314" s="30"/>
    </row>
    <row r="315" spans="1:7" x14ac:dyDescent="0.2">
      <c r="A315" s="28"/>
      <c r="B315" s="29"/>
      <c r="C315" s="28"/>
      <c r="D315" s="30"/>
      <c r="E315" s="28"/>
      <c r="F315" s="30"/>
      <c r="G315" s="30"/>
    </row>
    <row r="316" spans="1:7" x14ac:dyDescent="0.2">
      <c r="A316" s="28"/>
      <c r="B316" s="29"/>
      <c r="C316" s="28"/>
      <c r="D316" s="30"/>
      <c r="E316" s="28"/>
      <c r="F316" s="30"/>
      <c r="G316" s="30"/>
    </row>
    <row r="317" spans="1:7" x14ac:dyDescent="0.2">
      <c r="A317" s="28"/>
      <c r="B317" s="29"/>
      <c r="C317" s="28"/>
      <c r="D317" s="30"/>
      <c r="E317" s="28"/>
      <c r="F317" s="30"/>
      <c r="G317" s="30"/>
    </row>
    <row r="318" spans="1:7" x14ac:dyDescent="0.2">
      <c r="A318" s="28"/>
      <c r="B318" s="29"/>
      <c r="C318" s="28"/>
      <c r="D318" s="30"/>
      <c r="E318" s="28"/>
      <c r="F318" s="30"/>
      <c r="G318" s="30"/>
    </row>
    <row r="319" spans="1:7" x14ac:dyDescent="0.2">
      <c r="A319" s="28"/>
      <c r="B319" s="29"/>
      <c r="C319" s="28"/>
      <c r="D319" s="30"/>
      <c r="E319" s="28"/>
      <c r="F319" s="30"/>
      <c r="G319" s="30"/>
    </row>
    <row r="320" spans="1:7" x14ac:dyDescent="0.2">
      <c r="A320" s="28"/>
      <c r="B320" s="29"/>
      <c r="C320" s="28"/>
      <c r="D320" s="30"/>
      <c r="E320" s="28"/>
      <c r="F320" s="30"/>
      <c r="G320" s="30"/>
    </row>
    <row r="321" spans="1:7" x14ac:dyDescent="0.2">
      <c r="A321" s="28"/>
      <c r="B321" s="29"/>
      <c r="C321" s="28"/>
      <c r="D321" s="30"/>
      <c r="E321" s="28"/>
      <c r="F321" s="30"/>
      <c r="G321" s="30"/>
    </row>
    <row r="322" spans="1:7" x14ac:dyDescent="0.2">
      <c r="A322" s="28"/>
      <c r="B322" s="29"/>
      <c r="C322" s="28"/>
      <c r="D322" s="30"/>
      <c r="E322" s="28"/>
      <c r="F322" s="30"/>
      <c r="G322" s="30"/>
    </row>
    <row r="323" spans="1:7" x14ac:dyDescent="0.2">
      <c r="A323" s="28"/>
      <c r="B323" s="29"/>
      <c r="C323" s="28"/>
      <c r="D323" s="30"/>
      <c r="E323" s="28"/>
      <c r="F323" s="30"/>
      <c r="G323" s="30"/>
    </row>
    <row r="324" spans="1:7" x14ac:dyDescent="0.2">
      <c r="A324" s="28"/>
      <c r="B324" s="29"/>
      <c r="C324" s="28"/>
      <c r="D324" s="30"/>
      <c r="E324" s="28"/>
      <c r="F324" s="30"/>
      <c r="G324" s="30"/>
    </row>
    <row r="325" spans="1:7" x14ac:dyDescent="0.2">
      <c r="A325" s="28"/>
      <c r="B325" s="29"/>
      <c r="C325" s="28"/>
      <c r="D325" s="30"/>
      <c r="E325" s="28"/>
      <c r="F325" s="30"/>
      <c r="G325" s="30"/>
    </row>
    <row r="326" spans="1:7" x14ac:dyDescent="0.2">
      <c r="A326" s="28"/>
      <c r="B326" s="29"/>
      <c r="C326" s="28"/>
      <c r="D326" s="30"/>
      <c r="E326" s="28"/>
      <c r="F326" s="30"/>
      <c r="G326" s="30"/>
    </row>
    <row r="327" spans="1:7" x14ac:dyDescent="0.2">
      <c r="A327" s="28"/>
      <c r="B327" s="29"/>
      <c r="C327" s="28"/>
      <c r="D327" s="30"/>
      <c r="E327" s="28"/>
      <c r="F327" s="30"/>
      <c r="G327" s="30"/>
    </row>
    <row r="328" spans="1:7" x14ac:dyDescent="0.2">
      <c r="A328" s="28"/>
      <c r="B328" s="29"/>
      <c r="C328" s="28"/>
      <c r="D328" s="30"/>
      <c r="E328" s="28"/>
      <c r="F328" s="30"/>
      <c r="G328" s="30"/>
    </row>
    <row r="329" spans="1:7" x14ac:dyDescent="0.2">
      <c r="A329" s="28"/>
      <c r="B329" s="29"/>
      <c r="C329" s="28"/>
      <c r="D329" s="30"/>
      <c r="E329" s="28"/>
      <c r="F329" s="30"/>
      <c r="G329" s="30"/>
    </row>
    <row r="330" spans="1:7" x14ac:dyDescent="0.2">
      <c r="A330" s="28"/>
      <c r="B330" s="29"/>
      <c r="C330" s="28"/>
      <c r="D330" s="30"/>
      <c r="E330" s="28"/>
      <c r="F330" s="30"/>
      <c r="G330" s="30"/>
    </row>
    <row r="331" spans="1:7" x14ac:dyDescent="0.2">
      <c r="A331" s="28"/>
      <c r="B331" s="29"/>
      <c r="C331" s="28"/>
      <c r="D331" s="30"/>
      <c r="E331" s="28"/>
      <c r="F331" s="30"/>
      <c r="G331" s="30"/>
    </row>
    <row r="332" spans="1:7" x14ac:dyDescent="0.2">
      <c r="A332" s="28"/>
      <c r="B332" s="29"/>
      <c r="C332" s="28"/>
      <c r="D332" s="30"/>
      <c r="E332" s="28"/>
      <c r="F332" s="30"/>
      <c r="G332" s="30"/>
    </row>
    <row r="333" spans="1:7" x14ac:dyDescent="0.2">
      <c r="A333" s="28"/>
      <c r="B333" s="29"/>
      <c r="C333" s="28"/>
      <c r="D333" s="30"/>
      <c r="E333" s="28"/>
      <c r="F333" s="30"/>
      <c r="G333" s="30"/>
    </row>
    <row r="334" spans="1:7" x14ac:dyDescent="0.2">
      <c r="A334" s="28"/>
      <c r="B334" s="29"/>
      <c r="C334" s="28"/>
      <c r="D334" s="30"/>
      <c r="E334" s="28"/>
      <c r="F334" s="30"/>
      <c r="G334" s="30"/>
    </row>
    <row r="335" spans="1:7" x14ac:dyDescent="0.2">
      <c r="A335" s="28"/>
      <c r="B335" s="29"/>
      <c r="C335" s="28"/>
      <c r="D335" s="30"/>
      <c r="E335" s="28"/>
      <c r="F335" s="30"/>
      <c r="G335" s="30"/>
    </row>
    <row r="336" spans="1:7" x14ac:dyDescent="0.2">
      <c r="A336" s="28"/>
      <c r="B336" s="29"/>
      <c r="C336" s="28"/>
      <c r="D336" s="30"/>
      <c r="E336" s="28"/>
      <c r="F336" s="30"/>
      <c r="G336" s="30"/>
    </row>
    <row r="337" spans="1:7" x14ac:dyDescent="0.2">
      <c r="A337" s="28"/>
      <c r="B337" s="29"/>
      <c r="C337" s="28"/>
      <c r="D337" s="30"/>
      <c r="E337" s="28"/>
      <c r="F337" s="30"/>
      <c r="G337" s="30"/>
    </row>
    <row r="338" spans="1:7" x14ac:dyDescent="0.2">
      <c r="A338" s="28"/>
      <c r="B338" s="29"/>
      <c r="C338" s="28"/>
      <c r="D338" s="30"/>
      <c r="E338" s="28"/>
      <c r="F338" s="30"/>
      <c r="G338" s="30"/>
    </row>
    <row r="339" spans="1:7" x14ac:dyDescent="0.2">
      <c r="A339" s="28"/>
      <c r="B339" s="29"/>
      <c r="C339" s="28"/>
      <c r="D339" s="30"/>
      <c r="E339" s="28"/>
      <c r="F339" s="30"/>
      <c r="G339" s="30"/>
    </row>
    <row r="340" spans="1:7" x14ac:dyDescent="0.2">
      <c r="A340" s="28"/>
      <c r="B340" s="29"/>
      <c r="C340" s="28"/>
      <c r="D340" s="30"/>
      <c r="E340" s="28"/>
      <c r="F340" s="30"/>
      <c r="G340" s="30"/>
    </row>
    <row r="341" spans="1:7" x14ac:dyDescent="0.2">
      <c r="A341" s="28"/>
      <c r="B341" s="29"/>
      <c r="C341" s="28"/>
      <c r="D341" s="30"/>
      <c r="E341" s="28"/>
      <c r="F341" s="30"/>
      <c r="G341" s="30"/>
    </row>
    <row r="342" spans="1:7" x14ac:dyDescent="0.2">
      <c r="A342" s="28"/>
      <c r="B342" s="29"/>
      <c r="C342" s="28"/>
      <c r="D342" s="30"/>
      <c r="E342" s="28"/>
      <c r="F342" s="30"/>
      <c r="G342" s="30"/>
    </row>
    <row r="343" spans="1:7" x14ac:dyDescent="0.2">
      <c r="A343" s="28"/>
      <c r="B343" s="29"/>
      <c r="C343" s="28"/>
      <c r="D343" s="30"/>
      <c r="E343" s="28"/>
      <c r="F343" s="30"/>
      <c r="G343" s="30"/>
    </row>
    <row r="344" spans="1:7" x14ac:dyDescent="0.2">
      <c r="A344" s="28"/>
      <c r="B344" s="29"/>
      <c r="C344" s="28"/>
      <c r="D344" s="30"/>
      <c r="E344" s="28"/>
      <c r="F344" s="30"/>
      <c r="G344" s="30"/>
    </row>
    <row r="345" spans="1:7" x14ac:dyDescent="0.2">
      <c r="A345" s="28"/>
      <c r="B345" s="29"/>
      <c r="C345" s="28"/>
      <c r="D345" s="30"/>
      <c r="E345" s="28"/>
      <c r="F345" s="30"/>
      <c r="G345" s="30"/>
    </row>
    <row r="346" spans="1:7" x14ac:dyDescent="0.2">
      <c r="A346" s="28"/>
      <c r="B346" s="29"/>
      <c r="C346" s="28"/>
      <c r="D346" s="30"/>
      <c r="E346" s="28"/>
      <c r="F346" s="30"/>
      <c r="G346" s="30"/>
    </row>
    <row r="347" spans="1:7" x14ac:dyDescent="0.2">
      <c r="A347" s="28"/>
      <c r="B347" s="29"/>
      <c r="C347" s="28"/>
      <c r="D347" s="30"/>
      <c r="E347" s="28"/>
      <c r="F347" s="30"/>
      <c r="G347" s="30"/>
    </row>
    <row r="348" spans="1:7" x14ac:dyDescent="0.2">
      <c r="A348" s="28"/>
      <c r="B348" s="29"/>
      <c r="C348" s="28"/>
      <c r="D348" s="30"/>
      <c r="E348" s="28"/>
      <c r="F348" s="30"/>
      <c r="G348" s="30"/>
    </row>
    <row r="349" spans="1:7" x14ac:dyDescent="0.2">
      <c r="A349" s="28"/>
      <c r="B349" s="29"/>
      <c r="C349" s="28"/>
      <c r="D349" s="30"/>
      <c r="E349" s="28"/>
      <c r="F349" s="30"/>
      <c r="G349" s="30"/>
    </row>
    <row r="350" spans="1:7" x14ac:dyDescent="0.2">
      <c r="A350" s="28"/>
      <c r="B350" s="29"/>
      <c r="C350" s="28"/>
      <c r="D350" s="30"/>
      <c r="E350" s="28"/>
      <c r="F350" s="30"/>
      <c r="G350" s="30"/>
    </row>
    <row r="351" spans="1:7" x14ac:dyDescent="0.2">
      <c r="A351" s="28"/>
      <c r="B351" s="29"/>
      <c r="C351" s="28"/>
      <c r="D351" s="30"/>
      <c r="E351" s="28"/>
      <c r="F351" s="30"/>
      <c r="G351" s="30"/>
    </row>
    <row r="352" spans="1:7" x14ac:dyDescent="0.2">
      <c r="A352" s="28"/>
      <c r="B352" s="29"/>
      <c r="C352" s="28"/>
      <c r="D352" s="30"/>
      <c r="E352" s="28"/>
      <c r="F352" s="30"/>
      <c r="G352" s="30"/>
    </row>
    <row r="353" spans="1:7" x14ac:dyDescent="0.2">
      <c r="A353" s="28"/>
      <c r="B353" s="29"/>
      <c r="C353" s="28"/>
      <c r="D353" s="30"/>
      <c r="E353" s="28"/>
      <c r="F353" s="30"/>
      <c r="G353" s="30"/>
    </row>
    <row r="354" spans="1:7" x14ac:dyDescent="0.2">
      <c r="A354" s="28"/>
      <c r="B354" s="29"/>
      <c r="C354" s="28"/>
      <c r="D354" s="30"/>
      <c r="E354" s="28"/>
      <c r="F354" s="30"/>
      <c r="G354" s="30"/>
    </row>
    <row r="355" spans="1:7" x14ac:dyDescent="0.2">
      <c r="A355" s="28"/>
      <c r="B355" s="29"/>
      <c r="C355" s="28"/>
      <c r="D355" s="30"/>
      <c r="E355" s="28"/>
      <c r="F355" s="30"/>
      <c r="G355" s="30"/>
    </row>
    <row r="356" spans="1:7" x14ac:dyDescent="0.2">
      <c r="A356" s="28"/>
      <c r="B356" s="29"/>
      <c r="C356" s="28"/>
      <c r="D356" s="30"/>
      <c r="E356" s="28"/>
      <c r="F356" s="30"/>
      <c r="G356" s="30"/>
    </row>
    <row r="357" spans="1:7" x14ac:dyDescent="0.2">
      <c r="A357" s="28"/>
      <c r="B357" s="29"/>
      <c r="C357" s="28"/>
      <c r="D357" s="30"/>
      <c r="E357" s="28"/>
      <c r="F357" s="30"/>
      <c r="G357" s="30"/>
    </row>
    <row r="358" spans="1:7" x14ac:dyDescent="0.2">
      <c r="A358" s="28"/>
      <c r="B358" s="29"/>
      <c r="C358" s="28"/>
      <c r="D358" s="30"/>
      <c r="E358" s="28"/>
      <c r="F358" s="30"/>
      <c r="G358" s="30"/>
    </row>
    <row r="359" spans="1:7" x14ac:dyDescent="0.2">
      <c r="A359" s="28"/>
      <c r="B359" s="29"/>
      <c r="C359" s="28"/>
      <c r="D359" s="30"/>
      <c r="E359" s="28"/>
      <c r="F359" s="30"/>
      <c r="G359" s="30"/>
    </row>
    <row r="360" spans="1:7" x14ac:dyDescent="0.2">
      <c r="A360" s="28"/>
      <c r="B360" s="29"/>
      <c r="C360" s="28"/>
      <c r="D360" s="30"/>
      <c r="E360" s="28"/>
      <c r="F360" s="30"/>
      <c r="G360" s="30"/>
    </row>
    <row r="361" spans="1:7" x14ac:dyDescent="0.2">
      <c r="A361" s="28"/>
      <c r="B361" s="29"/>
      <c r="C361" s="28"/>
      <c r="D361" s="30"/>
      <c r="E361" s="28"/>
      <c r="F361" s="30"/>
      <c r="G361" s="30"/>
    </row>
    <row r="362" spans="1:7" x14ac:dyDescent="0.2">
      <c r="A362" s="28"/>
      <c r="B362" s="29"/>
      <c r="C362" s="28"/>
      <c r="D362" s="30"/>
      <c r="E362" s="28"/>
      <c r="F362" s="30"/>
      <c r="G362" s="30"/>
    </row>
    <row r="363" spans="1:7" x14ac:dyDescent="0.2">
      <c r="A363" s="28"/>
      <c r="B363" s="29"/>
      <c r="C363" s="28"/>
      <c r="D363" s="30"/>
      <c r="E363" s="28"/>
      <c r="F363" s="30"/>
      <c r="G363" s="30"/>
    </row>
    <row r="364" spans="1:7" x14ac:dyDescent="0.2">
      <c r="A364" s="28"/>
      <c r="B364" s="29"/>
      <c r="C364" s="28"/>
      <c r="D364" s="30"/>
      <c r="E364" s="28"/>
      <c r="F364" s="30"/>
      <c r="G364" s="30"/>
    </row>
    <row r="365" spans="1:7" x14ac:dyDescent="0.2">
      <c r="A365" s="28"/>
      <c r="B365" s="29"/>
      <c r="C365" s="28"/>
      <c r="D365" s="30"/>
      <c r="E365" s="28"/>
      <c r="F365" s="30"/>
      <c r="G365" s="30"/>
    </row>
    <row r="366" spans="1:7" x14ac:dyDescent="0.2">
      <c r="A366" s="28"/>
      <c r="B366" s="29"/>
      <c r="C366" s="28"/>
      <c r="D366" s="30"/>
      <c r="E366" s="28"/>
      <c r="F366" s="30"/>
      <c r="G366" s="30"/>
    </row>
    <row r="367" spans="1:7" x14ac:dyDescent="0.2">
      <c r="A367" s="28"/>
      <c r="B367" s="29"/>
      <c r="C367" s="28"/>
      <c r="D367" s="30"/>
      <c r="E367" s="28"/>
      <c r="F367" s="30"/>
      <c r="G367" s="30"/>
    </row>
    <row r="368" spans="1:7" x14ac:dyDescent="0.2">
      <c r="A368" s="28"/>
      <c r="B368" s="29"/>
      <c r="C368" s="28"/>
      <c r="D368" s="30"/>
      <c r="E368" s="28"/>
      <c r="F368" s="30"/>
      <c r="G368" s="30"/>
    </row>
    <row r="369" spans="1:7" x14ac:dyDescent="0.2">
      <c r="A369" s="28"/>
      <c r="B369" s="29"/>
      <c r="C369" s="28"/>
      <c r="D369" s="30"/>
      <c r="E369" s="28"/>
      <c r="F369" s="30"/>
      <c r="G369" s="30"/>
    </row>
    <row r="370" spans="1:7" x14ac:dyDescent="0.2">
      <c r="A370" s="28"/>
      <c r="B370" s="29"/>
      <c r="C370" s="28"/>
      <c r="D370" s="30"/>
      <c r="E370" s="28"/>
      <c r="F370" s="30"/>
      <c r="G370" s="30"/>
    </row>
    <row r="371" spans="1:7" x14ac:dyDescent="0.2">
      <c r="A371" s="28"/>
      <c r="B371" s="29"/>
      <c r="C371" s="28"/>
      <c r="D371" s="30"/>
      <c r="E371" s="28"/>
      <c r="F371" s="30"/>
      <c r="G371" s="30"/>
    </row>
    <row r="372" spans="1:7" x14ac:dyDescent="0.2">
      <c r="A372" s="28"/>
      <c r="B372" s="29"/>
      <c r="C372" s="28"/>
      <c r="D372" s="30"/>
      <c r="E372" s="28"/>
      <c r="F372" s="30"/>
      <c r="G372" s="30"/>
    </row>
    <row r="373" spans="1:7" x14ac:dyDescent="0.2">
      <c r="A373" s="28"/>
      <c r="B373" s="29"/>
      <c r="C373" s="28"/>
      <c r="D373" s="30"/>
      <c r="E373" s="28"/>
      <c r="F373" s="30"/>
      <c r="G373" s="30"/>
    </row>
    <row r="374" spans="1:7" x14ac:dyDescent="0.2">
      <c r="A374" s="28"/>
      <c r="B374" s="29"/>
      <c r="C374" s="28"/>
      <c r="D374" s="30"/>
      <c r="E374" s="28"/>
      <c r="F374" s="30"/>
      <c r="G374" s="30"/>
    </row>
    <row r="375" spans="1:7" x14ac:dyDescent="0.2">
      <c r="A375" s="28"/>
      <c r="B375" s="29"/>
      <c r="C375" s="28"/>
      <c r="D375" s="30"/>
      <c r="E375" s="28"/>
      <c r="F375" s="30"/>
      <c r="G375" s="30"/>
    </row>
    <row r="376" spans="1:7" x14ac:dyDescent="0.2">
      <c r="A376" s="28"/>
      <c r="B376" s="29"/>
      <c r="C376" s="28"/>
      <c r="D376" s="30"/>
      <c r="E376" s="28"/>
      <c r="F376" s="30"/>
      <c r="G376" s="30"/>
    </row>
    <row r="377" spans="1:7" x14ac:dyDescent="0.2">
      <c r="A377" s="28"/>
      <c r="B377" s="29"/>
      <c r="C377" s="28"/>
      <c r="D377" s="30"/>
      <c r="E377" s="28"/>
      <c r="F377" s="30"/>
      <c r="G377" s="30"/>
    </row>
    <row r="378" spans="1:7" x14ac:dyDescent="0.2">
      <c r="A378" s="28"/>
      <c r="B378" s="29"/>
      <c r="C378" s="28"/>
      <c r="D378" s="30"/>
      <c r="E378" s="28"/>
      <c r="F378" s="30"/>
      <c r="G378" s="30"/>
    </row>
    <row r="379" spans="1:7" x14ac:dyDescent="0.2">
      <c r="A379" s="28"/>
      <c r="B379" s="29"/>
      <c r="C379" s="28"/>
      <c r="D379" s="30"/>
      <c r="E379" s="28"/>
      <c r="F379" s="30"/>
      <c r="G379" s="30"/>
    </row>
    <row r="380" spans="1:7" x14ac:dyDescent="0.2">
      <c r="A380" s="28"/>
      <c r="B380" s="29"/>
      <c r="C380" s="28"/>
      <c r="D380" s="30"/>
      <c r="E380" s="28"/>
      <c r="F380" s="30"/>
      <c r="G380" s="30"/>
    </row>
    <row r="381" spans="1:7" x14ac:dyDescent="0.2">
      <c r="A381" s="28"/>
      <c r="B381" s="29"/>
      <c r="C381" s="28"/>
      <c r="D381" s="30"/>
      <c r="E381" s="28"/>
      <c r="F381" s="30"/>
      <c r="G381" s="30"/>
    </row>
    <row r="382" spans="1:7" x14ac:dyDescent="0.2">
      <c r="A382" s="28"/>
      <c r="B382" s="29"/>
      <c r="C382" s="28"/>
      <c r="D382" s="30"/>
      <c r="E382" s="28"/>
      <c r="F382" s="30"/>
      <c r="G382" s="30"/>
    </row>
    <row r="383" spans="1:7" x14ac:dyDescent="0.2">
      <c r="A383" s="28"/>
      <c r="B383" s="29"/>
      <c r="C383" s="28"/>
      <c r="D383" s="30"/>
      <c r="E383" s="28"/>
      <c r="F383" s="30"/>
      <c r="G383" s="30"/>
    </row>
    <row r="384" spans="1:7" x14ac:dyDescent="0.2">
      <c r="A384" s="28"/>
      <c r="B384" s="29"/>
      <c r="C384" s="28"/>
      <c r="D384" s="30"/>
      <c r="E384" s="28"/>
      <c r="F384" s="30"/>
      <c r="G384" s="30"/>
    </row>
    <row r="385" spans="1:7" x14ac:dyDescent="0.2">
      <c r="A385" s="28"/>
      <c r="B385" s="29"/>
      <c r="C385" s="28"/>
      <c r="D385" s="30"/>
      <c r="E385" s="28"/>
      <c r="F385" s="30"/>
      <c r="G385" s="30"/>
    </row>
    <row r="386" spans="1:7" x14ac:dyDescent="0.2">
      <c r="A386" s="28"/>
      <c r="B386" s="29"/>
      <c r="C386" s="28"/>
      <c r="D386" s="30"/>
      <c r="E386" s="28"/>
      <c r="F386" s="30"/>
      <c r="G386" s="30"/>
    </row>
    <row r="387" spans="1:7" x14ac:dyDescent="0.2">
      <c r="A387" s="28"/>
      <c r="B387" s="29"/>
      <c r="C387" s="28"/>
      <c r="D387" s="30"/>
      <c r="E387" s="28"/>
      <c r="F387" s="30"/>
      <c r="G387" s="30"/>
    </row>
    <row r="388" spans="1:7" x14ac:dyDescent="0.2">
      <c r="A388" s="28"/>
      <c r="B388" s="29"/>
      <c r="C388" s="28"/>
      <c r="D388" s="30"/>
      <c r="E388" s="28"/>
      <c r="F388" s="30"/>
      <c r="G388" s="30"/>
    </row>
    <row r="389" spans="1:7" x14ac:dyDescent="0.2">
      <c r="A389" s="28"/>
      <c r="B389" s="29"/>
      <c r="C389" s="28"/>
      <c r="D389" s="30"/>
      <c r="E389" s="28"/>
      <c r="F389" s="30"/>
      <c r="G389" s="30"/>
    </row>
    <row r="390" spans="1:7" x14ac:dyDescent="0.2">
      <c r="A390" s="28"/>
      <c r="B390" s="29"/>
      <c r="C390" s="28"/>
      <c r="D390" s="30"/>
      <c r="E390" s="28"/>
      <c r="F390" s="30"/>
      <c r="G390" s="30"/>
    </row>
    <row r="391" spans="1:7" x14ac:dyDescent="0.2">
      <c r="A391" s="28"/>
      <c r="B391" s="29"/>
      <c r="C391" s="28"/>
      <c r="D391" s="30"/>
      <c r="E391" s="28"/>
      <c r="F391" s="30"/>
      <c r="G391" s="30"/>
    </row>
    <row r="392" spans="1:7" x14ac:dyDescent="0.2">
      <c r="A392" s="28"/>
      <c r="B392" s="29"/>
      <c r="C392" s="28"/>
      <c r="D392" s="30"/>
      <c r="E392" s="28"/>
      <c r="F392" s="30"/>
      <c r="G392" s="30"/>
    </row>
    <row r="393" spans="1:7" x14ac:dyDescent="0.2">
      <c r="A393" s="28"/>
      <c r="B393" s="29"/>
      <c r="C393" s="28"/>
      <c r="D393" s="30"/>
      <c r="E393" s="28"/>
      <c r="F393" s="30"/>
      <c r="G393" s="30"/>
    </row>
    <row r="394" spans="1:7" x14ac:dyDescent="0.2">
      <c r="A394" s="28"/>
      <c r="B394" s="29"/>
      <c r="C394" s="28"/>
      <c r="D394" s="30"/>
      <c r="E394" s="28"/>
      <c r="F394" s="30"/>
      <c r="G394" s="30"/>
    </row>
    <row r="395" spans="1:7" x14ac:dyDescent="0.2">
      <c r="A395" s="28"/>
      <c r="B395" s="29"/>
      <c r="C395" s="28"/>
      <c r="D395" s="30"/>
      <c r="E395" s="28"/>
      <c r="F395" s="30"/>
      <c r="G395" s="30"/>
    </row>
    <row r="396" spans="1:7" x14ac:dyDescent="0.2">
      <c r="A396" s="28"/>
      <c r="B396" s="29"/>
      <c r="C396" s="28"/>
      <c r="D396" s="30"/>
      <c r="E396" s="28"/>
      <c r="F396" s="30"/>
      <c r="G396" s="30"/>
    </row>
    <row r="397" spans="1:7" x14ac:dyDescent="0.2">
      <c r="A397" s="28"/>
      <c r="B397" s="29"/>
      <c r="C397" s="28"/>
      <c r="D397" s="30"/>
      <c r="E397" s="28"/>
      <c r="F397" s="30"/>
      <c r="G397" s="30"/>
    </row>
    <row r="398" spans="1:7" x14ac:dyDescent="0.2">
      <c r="A398" s="28"/>
      <c r="B398" s="29"/>
      <c r="C398" s="28"/>
      <c r="D398" s="30"/>
      <c r="E398" s="28"/>
      <c r="F398" s="30"/>
      <c r="G398" s="30"/>
    </row>
    <row r="399" spans="1:7" x14ac:dyDescent="0.2">
      <c r="A399" s="28"/>
      <c r="B399" s="29"/>
      <c r="C399" s="28"/>
      <c r="D399" s="30"/>
      <c r="E399" s="28"/>
      <c r="F399" s="30"/>
      <c r="G399" s="30"/>
    </row>
    <row r="400" spans="1:7" x14ac:dyDescent="0.2">
      <c r="A400" s="28"/>
      <c r="B400" s="29"/>
      <c r="C400" s="28"/>
      <c r="D400" s="30"/>
      <c r="E400" s="28"/>
      <c r="F400" s="30"/>
      <c r="G400" s="30"/>
    </row>
    <row r="401" spans="1:7" x14ac:dyDescent="0.2">
      <c r="A401" s="28"/>
      <c r="B401" s="29"/>
      <c r="C401" s="28"/>
      <c r="D401" s="30"/>
      <c r="E401" s="28"/>
      <c r="F401" s="30"/>
      <c r="G401" s="30"/>
    </row>
    <row r="402" spans="1:7" x14ac:dyDescent="0.2">
      <c r="A402" s="28"/>
      <c r="B402" s="29"/>
      <c r="C402" s="28"/>
      <c r="D402" s="30"/>
      <c r="E402" s="28"/>
      <c r="F402" s="30"/>
      <c r="G402" s="30"/>
    </row>
    <row r="403" spans="1:7" x14ac:dyDescent="0.2">
      <c r="A403" s="28"/>
      <c r="B403" s="29"/>
      <c r="C403" s="28"/>
      <c r="D403" s="30"/>
      <c r="E403" s="28"/>
      <c r="F403" s="30"/>
      <c r="G403" s="30"/>
    </row>
    <row r="404" spans="1:7" x14ac:dyDescent="0.2">
      <c r="A404" s="28"/>
      <c r="B404" s="29"/>
      <c r="C404" s="28"/>
      <c r="D404" s="30"/>
      <c r="E404" s="28"/>
      <c r="F404" s="30"/>
      <c r="G404" s="30"/>
    </row>
    <row r="405" spans="1:7" x14ac:dyDescent="0.2">
      <c r="A405" s="28"/>
      <c r="B405" s="29"/>
      <c r="C405" s="28"/>
      <c r="D405" s="30"/>
      <c r="E405" s="28"/>
      <c r="F405" s="30"/>
      <c r="G405" s="30"/>
    </row>
    <row r="406" spans="1:7" x14ac:dyDescent="0.2">
      <c r="A406" s="28"/>
      <c r="B406" s="29"/>
      <c r="C406" s="28"/>
      <c r="D406" s="30"/>
      <c r="E406" s="28"/>
      <c r="F406" s="30"/>
      <c r="G406" s="30"/>
    </row>
    <row r="407" spans="1:7" x14ac:dyDescent="0.2">
      <c r="A407" s="28"/>
      <c r="B407" s="29"/>
      <c r="C407" s="28"/>
      <c r="D407" s="30"/>
      <c r="E407" s="28"/>
      <c r="F407" s="30"/>
      <c r="G407" s="30"/>
    </row>
    <row r="408" spans="1:7" x14ac:dyDescent="0.2">
      <c r="A408" s="28"/>
      <c r="B408" s="29"/>
      <c r="C408" s="28"/>
      <c r="D408" s="30"/>
      <c r="E408" s="28"/>
      <c r="F408" s="30"/>
      <c r="G408" s="30"/>
    </row>
    <row r="409" spans="1:7" x14ac:dyDescent="0.2">
      <c r="A409" s="28"/>
      <c r="B409" s="29"/>
      <c r="C409" s="28"/>
      <c r="D409" s="30"/>
      <c r="E409" s="28"/>
      <c r="F409" s="30"/>
      <c r="G409" s="30"/>
    </row>
    <row r="410" spans="1:7" x14ac:dyDescent="0.2">
      <c r="A410" s="28"/>
      <c r="B410" s="29"/>
      <c r="C410" s="28"/>
      <c r="D410" s="30"/>
      <c r="E410" s="28"/>
      <c r="F410" s="30"/>
      <c r="G410" s="30"/>
    </row>
    <row r="411" spans="1:7" x14ac:dyDescent="0.2">
      <c r="A411" s="28"/>
      <c r="B411" s="29"/>
      <c r="C411" s="28"/>
      <c r="D411" s="30"/>
      <c r="E411" s="28"/>
      <c r="F411" s="30"/>
      <c r="G411" s="30"/>
    </row>
    <row r="412" spans="1:7" x14ac:dyDescent="0.2">
      <c r="A412" s="28"/>
      <c r="B412" s="29"/>
      <c r="C412" s="28"/>
      <c r="D412" s="30"/>
      <c r="E412" s="28"/>
      <c r="F412" s="30"/>
      <c r="G412" s="30"/>
    </row>
    <row r="413" spans="1:7" x14ac:dyDescent="0.2">
      <c r="A413" s="28"/>
      <c r="B413" s="29"/>
      <c r="C413" s="28"/>
      <c r="D413" s="30"/>
      <c r="E413" s="28"/>
      <c r="F413" s="30"/>
      <c r="G413" s="30"/>
    </row>
    <row r="414" spans="1:7" x14ac:dyDescent="0.2">
      <c r="A414" s="28"/>
      <c r="B414" s="29"/>
      <c r="C414" s="28"/>
      <c r="D414" s="30"/>
      <c r="E414" s="28"/>
      <c r="F414" s="30"/>
      <c r="G414" s="30"/>
    </row>
    <row r="415" spans="1:7" x14ac:dyDescent="0.2">
      <c r="A415" s="28"/>
      <c r="B415" s="29"/>
      <c r="C415" s="28"/>
      <c r="D415" s="30"/>
      <c r="E415" s="28"/>
      <c r="F415" s="30"/>
      <c r="G415" s="30"/>
    </row>
    <row r="416" spans="1:7" x14ac:dyDescent="0.2">
      <c r="A416" s="28"/>
      <c r="B416" s="29"/>
      <c r="C416" s="28"/>
      <c r="D416" s="30"/>
      <c r="E416" s="28"/>
      <c r="F416" s="30"/>
      <c r="G416" s="30"/>
    </row>
    <row r="417" spans="1:7" x14ac:dyDescent="0.2">
      <c r="A417" s="28"/>
      <c r="B417" s="29"/>
      <c r="C417" s="28"/>
      <c r="D417" s="30"/>
      <c r="E417" s="28"/>
      <c r="F417" s="30"/>
      <c r="G417" s="30"/>
    </row>
    <row r="418" spans="1:7" x14ac:dyDescent="0.2">
      <c r="A418" s="28"/>
      <c r="B418" s="29"/>
      <c r="C418" s="28"/>
      <c r="D418" s="30"/>
      <c r="E418" s="28"/>
      <c r="F418" s="30"/>
      <c r="G418" s="30"/>
    </row>
    <row r="419" spans="1:7" x14ac:dyDescent="0.2">
      <c r="A419" s="28"/>
      <c r="B419" s="29"/>
      <c r="C419" s="28"/>
      <c r="D419" s="30"/>
      <c r="E419" s="28"/>
      <c r="F419" s="30"/>
      <c r="G419" s="30"/>
    </row>
    <row r="420" spans="1:7" x14ac:dyDescent="0.2">
      <c r="A420" s="28"/>
      <c r="B420" s="29"/>
      <c r="C420" s="28"/>
      <c r="D420" s="30"/>
      <c r="E420" s="28"/>
      <c r="F420" s="30"/>
      <c r="G420" s="30"/>
    </row>
    <row r="421" spans="1:7" x14ac:dyDescent="0.2">
      <c r="A421" s="28"/>
      <c r="B421" s="29"/>
      <c r="C421" s="28"/>
      <c r="D421" s="30"/>
      <c r="E421" s="28"/>
      <c r="F421" s="30"/>
      <c r="G421" s="30"/>
    </row>
    <row r="422" spans="1:7" x14ac:dyDescent="0.2">
      <c r="A422" s="28"/>
      <c r="B422" s="29"/>
      <c r="C422" s="28"/>
      <c r="D422" s="30"/>
      <c r="E422" s="28"/>
      <c r="F422" s="30"/>
      <c r="G422" s="30"/>
    </row>
    <row r="423" spans="1:7" x14ac:dyDescent="0.2">
      <c r="A423" s="28"/>
      <c r="B423" s="29"/>
      <c r="C423" s="28"/>
      <c r="D423" s="30"/>
      <c r="E423" s="28"/>
      <c r="F423" s="30"/>
      <c r="G423" s="30"/>
    </row>
    <row r="424" spans="1:7" x14ac:dyDescent="0.2">
      <c r="A424" s="28"/>
      <c r="B424" s="29"/>
      <c r="C424" s="28"/>
      <c r="D424" s="30"/>
      <c r="E424" s="28"/>
      <c r="F424" s="30"/>
      <c r="G424" s="30"/>
    </row>
    <row r="425" spans="1:7" x14ac:dyDescent="0.2">
      <c r="A425" s="28"/>
      <c r="B425" s="29"/>
      <c r="C425" s="28"/>
      <c r="D425" s="30"/>
      <c r="E425" s="28"/>
      <c r="F425" s="30"/>
      <c r="G425" s="30"/>
    </row>
    <row r="426" spans="1:7" x14ac:dyDescent="0.2">
      <c r="A426" s="28"/>
      <c r="B426" s="29"/>
      <c r="C426" s="28"/>
      <c r="D426" s="30"/>
      <c r="E426" s="28"/>
      <c r="F426" s="30"/>
      <c r="G426" s="30"/>
    </row>
    <row r="427" spans="1:7" x14ac:dyDescent="0.2">
      <c r="A427" s="28"/>
      <c r="B427" s="29"/>
      <c r="C427" s="28"/>
      <c r="D427" s="30"/>
      <c r="E427" s="28"/>
      <c r="F427" s="30"/>
      <c r="G427" s="30"/>
    </row>
    <row r="428" spans="1:7" x14ac:dyDescent="0.2">
      <c r="A428" s="28"/>
      <c r="B428" s="29"/>
      <c r="C428" s="28"/>
      <c r="D428" s="30"/>
      <c r="E428" s="28"/>
      <c r="F428" s="30"/>
      <c r="G428" s="30"/>
    </row>
    <row r="429" spans="1:7" x14ac:dyDescent="0.2">
      <c r="A429" s="28"/>
      <c r="B429" s="29"/>
      <c r="C429" s="28"/>
      <c r="D429" s="30"/>
      <c r="E429" s="28"/>
      <c r="F429" s="30"/>
      <c r="G429" s="30"/>
    </row>
    <row r="430" spans="1:7" x14ac:dyDescent="0.2">
      <c r="A430" s="28"/>
      <c r="B430" s="29"/>
      <c r="C430" s="28"/>
      <c r="D430" s="30"/>
      <c r="E430" s="28"/>
      <c r="F430" s="30"/>
      <c r="G430" s="30"/>
    </row>
    <row r="431" spans="1:7" x14ac:dyDescent="0.2">
      <c r="A431" s="28"/>
      <c r="B431" s="29"/>
      <c r="C431" s="28"/>
      <c r="D431" s="30"/>
      <c r="E431" s="28"/>
      <c r="F431" s="30"/>
      <c r="G431" s="30"/>
    </row>
    <row r="432" spans="1:7" x14ac:dyDescent="0.2">
      <c r="A432" s="28"/>
      <c r="B432" s="29"/>
      <c r="C432" s="28"/>
      <c r="D432" s="30"/>
      <c r="E432" s="28"/>
      <c r="F432" s="30"/>
      <c r="G432" s="30"/>
    </row>
    <row r="433" spans="1:7" x14ac:dyDescent="0.2">
      <c r="A433" s="28"/>
      <c r="B433" s="29"/>
      <c r="C433" s="28"/>
      <c r="D433" s="30"/>
      <c r="E433" s="28"/>
      <c r="F433" s="30"/>
      <c r="G433" s="30"/>
    </row>
    <row r="434" spans="1:7" x14ac:dyDescent="0.2">
      <c r="A434" s="28"/>
      <c r="B434" s="29"/>
      <c r="C434" s="28"/>
      <c r="D434" s="30"/>
      <c r="E434" s="28"/>
      <c r="F434" s="30"/>
      <c r="G434" s="30"/>
    </row>
    <row r="435" spans="1:7" x14ac:dyDescent="0.2">
      <c r="A435" s="28"/>
      <c r="B435" s="29"/>
      <c r="C435" s="28"/>
      <c r="D435" s="30"/>
      <c r="E435" s="28"/>
      <c r="F435" s="30"/>
      <c r="G435" s="30"/>
    </row>
    <row r="436" spans="1:7" x14ac:dyDescent="0.2">
      <c r="A436" s="28"/>
      <c r="B436" s="29"/>
      <c r="C436" s="28"/>
      <c r="D436" s="30"/>
      <c r="E436" s="28"/>
      <c r="F436" s="30"/>
      <c r="G436" s="30"/>
    </row>
    <row r="437" spans="1:7" x14ac:dyDescent="0.2">
      <c r="A437" s="28"/>
      <c r="B437" s="29"/>
      <c r="C437" s="28"/>
      <c r="D437" s="30"/>
      <c r="E437" s="28"/>
      <c r="F437" s="30"/>
      <c r="G437" s="30"/>
    </row>
    <row r="438" spans="1:7" x14ac:dyDescent="0.2">
      <c r="A438" s="28"/>
      <c r="B438" s="29"/>
      <c r="C438" s="28"/>
      <c r="D438" s="30"/>
      <c r="E438" s="28"/>
      <c r="F438" s="30"/>
      <c r="G438" s="30"/>
    </row>
    <row r="439" spans="1:7" x14ac:dyDescent="0.2">
      <c r="A439" s="28"/>
      <c r="B439" s="29"/>
      <c r="C439" s="28"/>
      <c r="D439" s="30"/>
      <c r="E439" s="28"/>
      <c r="F439" s="30"/>
      <c r="G439" s="30"/>
    </row>
    <row r="440" spans="1:7" x14ac:dyDescent="0.2">
      <c r="A440" s="28"/>
      <c r="B440" s="29"/>
      <c r="C440" s="28"/>
      <c r="D440" s="30"/>
      <c r="E440" s="28"/>
      <c r="F440" s="30"/>
      <c r="G440" s="30"/>
    </row>
    <row r="441" spans="1:7" x14ac:dyDescent="0.2">
      <c r="A441" s="28"/>
      <c r="B441" s="29"/>
      <c r="C441" s="28"/>
      <c r="D441" s="30"/>
      <c r="E441" s="28"/>
      <c r="F441" s="30"/>
      <c r="G441" s="30"/>
    </row>
    <row r="442" spans="1:7" x14ac:dyDescent="0.2">
      <c r="A442" s="28"/>
      <c r="B442" s="29"/>
      <c r="C442" s="28"/>
      <c r="D442" s="30"/>
      <c r="E442" s="28"/>
      <c r="F442" s="30"/>
      <c r="G442" s="30"/>
    </row>
    <row r="443" spans="1:7" x14ac:dyDescent="0.2">
      <c r="A443" s="28"/>
      <c r="B443" s="29"/>
      <c r="C443" s="28"/>
      <c r="D443" s="30"/>
      <c r="E443" s="28"/>
      <c r="F443" s="30"/>
      <c r="G443" s="30"/>
    </row>
    <row r="444" spans="1:7" x14ac:dyDescent="0.2">
      <c r="A444" s="28"/>
      <c r="B444" s="29"/>
      <c r="C444" s="28"/>
      <c r="D444" s="30"/>
      <c r="E444" s="28"/>
      <c r="F444" s="30"/>
      <c r="G444" s="30"/>
    </row>
    <row r="445" spans="1:7" x14ac:dyDescent="0.2">
      <c r="A445" s="28"/>
      <c r="B445" s="29"/>
      <c r="C445" s="28"/>
      <c r="D445" s="30"/>
      <c r="E445" s="28"/>
      <c r="F445" s="30"/>
      <c r="G445" s="30"/>
    </row>
    <row r="446" spans="1:7" x14ac:dyDescent="0.2">
      <c r="A446" s="28"/>
      <c r="B446" s="29"/>
      <c r="C446" s="28"/>
      <c r="D446" s="30"/>
      <c r="E446" s="28"/>
      <c r="F446" s="30"/>
      <c r="G446" s="30"/>
    </row>
    <row r="447" spans="1:7" x14ac:dyDescent="0.2">
      <c r="A447" s="28"/>
      <c r="B447" s="29"/>
      <c r="C447" s="28"/>
      <c r="D447" s="30"/>
      <c r="E447" s="28"/>
      <c r="F447" s="30"/>
      <c r="G447" s="30"/>
    </row>
    <row r="448" spans="1:7" x14ac:dyDescent="0.2">
      <c r="A448" s="28"/>
      <c r="B448" s="29"/>
      <c r="C448" s="28"/>
      <c r="D448" s="30"/>
      <c r="E448" s="28"/>
      <c r="F448" s="30"/>
      <c r="G448" s="30"/>
    </row>
    <row r="449" spans="1:7" x14ac:dyDescent="0.2">
      <c r="A449" s="28"/>
      <c r="B449" s="29"/>
      <c r="C449" s="28"/>
      <c r="D449" s="30"/>
      <c r="E449" s="28"/>
      <c r="F449" s="30"/>
      <c r="G449" s="30"/>
    </row>
    <row r="450" spans="1:7" x14ac:dyDescent="0.2">
      <c r="A450" s="28"/>
      <c r="B450" s="29"/>
      <c r="C450" s="28"/>
      <c r="D450" s="30"/>
      <c r="E450" s="28"/>
      <c r="F450" s="30"/>
      <c r="G450" s="30"/>
    </row>
    <row r="451" spans="1:7" x14ac:dyDescent="0.2">
      <c r="A451" s="28"/>
      <c r="B451" s="29"/>
      <c r="C451" s="28"/>
      <c r="D451" s="30"/>
      <c r="E451" s="28"/>
      <c r="F451" s="30"/>
      <c r="G451" s="30"/>
    </row>
    <row r="452" spans="1:7" x14ac:dyDescent="0.2">
      <c r="A452" s="28"/>
      <c r="B452" s="29"/>
      <c r="C452" s="28"/>
      <c r="D452" s="30"/>
      <c r="E452" s="28"/>
      <c r="F452" s="30"/>
      <c r="G452" s="30"/>
    </row>
    <row r="453" spans="1:7" x14ac:dyDescent="0.2">
      <c r="A453" s="28"/>
      <c r="B453" s="29"/>
      <c r="C453" s="28"/>
      <c r="D453" s="30"/>
      <c r="E453" s="28"/>
      <c r="F453" s="30"/>
      <c r="G453" s="30"/>
    </row>
    <row r="454" spans="1:7" x14ac:dyDescent="0.2">
      <c r="A454" s="28"/>
      <c r="B454" s="29"/>
      <c r="C454" s="28"/>
      <c r="D454" s="30"/>
      <c r="E454" s="28"/>
      <c r="F454" s="30"/>
      <c r="G454" s="30"/>
    </row>
    <row r="455" spans="1:7" x14ac:dyDescent="0.2">
      <c r="A455" s="28"/>
      <c r="B455" s="29"/>
      <c r="C455" s="28"/>
      <c r="D455" s="30"/>
      <c r="E455" s="28"/>
      <c r="F455" s="30"/>
      <c r="G455" s="30"/>
    </row>
    <row r="456" spans="1:7" x14ac:dyDescent="0.2">
      <c r="A456" s="28"/>
      <c r="B456" s="29"/>
      <c r="C456" s="28"/>
      <c r="D456" s="30"/>
      <c r="E456" s="28"/>
      <c r="F456" s="30"/>
      <c r="G456" s="30"/>
    </row>
    <row r="457" spans="1:7" x14ac:dyDescent="0.2">
      <c r="A457" s="28"/>
      <c r="B457" s="29"/>
      <c r="C457" s="28"/>
      <c r="D457" s="30"/>
      <c r="E457" s="28"/>
      <c r="F457" s="30"/>
      <c r="G457" s="30"/>
    </row>
    <row r="458" spans="1:7" x14ac:dyDescent="0.2">
      <c r="A458" s="28"/>
      <c r="B458" s="29"/>
      <c r="C458" s="28"/>
      <c r="D458" s="30"/>
      <c r="E458" s="28"/>
      <c r="F458" s="30"/>
      <c r="G458" s="30"/>
    </row>
    <row r="459" spans="1:7" x14ac:dyDescent="0.2">
      <c r="A459" s="28"/>
      <c r="B459" s="29"/>
      <c r="C459" s="28"/>
      <c r="D459" s="30"/>
      <c r="E459" s="28"/>
      <c r="F459" s="30"/>
      <c r="G459" s="30"/>
    </row>
    <row r="460" spans="1:7" x14ac:dyDescent="0.2">
      <c r="A460" s="28"/>
      <c r="B460" s="29"/>
      <c r="C460" s="28"/>
      <c r="D460" s="30"/>
      <c r="E460" s="28"/>
      <c r="F460" s="30"/>
      <c r="G460" s="30"/>
    </row>
    <row r="461" spans="1:7" x14ac:dyDescent="0.2">
      <c r="A461" s="28"/>
      <c r="B461" s="29"/>
      <c r="C461" s="28"/>
      <c r="D461" s="30"/>
      <c r="E461" s="28"/>
      <c r="F461" s="30"/>
      <c r="G461" s="30"/>
    </row>
    <row r="462" spans="1:7" x14ac:dyDescent="0.2">
      <c r="A462" s="28"/>
      <c r="B462" s="29"/>
      <c r="C462" s="28"/>
      <c r="D462" s="30"/>
      <c r="E462" s="28"/>
      <c r="F462" s="30"/>
      <c r="G462" s="30"/>
    </row>
    <row r="463" spans="1:7" x14ac:dyDescent="0.2">
      <c r="A463" s="28"/>
      <c r="B463" s="29"/>
      <c r="C463" s="28"/>
      <c r="D463" s="30"/>
      <c r="E463" s="28"/>
      <c r="F463" s="30"/>
      <c r="G463" s="30"/>
    </row>
    <row r="464" spans="1:7" x14ac:dyDescent="0.2">
      <c r="A464" s="28"/>
      <c r="B464" s="29"/>
      <c r="C464" s="28"/>
      <c r="D464" s="30"/>
      <c r="E464" s="28"/>
      <c r="F464" s="30"/>
      <c r="G464" s="30"/>
    </row>
    <row r="465" spans="1:7" x14ac:dyDescent="0.2">
      <c r="A465" s="28"/>
      <c r="B465" s="29"/>
      <c r="C465" s="28"/>
      <c r="D465" s="30"/>
      <c r="E465" s="28"/>
      <c r="F465" s="30"/>
      <c r="G465" s="30"/>
    </row>
    <row r="466" spans="1:7" x14ac:dyDescent="0.2">
      <c r="A466" s="28"/>
      <c r="B466" s="29"/>
      <c r="C466" s="28"/>
      <c r="D466" s="30"/>
      <c r="E466" s="28"/>
      <c r="F466" s="30"/>
      <c r="G466" s="30"/>
    </row>
    <row r="467" spans="1:7" x14ac:dyDescent="0.2">
      <c r="A467" s="28"/>
      <c r="B467" s="29"/>
      <c r="C467" s="28"/>
      <c r="D467" s="30"/>
      <c r="E467" s="28"/>
      <c r="F467" s="30"/>
      <c r="G467" s="30"/>
    </row>
    <row r="468" spans="1:7" x14ac:dyDescent="0.2">
      <c r="A468" s="28"/>
      <c r="B468" s="29"/>
      <c r="C468" s="28"/>
      <c r="D468" s="30"/>
      <c r="E468" s="28"/>
      <c r="F468" s="30"/>
      <c r="G468" s="30"/>
    </row>
    <row r="469" spans="1:7" x14ac:dyDescent="0.2">
      <c r="A469" s="28"/>
      <c r="B469" s="29"/>
      <c r="C469" s="28"/>
      <c r="D469" s="30"/>
      <c r="E469" s="28"/>
      <c r="F469" s="30"/>
      <c r="G469" s="30"/>
    </row>
    <row r="470" spans="1:7" x14ac:dyDescent="0.2">
      <c r="A470" s="28"/>
      <c r="B470" s="29"/>
      <c r="C470" s="28"/>
      <c r="D470" s="30"/>
      <c r="E470" s="28"/>
      <c r="F470" s="30"/>
      <c r="G470" s="30"/>
    </row>
    <row r="471" spans="1:7" x14ac:dyDescent="0.2">
      <c r="A471" s="28"/>
      <c r="B471" s="29"/>
      <c r="C471" s="28"/>
      <c r="D471" s="30"/>
      <c r="E471" s="28"/>
      <c r="F471" s="30"/>
      <c r="G471" s="30"/>
    </row>
    <row r="472" spans="1:7" x14ac:dyDescent="0.2">
      <c r="A472" s="28"/>
      <c r="B472" s="29"/>
      <c r="C472" s="28"/>
      <c r="D472" s="30"/>
      <c r="E472" s="28"/>
      <c r="F472" s="30"/>
      <c r="G472" s="30"/>
    </row>
    <row r="473" spans="1:7" x14ac:dyDescent="0.2">
      <c r="A473" s="28"/>
      <c r="B473" s="29"/>
      <c r="C473" s="28"/>
      <c r="D473" s="30"/>
      <c r="E473" s="28"/>
      <c r="F473" s="30"/>
      <c r="G473" s="30"/>
    </row>
    <row r="474" spans="1:7" x14ac:dyDescent="0.2">
      <c r="A474" s="28"/>
      <c r="B474" s="29"/>
      <c r="C474" s="28"/>
      <c r="D474" s="30"/>
      <c r="E474" s="28"/>
      <c r="F474" s="30"/>
      <c r="G474" s="30"/>
    </row>
    <row r="475" spans="1:7" x14ac:dyDescent="0.2">
      <c r="A475" s="28"/>
      <c r="B475" s="29"/>
      <c r="C475" s="28"/>
      <c r="D475" s="30"/>
      <c r="E475" s="28"/>
      <c r="F475" s="30"/>
      <c r="G475" s="30"/>
    </row>
    <row r="476" spans="1:7" x14ac:dyDescent="0.2">
      <c r="A476" s="28"/>
      <c r="B476" s="29"/>
      <c r="C476" s="28"/>
      <c r="D476" s="30"/>
      <c r="E476" s="28"/>
      <c r="F476" s="30"/>
      <c r="G476" s="30"/>
    </row>
    <row r="477" spans="1:7" x14ac:dyDescent="0.2">
      <c r="A477" s="28"/>
      <c r="B477" s="29"/>
      <c r="C477" s="28"/>
      <c r="D477" s="30"/>
      <c r="E477" s="28"/>
      <c r="F477" s="30"/>
      <c r="G477" s="30"/>
    </row>
    <row r="478" spans="1:7" x14ac:dyDescent="0.2">
      <c r="A478" s="28"/>
      <c r="B478" s="29"/>
      <c r="C478" s="28"/>
      <c r="D478" s="30"/>
      <c r="E478" s="28"/>
      <c r="F478" s="30"/>
      <c r="G478" s="30"/>
    </row>
    <row r="479" spans="1:7" x14ac:dyDescent="0.2">
      <c r="A479" s="28"/>
      <c r="B479" s="29"/>
      <c r="C479" s="28"/>
      <c r="D479" s="30"/>
      <c r="E479" s="28"/>
      <c r="F479" s="30"/>
      <c r="G479" s="30"/>
    </row>
    <row r="480" spans="1:7" x14ac:dyDescent="0.2">
      <c r="A480" s="28"/>
      <c r="B480" s="29"/>
      <c r="C480" s="28"/>
      <c r="D480" s="30"/>
      <c r="E480" s="28"/>
      <c r="F480" s="30"/>
      <c r="G480" s="30"/>
    </row>
    <row r="481" spans="1:7" x14ac:dyDescent="0.2">
      <c r="A481" s="28"/>
      <c r="B481" s="29"/>
      <c r="C481" s="28"/>
      <c r="D481" s="30"/>
      <c r="E481" s="28"/>
      <c r="F481" s="30"/>
      <c r="G481" s="30"/>
    </row>
    <row r="482" spans="1:7" x14ac:dyDescent="0.2">
      <c r="A482" s="28"/>
      <c r="B482" s="29"/>
      <c r="C482" s="28"/>
      <c r="D482" s="30"/>
      <c r="E482" s="28"/>
      <c r="F482" s="30"/>
      <c r="G482" s="30"/>
    </row>
    <row r="483" spans="1:7" x14ac:dyDescent="0.2">
      <c r="A483" s="28"/>
      <c r="B483" s="29"/>
      <c r="C483" s="28"/>
      <c r="D483" s="30"/>
      <c r="E483" s="28"/>
      <c r="F483" s="30"/>
      <c r="G483" s="30"/>
    </row>
    <row r="484" spans="1:7" x14ac:dyDescent="0.2">
      <c r="A484" s="28"/>
      <c r="B484" s="29"/>
      <c r="C484" s="28"/>
      <c r="D484" s="30"/>
      <c r="E484" s="28"/>
      <c r="F484" s="30"/>
      <c r="G484" s="30"/>
    </row>
    <row r="485" spans="1:7" x14ac:dyDescent="0.2">
      <c r="A485" s="28"/>
      <c r="B485" s="29"/>
      <c r="C485" s="28"/>
      <c r="D485" s="30"/>
      <c r="E485" s="28"/>
      <c r="F485" s="30"/>
      <c r="G485" s="30"/>
    </row>
    <row r="486" spans="1:7" x14ac:dyDescent="0.2">
      <c r="A486" s="28"/>
      <c r="B486" s="29"/>
      <c r="C486" s="28"/>
      <c r="D486" s="30"/>
      <c r="E486" s="28"/>
      <c r="F486" s="30"/>
      <c r="G486" s="30"/>
    </row>
    <row r="487" spans="1:7" x14ac:dyDescent="0.2">
      <c r="A487" s="28"/>
      <c r="B487" s="29"/>
      <c r="C487" s="28"/>
      <c r="D487" s="30"/>
      <c r="E487" s="28"/>
      <c r="F487" s="30"/>
      <c r="G487" s="30"/>
    </row>
    <row r="488" spans="1:7" x14ac:dyDescent="0.2">
      <c r="A488" s="28"/>
      <c r="B488" s="29"/>
      <c r="C488" s="28"/>
      <c r="D488" s="30"/>
      <c r="E488" s="28"/>
      <c r="F488" s="30"/>
      <c r="G488" s="30"/>
    </row>
    <row r="489" spans="1:7" x14ac:dyDescent="0.2">
      <c r="A489" s="28"/>
      <c r="B489" s="29"/>
      <c r="C489" s="28"/>
      <c r="D489" s="30"/>
      <c r="E489" s="28"/>
      <c r="F489" s="30"/>
      <c r="G489" s="30"/>
    </row>
    <row r="490" spans="1:7" x14ac:dyDescent="0.2">
      <c r="A490" s="28"/>
      <c r="B490" s="29"/>
      <c r="C490" s="28"/>
      <c r="D490" s="30"/>
      <c r="E490" s="28"/>
      <c r="F490" s="30"/>
      <c r="G490" s="30"/>
    </row>
    <row r="491" spans="1:7" x14ac:dyDescent="0.2">
      <c r="A491" s="28"/>
      <c r="B491" s="29"/>
      <c r="C491" s="28"/>
      <c r="D491" s="30"/>
      <c r="E491" s="28"/>
      <c r="F491" s="30"/>
      <c r="G491" s="30"/>
    </row>
    <row r="492" spans="1:7" x14ac:dyDescent="0.2">
      <c r="A492" s="28"/>
      <c r="B492" s="29"/>
      <c r="C492" s="28"/>
      <c r="D492" s="30"/>
      <c r="E492" s="28"/>
      <c r="F492" s="30"/>
      <c r="G492" s="30"/>
    </row>
    <row r="493" spans="1:7" x14ac:dyDescent="0.2">
      <c r="A493" s="28"/>
      <c r="B493" s="29"/>
      <c r="C493" s="28"/>
      <c r="D493" s="30"/>
      <c r="E493" s="28"/>
      <c r="F493" s="30"/>
      <c r="G493" s="30"/>
    </row>
    <row r="494" spans="1:7" x14ac:dyDescent="0.2">
      <c r="A494" s="28"/>
      <c r="B494" s="29"/>
      <c r="C494" s="28"/>
      <c r="D494" s="30"/>
      <c r="E494" s="28"/>
      <c r="F494" s="30"/>
      <c r="G494" s="30"/>
    </row>
    <row r="495" spans="1:7" x14ac:dyDescent="0.2">
      <c r="A495" s="28"/>
      <c r="B495" s="29"/>
      <c r="C495" s="28"/>
      <c r="D495" s="30"/>
      <c r="E495" s="28"/>
      <c r="F495" s="30"/>
      <c r="G495" s="30"/>
    </row>
    <row r="496" spans="1:7" x14ac:dyDescent="0.2">
      <c r="A496" s="28"/>
      <c r="B496" s="29"/>
      <c r="C496" s="28"/>
      <c r="D496" s="30"/>
      <c r="E496" s="28"/>
      <c r="F496" s="30"/>
      <c r="G496" s="30"/>
    </row>
    <row r="497" spans="1:7" x14ac:dyDescent="0.2">
      <c r="A497" s="28"/>
      <c r="B497" s="29"/>
      <c r="C497" s="28"/>
      <c r="D497" s="30"/>
      <c r="E497" s="28"/>
      <c r="F497" s="30"/>
      <c r="G497" s="30"/>
    </row>
    <row r="498" spans="1:7" x14ac:dyDescent="0.2">
      <c r="A498" s="28"/>
      <c r="B498" s="29"/>
      <c r="C498" s="28"/>
      <c r="D498" s="30"/>
      <c r="E498" s="28"/>
      <c r="F498" s="30"/>
      <c r="G498" s="30"/>
    </row>
    <row r="499" spans="1:7" x14ac:dyDescent="0.2">
      <c r="A499" s="28"/>
      <c r="B499" s="29"/>
      <c r="C499" s="28"/>
      <c r="D499" s="30"/>
      <c r="E499" s="28"/>
      <c r="F499" s="30"/>
      <c r="G499" s="30"/>
    </row>
    <row r="500" spans="1:7" x14ac:dyDescent="0.2">
      <c r="A500" s="28"/>
      <c r="B500" s="29"/>
      <c r="C500" s="28"/>
      <c r="D500" s="30"/>
      <c r="E500" s="28"/>
      <c r="F500" s="30"/>
      <c r="G500" s="30"/>
    </row>
    <row r="501" spans="1:7" x14ac:dyDescent="0.2">
      <c r="A501" s="28"/>
      <c r="B501" s="29"/>
      <c r="C501" s="28"/>
      <c r="D501" s="30"/>
      <c r="E501" s="28"/>
      <c r="F501" s="30"/>
      <c r="G501" s="30"/>
    </row>
    <row r="502" spans="1:7" x14ac:dyDescent="0.2">
      <c r="A502" s="28"/>
      <c r="B502" s="29"/>
      <c r="C502" s="28"/>
      <c r="D502" s="30"/>
      <c r="E502" s="28"/>
      <c r="F502" s="30"/>
      <c r="G502" s="30"/>
    </row>
    <row r="503" spans="1:7" x14ac:dyDescent="0.2">
      <c r="A503" s="28"/>
      <c r="B503" s="29"/>
      <c r="C503" s="28"/>
      <c r="D503" s="30"/>
      <c r="E503" s="28"/>
      <c r="F503" s="30"/>
      <c r="G503" s="30"/>
    </row>
    <row r="504" spans="1:7" x14ac:dyDescent="0.2">
      <c r="A504" s="28"/>
      <c r="B504" s="29"/>
      <c r="C504" s="28"/>
      <c r="D504" s="30"/>
      <c r="E504" s="28"/>
      <c r="F504" s="30"/>
      <c r="G504" s="30"/>
    </row>
    <row r="505" spans="1:7" x14ac:dyDescent="0.2">
      <c r="A505" s="28"/>
      <c r="B505" s="29"/>
      <c r="C505" s="28"/>
      <c r="D505" s="30"/>
      <c r="E505" s="28"/>
      <c r="F505" s="30"/>
      <c r="G505" s="30"/>
    </row>
    <row r="506" spans="1:7" x14ac:dyDescent="0.2">
      <c r="A506" s="28"/>
      <c r="B506" s="29"/>
      <c r="C506" s="28"/>
      <c r="D506" s="30"/>
      <c r="E506" s="28"/>
      <c r="F506" s="30"/>
      <c r="G506" s="30"/>
    </row>
    <row r="507" spans="1:7" x14ac:dyDescent="0.2">
      <c r="A507" s="28"/>
      <c r="B507" s="29"/>
      <c r="C507" s="28"/>
      <c r="D507" s="30"/>
      <c r="E507" s="28"/>
      <c r="F507" s="30"/>
      <c r="G507" s="30"/>
    </row>
    <row r="508" spans="1:7" x14ac:dyDescent="0.2">
      <c r="A508" s="28"/>
      <c r="B508" s="29"/>
      <c r="C508" s="28"/>
      <c r="D508" s="30"/>
      <c r="E508" s="28"/>
      <c r="F508" s="30"/>
      <c r="G508" s="30"/>
    </row>
    <row r="509" spans="1:7" x14ac:dyDescent="0.2">
      <c r="A509" s="28"/>
      <c r="B509" s="29"/>
      <c r="C509" s="28"/>
      <c r="D509" s="30"/>
      <c r="E509" s="28"/>
      <c r="F509" s="30"/>
      <c r="G509" s="30"/>
    </row>
    <row r="510" spans="1:7" x14ac:dyDescent="0.2">
      <c r="A510" s="28"/>
      <c r="B510" s="29"/>
      <c r="C510" s="28"/>
      <c r="D510" s="30"/>
      <c r="E510" s="28"/>
      <c r="F510" s="30"/>
      <c r="G510" s="30"/>
    </row>
    <row r="511" spans="1:7" x14ac:dyDescent="0.2">
      <c r="A511" s="28"/>
      <c r="B511" s="29"/>
      <c r="C511" s="28"/>
      <c r="D511" s="30"/>
      <c r="E511" s="28"/>
      <c r="F511" s="30"/>
      <c r="G511" s="30"/>
    </row>
    <row r="512" spans="1:7" x14ac:dyDescent="0.2">
      <c r="A512" s="28"/>
      <c r="B512" s="29"/>
      <c r="C512" s="28"/>
      <c r="D512" s="30"/>
      <c r="E512" s="28"/>
      <c r="F512" s="30"/>
      <c r="G512" s="30"/>
    </row>
    <row r="513" spans="1:7" x14ac:dyDescent="0.2">
      <c r="A513" s="28"/>
      <c r="B513" s="29"/>
      <c r="C513" s="28"/>
      <c r="D513" s="30"/>
      <c r="E513" s="28"/>
      <c r="F513" s="30"/>
      <c r="G513" s="30"/>
    </row>
    <row r="514" spans="1:7" x14ac:dyDescent="0.2">
      <c r="A514" s="28"/>
      <c r="B514" s="29"/>
      <c r="C514" s="28"/>
      <c r="D514" s="30"/>
      <c r="E514" s="28"/>
      <c r="F514" s="30"/>
      <c r="G514" s="30"/>
    </row>
    <row r="515" spans="1:7" x14ac:dyDescent="0.2">
      <c r="A515" s="28"/>
      <c r="B515" s="29"/>
      <c r="C515" s="28"/>
      <c r="D515" s="30"/>
      <c r="E515" s="28"/>
      <c r="F515" s="30"/>
      <c r="G515" s="30"/>
    </row>
    <row r="516" spans="1:7" x14ac:dyDescent="0.2">
      <c r="A516" s="28"/>
      <c r="B516" s="29"/>
      <c r="C516" s="28"/>
      <c r="D516" s="30"/>
      <c r="E516" s="28"/>
      <c r="F516" s="30"/>
      <c r="G516" s="30"/>
    </row>
    <row r="517" spans="1:7" x14ac:dyDescent="0.2">
      <c r="A517" s="28"/>
      <c r="B517" s="29"/>
      <c r="C517" s="28"/>
      <c r="D517" s="30"/>
      <c r="E517" s="28"/>
      <c r="F517" s="30"/>
      <c r="G517" s="30"/>
    </row>
    <row r="518" spans="1:7" x14ac:dyDescent="0.2">
      <c r="A518" s="28"/>
      <c r="B518" s="29"/>
      <c r="C518" s="28"/>
      <c r="D518" s="30"/>
      <c r="E518" s="28"/>
      <c r="F518" s="30"/>
      <c r="G518" s="30"/>
    </row>
    <row r="519" spans="1:7" x14ac:dyDescent="0.2">
      <c r="A519" s="28"/>
      <c r="B519" s="29"/>
      <c r="C519" s="28"/>
      <c r="D519" s="30"/>
      <c r="E519" s="28"/>
      <c r="F519" s="30"/>
      <c r="G519" s="30"/>
    </row>
    <row r="520" spans="1:7" x14ac:dyDescent="0.2">
      <c r="A520" s="28"/>
      <c r="B520" s="29"/>
      <c r="C520" s="28"/>
      <c r="D520" s="30"/>
      <c r="E520" s="28"/>
      <c r="F520" s="30"/>
      <c r="G520" s="30"/>
    </row>
    <row r="521" spans="1:7" x14ac:dyDescent="0.2">
      <c r="A521" s="28"/>
      <c r="B521" s="29"/>
      <c r="C521" s="28"/>
      <c r="D521" s="30"/>
      <c r="E521" s="28"/>
      <c r="F521" s="30"/>
      <c r="G521" s="30"/>
    </row>
    <row r="522" spans="1:7" x14ac:dyDescent="0.2">
      <c r="A522" s="28"/>
      <c r="B522" s="29"/>
      <c r="C522" s="28"/>
      <c r="D522" s="30"/>
      <c r="E522" s="28"/>
      <c r="F522" s="30"/>
      <c r="G522" s="30"/>
    </row>
    <row r="523" spans="1:7" x14ac:dyDescent="0.2">
      <c r="A523" s="28"/>
      <c r="B523" s="29"/>
      <c r="C523" s="28"/>
      <c r="D523" s="30"/>
      <c r="E523" s="28"/>
      <c r="F523" s="30"/>
      <c r="G523" s="30"/>
    </row>
    <row r="524" spans="1:7" x14ac:dyDescent="0.2">
      <c r="A524" s="28"/>
      <c r="B524" s="29"/>
      <c r="C524" s="28"/>
      <c r="D524" s="30"/>
      <c r="E524" s="28"/>
      <c r="F524" s="30"/>
      <c r="G524" s="30"/>
    </row>
    <row r="525" spans="1:7" x14ac:dyDescent="0.2">
      <c r="A525" s="28"/>
      <c r="B525" s="29"/>
      <c r="C525" s="28"/>
      <c r="D525" s="30"/>
      <c r="E525" s="28"/>
      <c r="F525" s="30"/>
      <c r="G525" s="30"/>
    </row>
    <row r="526" spans="1:7" x14ac:dyDescent="0.2">
      <c r="A526" s="28"/>
      <c r="B526" s="29"/>
      <c r="C526" s="28"/>
      <c r="D526" s="30"/>
      <c r="E526" s="28"/>
      <c r="F526" s="30"/>
      <c r="G526" s="30"/>
    </row>
    <row r="527" spans="1:7" x14ac:dyDescent="0.2">
      <c r="A527" s="28"/>
      <c r="B527" s="29"/>
      <c r="C527" s="28"/>
      <c r="D527" s="30"/>
      <c r="E527" s="28"/>
      <c r="F527" s="30"/>
      <c r="G527" s="30"/>
    </row>
    <row r="528" spans="1:7" x14ac:dyDescent="0.2">
      <c r="A528" s="28"/>
      <c r="B528" s="29"/>
      <c r="C528" s="28"/>
      <c r="D528" s="30"/>
      <c r="E528" s="28"/>
      <c r="F528" s="30"/>
      <c r="G528" s="30"/>
    </row>
    <row r="529" spans="1:7" x14ac:dyDescent="0.2">
      <c r="A529" s="28"/>
      <c r="B529" s="29"/>
      <c r="C529" s="28"/>
      <c r="D529" s="30"/>
      <c r="E529" s="28"/>
      <c r="F529" s="30"/>
      <c r="G529" s="30"/>
    </row>
    <row r="530" spans="1:7" x14ac:dyDescent="0.2">
      <c r="A530" s="28"/>
      <c r="B530" s="29"/>
      <c r="C530" s="28"/>
      <c r="D530" s="30"/>
      <c r="E530" s="28"/>
      <c r="F530" s="30"/>
      <c r="G530" s="30"/>
    </row>
    <row r="531" spans="1:7" x14ac:dyDescent="0.2">
      <c r="A531" s="28"/>
      <c r="B531" s="29"/>
      <c r="C531" s="28"/>
      <c r="D531" s="30"/>
      <c r="E531" s="28"/>
      <c r="F531" s="30"/>
      <c r="G531" s="30"/>
    </row>
    <row r="532" spans="1:7" x14ac:dyDescent="0.2">
      <c r="A532" s="28"/>
      <c r="B532" s="29"/>
      <c r="C532" s="28"/>
      <c r="D532" s="30"/>
      <c r="E532" s="28"/>
      <c r="F532" s="30"/>
      <c r="G532" s="30"/>
    </row>
    <row r="533" spans="1:7" x14ac:dyDescent="0.2">
      <c r="A533" s="28"/>
      <c r="B533" s="29"/>
      <c r="C533" s="28"/>
      <c r="D533" s="30"/>
      <c r="E533" s="28"/>
      <c r="F533" s="30"/>
      <c r="G533" s="30"/>
    </row>
    <row r="534" spans="1:7" x14ac:dyDescent="0.2">
      <c r="A534" s="28"/>
      <c r="B534" s="29"/>
      <c r="C534" s="28"/>
      <c r="D534" s="30"/>
      <c r="E534" s="28"/>
      <c r="F534" s="30"/>
      <c r="G534" s="30"/>
    </row>
    <row r="535" spans="1:7" x14ac:dyDescent="0.2">
      <c r="A535" s="28"/>
      <c r="B535" s="29"/>
      <c r="C535" s="28"/>
      <c r="D535" s="30"/>
      <c r="E535" s="28"/>
      <c r="F535" s="30"/>
      <c r="G535" s="30"/>
    </row>
    <row r="536" spans="1:7" x14ac:dyDescent="0.2">
      <c r="A536" s="28"/>
      <c r="B536" s="29"/>
      <c r="C536" s="28"/>
      <c r="D536" s="30"/>
      <c r="E536" s="28"/>
      <c r="F536" s="30"/>
      <c r="G536" s="30"/>
    </row>
    <row r="537" spans="1:7" x14ac:dyDescent="0.2">
      <c r="A537" s="28"/>
      <c r="B537" s="29"/>
      <c r="C537" s="28"/>
      <c r="D537" s="30"/>
      <c r="E537" s="28"/>
      <c r="F537" s="30"/>
      <c r="G537" s="30"/>
    </row>
    <row r="538" spans="1:7" x14ac:dyDescent="0.2">
      <c r="A538" s="28"/>
      <c r="B538" s="29"/>
      <c r="C538" s="28"/>
      <c r="D538" s="30"/>
      <c r="E538" s="28"/>
      <c r="F538" s="30"/>
      <c r="G538" s="30"/>
    </row>
    <row r="539" spans="1:7" x14ac:dyDescent="0.2">
      <c r="A539" s="28"/>
      <c r="B539" s="29"/>
      <c r="C539" s="28"/>
      <c r="D539" s="30"/>
      <c r="E539" s="28"/>
      <c r="F539" s="30"/>
      <c r="G539" s="30"/>
    </row>
    <row r="540" spans="1:7" x14ac:dyDescent="0.2">
      <c r="A540" s="28"/>
      <c r="B540" s="29"/>
      <c r="C540" s="28"/>
      <c r="D540" s="30"/>
      <c r="E540" s="28"/>
      <c r="F540" s="30"/>
      <c r="G540" s="30"/>
    </row>
    <row r="541" spans="1:7" x14ac:dyDescent="0.2">
      <c r="A541" s="28"/>
      <c r="B541" s="29"/>
      <c r="C541" s="28"/>
      <c r="D541" s="30"/>
      <c r="E541" s="28"/>
      <c r="F541" s="30"/>
      <c r="G541" s="30"/>
    </row>
    <row r="542" spans="1:7" x14ac:dyDescent="0.2">
      <c r="A542" s="28"/>
      <c r="B542" s="29"/>
      <c r="C542" s="28"/>
      <c r="D542" s="30"/>
      <c r="E542" s="28"/>
      <c r="F542" s="30"/>
      <c r="G542" s="30"/>
    </row>
    <row r="543" spans="1:7" x14ac:dyDescent="0.2">
      <c r="A543" s="28"/>
      <c r="B543" s="29"/>
      <c r="C543" s="28"/>
      <c r="D543" s="30"/>
      <c r="E543" s="28"/>
      <c r="F543" s="30"/>
      <c r="G543" s="30"/>
    </row>
    <row r="544" spans="1:7" x14ac:dyDescent="0.2">
      <c r="A544" s="28"/>
      <c r="B544" s="29"/>
      <c r="C544" s="28"/>
      <c r="D544" s="30"/>
      <c r="E544" s="28"/>
      <c r="F544" s="30"/>
      <c r="G544" s="30"/>
    </row>
    <row r="545" spans="1:7" x14ac:dyDescent="0.2">
      <c r="A545" s="28"/>
      <c r="B545" s="29"/>
      <c r="C545" s="28"/>
      <c r="D545" s="30"/>
      <c r="E545" s="28"/>
      <c r="F545" s="30"/>
      <c r="G545" s="30"/>
    </row>
    <row r="546" spans="1:7" x14ac:dyDescent="0.2">
      <c r="A546" s="28"/>
      <c r="B546" s="29"/>
      <c r="C546" s="28"/>
      <c r="D546" s="30"/>
      <c r="E546" s="28"/>
      <c r="F546" s="30"/>
      <c r="G546" s="30"/>
    </row>
    <row r="547" spans="1:7" x14ac:dyDescent="0.2">
      <c r="A547" s="28"/>
      <c r="B547" s="29"/>
      <c r="C547" s="28"/>
      <c r="D547" s="30"/>
      <c r="E547" s="28"/>
      <c r="F547" s="30"/>
      <c r="G547" s="30"/>
    </row>
    <row r="548" spans="1:7" x14ac:dyDescent="0.2">
      <c r="A548" s="28"/>
      <c r="B548" s="29"/>
      <c r="C548" s="28"/>
      <c r="D548" s="30"/>
      <c r="E548" s="28"/>
      <c r="F548" s="30"/>
      <c r="G548" s="30"/>
    </row>
    <row r="549" spans="1:7" x14ac:dyDescent="0.2">
      <c r="A549" s="28"/>
      <c r="B549" s="29"/>
      <c r="C549" s="28"/>
      <c r="D549" s="30"/>
      <c r="E549" s="28"/>
      <c r="F549" s="30"/>
      <c r="G549" s="30"/>
    </row>
    <row r="550" spans="1:7" x14ac:dyDescent="0.2">
      <c r="A550" s="28"/>
      <c r="B550" s="29"/>
      <c r="C550" s="28"/>
      <c r="D550" s="30"/>
      <c r="E550" s="28"/>
      <c r="F550" s="30"/>
      <c r="G550" s="30"/>
    </row>
    <row r="551" spans="1:7" x14ac:dyDescent="0.2">
      <c r="A551" s="28"/>
      <c r="B551" s="29"/>
      <c r="C551" s="28"/>
      <c r="D551" s="30"/>
      <c r="E551" s="28"/>
      <c r="F551" s="30"/>
      <c r="G551" s="30"/>
    </row>
    <row r="552" spans="1:7" x14ac:dyDescent="0.2">
      <c r="A552" s="28"/>
      <c r="B552" s="29"/>
      <c r="C552" s="28"/>
      <c r="D552" s="30"/>
      <c r="E552" s="28"/>
      <c r="F552" s="30"/>
      <c r="G552" s="30"/>
    </row>
    <row r="553" spans="1:7" x14ac:dyDescent="0.2">
      <c r="A553" s="28"/>
      <c r="B553" s="29"/>
      <c r="C553" s="28"/>
      <c r="D553" s="30"/>
      <c r="E553" s="28"/>
      <c r="F553" s="30"/>
      <c r="G553" s="30"/>
    </row>
    <row r="554" spans="1:7" x14ac:dyDescent="0.2">
      <c r="A554" s="28"/>
      <c r="B554" s="29"/>
      <c r="C554" s="28"/>
      <c r="D554" s="30"/>
      <c r="E554" s="28"/>
      <c r="F554" s="30"/>
      <c r="G554" s="30"/>
    </row>
    <row r="555" spans="1:7" x14ac:dyDescent="0.2">
      <c r="A555" s="28"/>
      <c r="B555" s="29"/>
      <c r="C555" s="28"/>
      <c r="D555" s="30"/>
      <c r="E555" s="28"/>
      <c r="F555" s="30"/>
      <c r="G555" s="30"/>
    </row>
    <row r="556" spans="1:7" x14ac:dyDescent="0.2">
      <c r="A556" s="28"/>
      <c r="B556" s="29"/>
      <c r="C556" s="28"/>
      <c r="D556" s="30"/>
      <c r="E556" s="28"/>
      <c r="F556" s="30"/>
      <c r="G556" s="30"/>
    </row>
    <row r="557" spans="1:7" x14ac:dyDescent="0.2">
      <c r="A557" s="28"/>
      <c r="B557" s="29"/>
      <c r="C557" s="28"/>
      <c r="D557" s="30"/>
      <c r="E557" s="28"/>
      <c r="F557" s="30"/>
      <c r="G557" s="30"/>
    </row>
    <row r="558" spans="1:7" x14ac:dyDescent="0.2">
      <c r="A558" s="28"/>
      <c r="B558" s="29"/>
      <c r="C558" s="28"/>
      <c r="D558" s="30"/>
      <c r="E558" s="28"/>
      <c r="F558" s="30"/>
      <c r="G558" s="30"/>
    </row>
    <row r="559" spans="1:7" x14ac:dyDescent="0.2">
      <c r="A559" s="28"/>
      <c r="B559" s="29"/>
      <c r="C559" s="28"/>
      <c r="D559" s="30"/>
      <c r="E559" s="28"/>
      <c r="F559" s="30"/>
      <c r="G559" s="30"/>
    </row>
    <row r="560" spans="1:7" x14ac:dyDescent="0.2">
      <c r="A560" s="28"/>
      <c r="B560" s="29"/>
      <c r="C560" s="28"/>
      <c r="D560" s="30"/>
      <c r="E560" s="28"/>
      <c r="F560" s="30"/>
      <c r="G560" s="30"/>
    </row>
    <row r="561" spans="1:7" x14ac:dyDescent="0.2">
      <c r="A561" s="28"/>
      <c r="B561" s="29"/>
      <c r="C561" s="28"/>
      <c r="D561" s="30"/>
      <c r="E561" s="28"/>
      <c r="F561" s="30"/>
      <c r="G561" s="30"/>
    </row>
    <row r="562" spans="1:7" x14ac:dyDescent="0.2">
      <c r="A562" s="28"/>
      <c r="B562" s="29"/>
      <c r="C562" s="28"/>
      <c r="D562" s="30"/>
      <c r="E562" s="28"/>
      <c r="F562" s="30"/>
      <c r="G562" s="30"/>
    </row>
    <row r="563" spans="1:7" x14ac:dyDescent="0.2">
      <c r="A563" s="28"/>
      <c r="B563" s="29"/>
      <c r="C563" s="28"/>
      <c r="D563" s="30"/>
      <c r="E563" s="28"/>
      <c r="F563" s="30"/>
      <c r="G563" s="30"/>
    </row>
    <row r="564" spans="1:7" x14ac:dyDescent="0.2">
      <c r="A564" s="28"/>
      <c r="B564" s="29"/>
      <c r="C564" s="28"/>
      <c r="D564" s="30"/>
      <c r="E564" s="28"/>
      <c r="F564" s="30"/>
      <c r="G564" s="30"/>
    </row>
    <row r="565" spans="1:7" x14ac:dyDescent="0.2">
      <c r="A565" s="28"/>
      <c r="B565" s="29"/>
      <c r="C565" s="28"/>
      <c r="D565" s="30"/>
      <c r="E565" s="28"/>
      <c r="F565" s="30"/>
      <c r="G565" s="30"/>
    </row>
    <row r="566" spans="1:7" x14ac:dyDescent="0.2">
      <c r="A566" s="28"/>
      <c r="B566" s="29"/>
      <c r="C566" s="28"/>
      <c r="D566" s="30"/>
      <c r="E566" s="28"/>
      <c r="F566" s="30"/>
      <c r="G566" s="30"/>
    </row>
    <row r="567" spans="1:7" x14ac:dyDescent="0.2">
      <c r="A567" s="28"/>
      <c r="B567" s="29"/>
      <c r="C567" s="28"/>
      <c r="D567" s="30"/>
      <c r="E567" s="28"/>
      <c r="F567" s="30"/>
      <c r="G567" s="30"/>
    </row>
    <row r="568" spans="1:7" x14ac:dyDescent="0.2">
      <c r="A568" s="28"/>
      <c r="B568" s="29"/>
      <c r="C568" s="28"/>
      <c r="D568" s="30"/>
      <c r="E568" s="28"/>
      <c r="F568" s="30"/>
      <c r="G568" s="30"/>
    </row>
    <row r="569" spans="1:7" x14ac:dyDescent="0.2">
      <c r="A569" s="28"/>
      <c r="B569" s="29"/>
      <c r="C569" s="28"/>
      <c r="D569" s="30"/>
      <c r="E569" s="28"/>
      <c r="F569" s="30"/>
      <c r="G569" s="30"/>
    </row>
    <row r="570" spans="1:7" x14ac:dyDescent="0.2">
      <c r="A570" s="28"/>
      <c r="B570" s="29"/>
      <c r="C570" s="28"/>
      <c r="D570" s="30"/>
      <c r="E570" s="28"/>
      <c r="F570" s="30"/>
      <c r="G570" s="30"/>
    </row>
    <row r="571" spans="1:7" x14ac:dyDescent="0.2">
      <c r="A571" s="28"/>
      <c r="B571" s="29"/>
      <c r="C571" s="28"/>
      <c r="D571" s="30"/>
      <c r="E571" s="28"/>
      <c r="F571" s="30"/>
      <c r="G571" s="30"/>
    </row>
    <row r="572" spans="1:7" x14ac:dyDescent="0.2">
      <c r="A572" s="28"/>
      <c r="B572" s="29"/>
      <c r="C572" s="28"/>
      <c r="D572" s="30"/>
      <c r="E572" s="28"/>
      <c r="F572" s="30"/>
      <c r="G572" s="30"/>
    </row>
    <row r="573" spans="1:7" x14ac:dyDescent="0.2">
      <c r="A573" s="28"/>
      <c r="B573" s="29"/>
      <c r="C573" s="28"/>
      <c r="D573" s="30"/>
      <c r="E573" s="28"/>
      <c r="F573" s="30"/>
      <c r="G573" s="30"/>
    </row>
    <row r="574" spans="1:7" x14ac:dyDescent="0.2">
      <c r="A574" s="28"/>
      <c r="B574" s="29"/>
      <c r="C574" s="28"/>
      <c r="D574" s="30"/>
      <c r="E574" s="28"/>
      <c r="F574" s="30"/>
      <c r="G574" s="30"/>
    </row>
    <row r="575" spans="1:7" x14ac:dyDescent="0.2">
      <c r="A575" s="28"/>
      <c r="B575" s="29"/>
      <c r="C575" s="28"/>
      <c r="D575" s="30"/>
      <c r="E575" s="28"/>
      <c r="F575" s="30"/>
      <c r="G575" s="30"/>
    </row>
    <row r="576" spans="1:7" x14ac:dyDescent="0.2">
      <c r="A576" s="28"/>
      <c r="B576" s="29"/>
      <c r="C576" s="28"/>
      <c r="D576" s="30"/>
      <c r="E576" s="28"/>
      <c r="F576" s="30"/>
      <c r="G576" s="30"/>
    </row>
    <row r="577" spans="1:7" x14ac:dyDescent="0.2">
      <c r="A577" s="28"/>
      <c r="B577" s="29"/>
      <c r="C577" s="28"/>
      <c r="D577" s="30"/>
      <c r="E577" s="28"/>
      <c r="F577" s="30"/>
      <c r="G577" s="30"/>
    </row>
    <row r="578" spans="1:7" x14ac:dyDescent="0.2">
      <c r="A578" s="28"/>
      <c r="B578" s="29"/>
      <c r="C578" s="28"/>
      <c r="D578" s="30"/>
      <c r="E578" s="28"/>
      <c r="F578" s="30"/>
      <c r="G578" s="30"/>
    </row>
    <row r="579" spans="1:7" x14ac:dyDescent="0.2">
      <c r="A579" s="28"/>
      <c r="B579" s="29"/>
      <c r="C579" s="28"/>
      <c r="D579" s="30"/>
      <c r="E579" s="28"/>
      <c r="F579" s="30"/>
      <c r="G579" s="30"/>
    </row>
    <row r="580" spans="1:7" x14ac:dyDescent="0.2">
      <c r="A580" s="28"/>
      <c r="B580" s="29"/>
      <c r="C580" s="28"/>
      <c r="D580" s="30"/>
      <c r="E580" s="28"/>
      <c r="F580" s="30"/>
      <c r="G580" s="30"/>
    </row>
    <row r="581" spans="1:7" x14ac:dyDescent="0.2">
      <c r="A581" s="28"/>
      <c r="B581" s="29"/>
      <c r="C581" s="28"/>
      <c r="D581" s="30"/>
      <c r="E581" s="28"/>
      <c r="F581" s="30"/>
      <c r="G581" s="30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Totals</vt:lpstr>
      <vt:lpstr>November</vt:lpstr>
      <vt:lpstr>WTI_Brent</vt:lpstr>
      <vt:lpstr>GCHU-GCHO</vt:lpstr>
      <vt:lpstr>Rockies</vt:lpstr>
      <vt:lpstr>Malin-Sumas</vt:lpstr>
      <vt:lpstr>WTICurves</vt:lpstr>
      <vt:lpstr>Harvardtotal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2000-10-19T22:22:06Z</cp:lastPrinted>
  <dcterms:created xsi:type="dcterms:W3CDTF">1998-02-25T20:12:16Z</dcterms:created>
  <dcterms:modified xsi:type="dcterms:W3CDTF">2014-09-03T15:49:01Z</dcterms:modified>
</cp:coreProperties>
</file>