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540" windowHeight="4650" firstSheet="1" activeTab="1"/>
  </bookViews>
  <sheets>
    <sheet name="XXXXXX" sheetId="6" state="veryHidden" r:id="rId1"/>
    <sheet name="Summary" sheetId="26" r:id="rId2"/>
    <sheet name="Inputs" sheetId="25" r:id="rId3"/>
    <sheet name="Original Deal -NF1164.1" sheetId="23" r:id="rId4"/>
    <sheet name="New Deal" sheetId="24" r:id="rId5"/>
  </sheets>
  <externalReferences>
    <externalReference r:id="rId6"/>
  </externalReferences>
  <definedNames>
    <definedName name="mthbeg" localSheetId="4">'New Deal'!$A$3</definedName>
    <definedName name="mthbeg">'Original Deal -NF1164.1'!$A$3</definedName>
    <definedName name="mthend" localSheetId="4">'New Deal'!$B$3</definedName>
    <definedName name="mthend">'Original Deal -NF1164.1'!$B$3</definedName>
    <definedName name="sencount" hidden="1">1</definedName>
  </definedNames>
  <calcPr calcId="152511"/>
</workbook>
</file>

<file path=xl/calcChain.xml><?xml version="1.0" encoding="utf-8"?>
<calcChain xmlns="http://schemas.openxmlformats.org/spreadsheetml/2006/main">
  <c r="C3" i="24" l="1"/>
  <c r="D3" i="24"/>
  <c r="J3" i="24"/>
  <c r="M4" i="24" s="1"/>
  <c r="AF4" i="24" s="1"/>
  <c r="K3" i="24"/>
  <c r="J4" i="24"/>
  <c r="AC4" i="24" s="1"/>
  <c r="K4" i="24"/>
  <c r="AB4" i="24"/>
  <c r="AD4" i="24"/>
  <c r="AE4" i="24"/>
  <c r="B5" i="24"/>
  <c r="Y5" i="24"/>
  <c r="Z5" i="24"/>
  <c r="AA5" i="24"/>
  <c r="AB5" i="24"/>
  <c r="AC5" i="24"/>
  <c r="AD5" i="24"/>
  <c r="AE5" i="24"/>
  <c r="AF5" i="24"/>
  <c r="AG5" i="24"/>
  <c r="Y6" i="24"/>
  <c r="Z6" i="24"/>
  <c r="AA6" i="24"/>
  <c r="AB6" i="24"/>
  <c r="AC6" i="24"/>
  <c r="AD6" i="24"/>
  <c r="AE6" i="24"/>
  <c r="AF6" i="24"/>
  <c r="AG6" i="24"/>
  <c r="F10" i="24"/>
  <c r="H10" i="24"/>
  <c r="I10" i="24"/>
  <c r="K10" i="24"/>
  <c r="K11" i="24" s="1"/>
  <c r="J11" i="24" s="1"/>
  <c r="P10" i="24"/>
  <c r="Q10" i="24"/>
  <c r="R10" i="24" s="1"/>
  <c r="T10" i="24" s="1"/>
  <c r="S10" i="24"/>
  <c r="U10" i="24" s="1"/>
  <c r="V10" i="24"/>
  <c r="A11" i="24"/>
  <c r="Q11" i="24" s="1"/>
  <c r="R11" i="24" s="1"/>
  <c r="B11" i="24"/>
  <c r="H11" i="24"/>
  <c r="I11" i="24"/>
  <c r="S11" i="24"/>
  <c r="U11" i="24" s="1"/>
  <c r="T11" i="24"/>
  <c r="V11" i="24"/>
  <c r="B12" i="24"/>
  <c r="H12" i="24"/>
  <c r="J12" i="24"/>
  <c r="K12" i="24"/>
  <c r="B13" i="24"/>
  <c r="H13" i="24"/>
  <c r="B14" i="24"/>
  <c r="H14" i="24"/>
  <c r="K14" i="24"/>
  <c r="J14" i="24" s="1"/>
  <c r="B15" i="24"/>
  <c r="H15" i="24"/>
  <c r="K15" i="24"/>
  <c r="J15" i="24" s="1"/>
  <c r="B16" i="24"/>
  <c r="H16" i="24"/>
  <c r="K16" i="24"/>
  <c r="J16" i="24" s="1"/>
  <c r="B17" i="24"/>
  <c r="H17" i="24"/>
  <c r="K17" i="24"/>
  <c r="J17" i="24" s="1"/>
  <c r="C3" i="23"/>
  <c r="D3" i="23"/>
  <c r="J3" i="23"/>
  <c r="M4" i="23" s="1"/>
  <c r="W4" i="23" s="1"/>
  <c r="I4" i="23"/>
  <c r="S4" i="23" s="1"/>
  <c r="J4" i="23"/>
  <c r="T4" i="23" s="1"/>
  <c r="L4" i="23"/>
  <c r="V4" i="23" s="1"/>
  <c r="R4" i="23"/>
  <c r="U4" i="23"/>
  <c r="B5" i="23"/>
  <c r="O5" i="23"/>
  <c r="P5" i="23"/>
  <c r="Q5" i="23"/>
  <c r="R5" i="23"/>
  <c r="S5" i="23"/>
  <c r="T5" i="23"/>
  <c r="U5" i="23"/>
  <c r="V5" i="23"/>
  <c r="W5" i="23"/>
  <c r="O6" i="23"/>
  <c r="P6" i="23"/>
  <c r="Q6" i="23"/>
  <c r="R6" i="23"/>
  <c r="S6" i="23"/>
  <c r="T6" i="23"/>
  <c r="U6" i="23"/>
  <c r="V6" i="23"/>
  <c r="W6" i="23"/>
  <c r="C10" i="23"/>
  <c r="C8" i="23" s="1"/>
  <c r="D10" i="23"/>
  <c r="D8" i="23" s="1"/>
  <c r="H10" i="23"/>
  <c r="R10" i="23"/>
  <c r="R8" i="23" s="1"/>
  <c r="H8" i="23" s="1"/>
  <c r="A11" i="23"/>
  <c r="T10" i="23" l="1"/>
  <c r="T8" i="23" s="1"/>
  <c r="J8" i="23" s="1"/>
  <c r="S10" i="23"/>
  <c r="S8" i="23" s="1"/>
  <c r="I8" i="23" s="1"/>
  <c r="Q10" i="23"/>
  <c r="Q8" i="23" s="1"/>
  <c r="G8" i="23" s="1"/>
  <c r="V10" i="23"/>
  <c r="V8" i="23" s="1"/>
  <c r="L8" i="23" s="1"/>
  <c r="O10" i="23"/>
  <c r="W10" i="23"/>
  <c r="W8" i="23" s="1"/>
  <c r="M8" i="23" s="1"/>
  <c r="P10" i="23"/>
  <c r="P8" i="23" s="1"/>
  <c r="F8" i="23" s="1"/>
  <c r="U10" i="23"/>
  <c r="U8" i="23" s="1"/>
  <c r="K8" i="23" s="1"/>
  <c r="C10" i="24"/>
  <c r="W10" i="24"/>
  <c r="Z10" i="23"/>
  <c r="A12" i="24"/>
  <c r="F11" i="24"/>
  <c r="K13" i="24"/>
  <c r="J13" i="24" s="1"/>
  <c r="J10" i="24"/>
  <c r="N4" i="24"/>
  <c r="AG4" i="24" s="1"/>
  <c r="AK10" i="24" l="1"/>
  <c r="AO10" i="24"/>
  <c r="AP10" i="24"/>
  <c r="AQ10" i="24"/>
  <c r="AL10" i="24"/>
  <c r="D10" i="24"/>
  <c r="E10" i="24"/>
  <c r="F12" i="24"/>
  <c r="A13" i="24"/>
  <c r="P11" i="24"/>
  <c r="S12" i="24"/>
  <c r="U12" i="24" s="1"/>
  <c r="I12" i="24"/>
  <c r="V12" i="24"/>
  <c r="Q12" i="24"/>
  <c r="R12" i="24" s="1"/>
  <c r="Y10" i="23"/>
  <c r="AA10" i="23" s="1"/>
  <c r="O8" i="23"/>
  <c r="E8" i="23" s="1"/>
  <c r="W11" i="24" l="1"/>
  <c r="C11" i="24"/>
  <c r="C5" i="26"/>
  <c r="D11" i="26" s="1"/>
  <c r="I13" i="24"/>
  <c r="V13" i="24"/>
  <c r="P12" i="24"/>
  <c r="W12" i="24" s="1"/>
  <c r="F13" i="24"/>
  <c r="A14" i="24"/>
  <c r="Q13" i="24"/>
  <c r="R13" i="24" s="1"/>
  <c r="T13" i="24" s="1"/>
  <c r="S13" i="24"/>
  <c r="AR10" i="24"/>
  <c r="T12" i="24"/>
  <c r="AA10" i="24"/>
  <c r="AC10" i="24"/>
  <c r="AD10" i="24"/>
  <c r="AE10" i="24"/>
  <c r="AF10" i="24"/>
  <c r="AG10" i="24"/>
  <c r="AB10" i="24"/>
  <c r="Y10" i="24"/>
  <c r="Q14" i="24" l="1"/>
  <c r="R14" i="24" s="1"/>
  <c r="F14" i="24"/>
  <c r="A15" i="24"/>
  <c r="P13" i="24"/>
  <c r="W13" i="24" s="1"/>
  <c r="S14" i="24"/>
  <c r="U14" i="24" s="1"/>
  <c r="V14" i="24"/>
  <c r="I14" i="24"/>
  <c r="C13" i="24"/>
  <c r="C12" i="24"/>
  <c r="AQ11" i="24"/>
  <c r="D11" i="24"/>
  <c r="E11" i="24"/>
  <c r="AK11" i="24"/>
  <c r="AP11" i="24"/>
  <c r="AL11" i="24"/>
  <c r="AO11" i="24"/>
  <c r="U13" i="24"/>
  <c r="AR11" i="24" l="1"/>
  <c r="T14" i="24"/>
  <c r="AO13" i="24"/>
  <c r="AP13" i="24"/>
  <c r="AQ13" i="24"/>
  <c r="D13" i="24"/>
  <c r="AK13" i="24"/>
  <c r="AL13" i="24"/>
  <c r="E13" i="24"/>
  <c r="AK12" i="24"/>
  <c r="AL12" i="24"/>
  <c r="AO12" i="24"/>
  <c r="AR12" i="24" s="1"/>
  <c r="D12" i="24"/>
  <c r="AQ12" i="24"/>
  <c r="E12" i="24"/>
  <c r="AP12" i="24"/>
  <c r="C14" i="24"/>
  <c r="AF11" i="24"/>
  <c r="Y11" i="24"/>
  <c r="AG11" i="24"/>
  <c r="AA11" i="24"/>
  <c r="AC11" i="24"/>
  <c r="AB11" i="24"/>
  <c r="AD11" i="24"/>
  <c r="AE11" i="24"/>
  <c r="P14" i="24"/>
  <c r="W14" i="24" s="1"/>
  <c r="S15" i="24"/>
  <c r="U15" i="24" s="1"/>
  <c r="I15" i="24"/>
  <c r="V15" i="24"/>
  <c r="A16" i="24"/>
  <c r="Q15" i="24"/>
  <c r="R15" i="24" s="1"/>
  <c r="F15" i="24"/>
  <c r="D14" i="24" l="1"/>
  <c r="E14" i="24"/>
  <c r="AK14" i="24"/>
  <c r="AL14" i="24"/>
  <c r="AO14" i="24"/>
  <c r="AQ14" i="24"/>
  <c r="AP14" i="24"/>
  <c r="AR13" i="24"/>
  <c r="AA12" i="24"/>
  <c r="AB12" i="24"/>
  <c r="AC12" i="24"/>
  <c r="AD12" i="24"/>
  <c r="AG12" i="24"/>
  <c r="Y12" i="24"/>
  <c r="AE12" i="24"/>
  <c r="AF12" i="24"/>
  <c r="T15" i="24"/>
  <c r="AD13" i="24"/>
  <c r="AE13" i="24"/>
  <c r="AF13" i="24"/>
  <c r="Y13" i="24"/>
  <c r="AG13" i="24"/>
  <c r="AA13" i="24"/>
  <c r="AC13" i="24"/>
  <c r="AB13" i="24"/>
  <c r="V16" i="24"/>
  <c r="Q16" i="24"/>
  <c r="R16" i="24" s="1"/>
  <c r="S16" i="24"/>
  <c r="U16" i="24" s="1"/>
  <c r="F16" i="24"/>
  <c r="P15" i="24"/>
  <c r="W15" i="24" s="1"/>
  <c r="A17" i="24"/>
  <c r="I16" i="24"/>
  <c r="C15" i="24" l="1"/>
  <c r="T16" i="24"/>
  <c r="AR14" i="24"/>
  <c r="Y14" i="24"/>
  <c r="AG14" i="24"/>
  <c r="AA14" i="24"/>
  <c r="AB14" i="24"/>
  <c r="AC14" i="24"/>
  <c r="AD14" i="24"/>
  <c r="AE14" i="24"/>
  <c r="AF14" i="24"/>
  <c r="Q17" i="24"/>
  <c r="R17" i="24" s="1"/>
  <c r="T17" i="24" s="1"/>
  <c r="F17" i="24"/>
  <c r="A18" i="24"/>
  <c r="P17" i="24" s="1"/>
  <c r="W17" i="24" s="1"/>
  <c r="W8" i="24" s="1"/>
  <c r="P16" i="24"/>
  <c r="W16" i="24" s="1"/>
  <c r="S17" i="24"/>
  <c r="I17" i="24"/>
  <c r="V17" i="24"/>
  <c r="C17" i="24" l="1"/>
  <c r="U17" i="24"/>
  <c r="AL15" i="24"/>
  <c r="AO15" i="24"/>
  <c r="AP15" i="24"/>
  <c r="AK15" i="24"/>
  <c r="D15" i="24"/>
  <c r="AQ15" i="24"/>
  <c r="E15" i="24"/>
  <c r="V8" i="24"/>
  <c r="E3" i="24" s="1"/>
  <c r="C16" i="24"/>
  <c r="C8" i="24" s="1"/>
  <c r="B8" i="24" s="1"/>
  <c r="E17" i="24" l="1"/>
  <c r="AK17" i="24"/>
  <c r="AL17" i="24"/>
  <c r="AL8" i="24" s="1"/>
  <c r="AO17" i="24"/>
  <c r="AP17" i="24"/>
  <c r="AP8" i="24" s="1"/>
  <c r="D13" i="26" s="1"/>
  <c r="D17" i="24"/>
  <c r="AQ17" i="24"/>
  <c r="AQ8" i="24" s="1"/>
  <c r="AR15" i="24"/>
  <c r="AB15" i="24"/>
  <c r="AC15" i="24"/>
  <c r="AD15" i="24"/>
  <c r="AE15" i="24"/>
  <c r="AA15" i="24"/>
  <c r="AG15" i="24"/>
  <c r="AF15" i="24"/>
  <c r="Y15" i="24"/>
  <c r="AP16" i="24"/>
  <c r="AQ16" i="24"/>
  <c r="D16" i="24"/>
  <c r="E16" i="24"/>
  <c r="AL16" i="24"/>
  <c r="AO16" i="24"/>
  <c r="AK16" i="24"/>
  <c r="AR17" i="24" l="1"/>
  <c r="AR8" i="24" s="1"/>
  <c r="AA17" i="24"/>
  <c r="AB17" i="24"/>
  <c r="AC17" i="24"/>
  <c r="AD17" i="24"/>
  <c r="AF17" i="24"/>
  <c r="AF8" i="24" s="1"/>
  <c r="AE17" i="24"/>
  <c r="AE8" i="24" s="1"/>
  <c r="AG17" i="24"/>
  <c r="Y17" i="24"/>
  <c r="AR16" i="24"/>
  <c r="AK8" i="24"/>
  <c r="AO8" i="24"/>
  <c r="D12" i="26" s="1"/>
  <c r="AE16" i="24"/>
  <c r="AF16" i="24"/>
  <c r="Y16" i="24"/>
  <c r="AG16" i="24"/>
  <c r="AA16" i="24"/>
  <c r="AB16" i="24"/>
  <c r="AC16" i="24"/>
  <c r="AD16" i="24"/>
  <c r="D8" i="24"/>
  <c r="D6" i="25" s="1"/>
  <c r="E8" i="24"/>
  <c r="D14" i="26" s="1"/>
  <c r="L8" i="24" l="1"/>
  <c r="AD8" i="24"/>
  <c r="K8" i="24" s="1"/>
  <c r="AC8" i="24"/>
  <c r="J8" i="24" s="1"/>
  <c r="G12" i="24"/>
  <c r="G16" i="24"/>
  <c r="G11" i="24"/>
  <c r="G15" i="24"/>
  <c r="G13" i="24"/>
  <c r="G10" i="24"/>
  <c r="G14" i="24"/>
  <c r="G17" i="24"/>
  <c r="AA8" i="24"/>
  <c r="H8" i="24" s="1"/>
  <c r="M8" i="24"/>
  <c r="AB8" i="24"/>
  <c r="I8" i="24" s="1"/>
  <c r="Y8" i="24"/>
  <c r="F8" i="24" s="1"/>
  <c r="AG8" i="24"/>
  <c r="N8" i="24" s="1"/>
  <c r="AJ16" i="24" l="1"/>
  <c r="AM16" i="24" s="1"/>
  <c r="AT16" i="24" s="1"/>
  <c r="Z16" i="24"/>
  <c r="AJ11" i="24"/>
  <c r="AM11" i="24" s="1"/>
  <c r="AT11" i="24" s="1"/>
  <c r="Z11" i="24"/>
  <c r="AJ15" i="24"/>
  <c r="AM15" i="24" s="1"/>
  <c r="AT15" i="24" s="1"/>
  <c r="Z15" i="24"/>
  <c r="AJ12" i="24"/>
  <c r="AM12" i="24" s="1"/>
  <c r="AT12" i="24" s="1"/>
  <c r="Z12" i="24"/>
  <c r="AJ13" i="24"/>
  <c r="AM13" i="24" s="1"/>
  <c r="AT13" i="24" s="1"/>
  <c r="Z13" i="24"/>
  <c r="AJ17" i="24"/>
  <c r="AM17" i="24" s="1"/>
  <c r="AT17" i="24" s="1"/>
  <c r="Z17" i="24"/>
  <c r="AJ14" i="24"/>
  <c r="AM14" i="24" s="1"/>
  <c r="AT14" i="24" s="1"/>
  <c r="Z14" i="24"/>
  <c r="AJ10" i="24"/>
  <c r="Z10" i="24"/>
  <c r="Z8" i="24" s="1"/>
  <c r="G8" i="24" s="1"/>
  <c r="D8" i="25" s="1"/>
  <c r="AM10" i="24" l="1"/>
  <c r="AJ8" i="24"/>
  <c r="AM8" i="24" l="1"/>
  <c r="AT10" i="24"/>
  <c r="AT8" i="24" s="1"/>
  <c r="D10" i="26" s="1"/>
  <c r="D15" i="26" l="1"/>
  <c r="D16" i="26" s="1"/>
</calcChain>
</file>

<file path=xl/sharedStrings.xml><?xml version="1.0" encoding="utf-8"?>
<sst xmlns="http://schemas.openxmlformats.org/spreadsheetml/2006/main" count="175" uniqueCount="75">
  <si>
    <t>Mid</t>
  </si>
  <si>
    <t>Monthly</t>
  </si>
  <si>
    <t>PV</t>
  </si>
  <si>
    <t>Discount</t>
  </si>
  <si>
    <t>Factor</t>
  </si>
  <si>
    <t>Nymex</t>
  </si>
  <si>
    <t>Basis</t>
  </si>
  <si>
    <t>Index</t>
  </si>
  <si>
    <t>Date</t>
  </si>
  <si>
    <t>Real</t>
  </si>
  <si>
    <t>Term</t>
  </si>
  <si>
    <t>MMbtu</t>
  </si>
  <si>
    <t>MMBtu/day 1</t>
  </si>
  <si>
    <t>Start Date</t>
  </si>
  <si>
    <t>Stop Date</t>
  </si>
  <si>
    <t>Mark Date</t>
  </si>
  <si>
    <t>Curve Date</t>
  </si>
  <si>
    <t>Phy1 Fin2</t>
  </si>
  <si>
    <t>Buy1 Sell2</t>
  </si>
  <si>
    <t>MMBtu/month 2</t>
  </si>
  <si>
    <t>Delivery Pt.</t>
  </si>
  <si>
    <t>Accum</t>
  </si>
  <si>
    <t>Delivery</t>
  </si>
  <si>
    <t xml:space="preserve">Nymex </t>
  </si>
  <si>
    <t>Calendar</t>
  </si>
  <si>
    <t>Libor</t>
  </si>
  <si>
    <t>Active</t>
  </si>
  <si>
    <t>Month</t>
  </si>
  <si>
    <t>Contract</t>
  </si>
  <si>
    <t>Days</t>
  </si>
  <si>
    <t>AA</t>
  </si>
  <si>
    <t>Months</t>
  </si>
  <si>
    <t>SWAP PRICE</t>
  </si>
  <si>
    <t>Cost of Funds</t>
  </si>
  <si>
    <t>Adjustment (bp)</t>
  </si>
  <si>
    <t>LIBOR-AA</t>
  </si>
  <si>
    <t>NG-P</t>
  </si>
  <si>
    <t>Bid</t>
  </si>
  <si>
    <t>N/A</t>
  </si>
  <si>
    <t>IF-ELPO/SJ-D</t>
  </si>
  <si>
    <t>NYMEX</t>
  </si>
  <si>
    <t>VALUE</t>
  </si>
  <si>
    <t>BASIS</t>
  </si>
  <si>
    <t>SETTLE</t>
  </si>
  <si>
    <t>TOTAL</t>
  </si>
  <si>
    <t>NYMEX BID</t>
  </si>
  <si>
    <t>BASIS BID</t>
  </si>
  <si>
    <t>ORIGINATION</t>
  </si>
  <si>
    <t>COF SPREAD</t>
  </si>
  <si>
    <t>IF-ELPO/SJ</t>
  </si>
  <si>
    <t>INDEX</t>
  </si>
  <si>
    <t>Bid-Contract</t>
  </si>
  <si>
    <t>TRADER VALUE</t>
  </si>
  <si>
    <t>Mid-Bid</t>
  </si>
  <si>
    <t>DEAL</t>
  </si>
  <si>
    <t>ADJ. NEEDED TO BREAK EVEN</t>
  </si>
  <si>
    <t>NEW CUSTOMER PRICE FOR EXTENSION</t>
  </si>
  <si>
    <t>@ LIBOR FLAT</t>
  </si>
  <si>
    <t>BOOK VALUE</t>
  </si>
  <si>
    <t>MERCADO ENERGY SERVICES</t>
  </si>
  <si>
    <t>Value Lost</t>
  </si>
  <si>
    <t>ORIGINAL DEAL</t>
  </si>
  <si>
    <t>NEW DEAL</t>
  </si>
  <si>
    <t xml:space="preserve">NEW VALUE </t>
  </si>
  <si>
    <t>- Less Value Lost on Old Deal</t>
  </si>
  <si>
    <t>- Less Origination</t>
  </si>
  <si>
    <t>- Less Cost Of Funds</t>
  </si>
  <si>
    <t>@ LIBOR + COF</t>
  </si>
  <si>
    <t>ORIG + COF VALUE</t>
  </si>
  <si>
    <t>VALUE @ LIBOR FLAT</t>
  </si>
  <si>
    <t>Contract Value derived from LIBOR +COF</t>
  </si>
  <si>
    <t>Mid-Bid Value derived from LIBOR FLAT</t>
  </si>
  <si>
    <t>TOTAL VALUE</t>
  </si>
  <si>
    <t>- Less Nymex Bid - Mid</t>
  </si>
  <si>
    <t>- Less Basis Bid - 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</si>
</sst>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0000"/>
    <numFmt numFmtId="168" formatCode="0.0000"/>
    <numFmt numFmtId="174" formatCode="mm/yy"/>
    <numFmt numFmtId="175" formatCode="mm/dd/yy"/>
    <numFmt numFmtId="177" formatCode="&quot;$&quot;#,##0.0000_);[Red]\(&quot;$&quot;#,##0.0000\)"/>
    <numFmt numFmtId="183" formatCode="0.0000_);\(0.0000\)"/>
    <numFmt numFmtId="185" formatCode="#,##0.0_);\(#,##0.0\)"/>
    <numFmt numFmtId="188" formatCode="&quot;$&quot;#,##0.0000"/>
    <numFmt numFmtId="202" formatCode="General_)"/>
    <numFmt numFmtId="208" formatCode="#,##0.0_);[Red]\(#,##0.0\)"/>
    <numFmt numFmtId="246" formatCode="_-* #,##0_-;\-* #,##0_-;_-* &quot;-&quot;_-;_-@_-"/>
    <numFmt numFmtId="248" formatCode="_-* #,##0.00_-;\-* #,##0.00_-;_-* &quot;-&quot;??_-;_-@_-"/>
    <numFmt numFmtId="253" formatCode="_-* #,##0\ &quot;Pts&quot;_-;\-* #,##0\ &quot;Pts&quot;_-;_-* &quot;-&quot;\ &quot;Pts&quot;_-;_-@_-"/>
    <numFmt numFmtId="254" formatCode="_-* #,##0\ _P_t_s_-;\-* #,##0\ _P_t_s_-;_-* &quot;-&quot;\ _P_t_s_-;_-@_-"/>
    <numFmt numFmtId="255" formatCode="_-* #,##0.00\ &quot;Pts&quot;_-;\-* #,##0.00\ &quot;Pts&quot;_-;_-* &quot;-&quot;??\ &quot;Pts&quot;_-;_-@_-"/>
    <numFmt numFmtId="256" formatCode="_-* #,##0.00\ _P_t_s_-;\-* #,##0.00\ _P_t_s_-;_-* &quot;-&quot;??\ _P_t_s_-;_-@_-"/>
    <numFmt numFmtId="261" formatCode="_-&quot;S/.&quot;\ * #,##0_-;\-&quot;S/.&quot;\ * #,##0_-;_-&quot;S/.&quot;\ * &quot;-&quot;_-;_-@_-"/>
    <numFmt numFmtId="262" formatCode="_-&quot;S/.&quot;\ * #,##0.00_-;\-&quot;S/.&quot;\ * #,##0.00_-;_-&quot;S/.&quot;\ * &quot;-&quot;??_-;_-@_-"/>
    <numFmt numFmtId="272" formatCode="&quot;$&quot;#,##0;[Red]\-&quot;$&quot;#,##0"/>
    <numFmt numFmtId="274" formatCode="&quot;$&quot;#,##0.00;[Red]\-&quot;$&quot;#,##0.00"/>
    <numFmt numFmtId="275" formatCode="_-&quot;$&quot;* #,##0_-;\-&quot;$&quot;* #,##0_-;_-&quot;$&quot;* &quot;-&quot;_-;_-@_-"/>
    <numFmt numFmtId="276" formatCode="_-&quot;$&quot;* #,##0.00_-;\-&quot;$&quot;* #,##0.00_-;_-&quot;$&quot;* &quot;-&quot;??_-;_-@_-"/>
    <numFmt numFmtId="283" formatCode="_ * #,##0_ ;_ * \-#,##0_ ;_ * &quot;-&quot;_ ;_ @_ "/>
    <numFmt numFmtId="285" formatCode="_ * #,##0.00_ ;_ * \-#,##0.00_ ;_ * &quot;-&quot;??_ ;_ @_ "/>
    <numFmt numFmtId="290" formatCode="_ &quot;$&quot;\ * #,##0_ ;_ &quot;$&quot;\ * \-#,##0_ ;_ &quot;$&quot;\ * &quot;-&quot;_ ;_ @_ "/>
    <numFmt numFmtId="291" formatCode="_ &quot;$&quot;\ * #,##0.00_ ;_ &quot;$&quot;\ * \-#,##0.00_ ;_ &quot;$&quot;\ * &quot;-&quot;??_ ;_ @_ "/>
    <numFmt numFmtId="317" formatCode="_-* #,##0\ &quot;F&quot;_-;\-* #,##0\ &quot;F&quot;_-;_-* &quot;-&quot;\ &quot;F&quot;_-;_-@_-"/>
    <numFmt numFmtId="318" formatCode="_-* #,##0\ _F_-;\-* #,##0\ _F_-;_-* &quot;-&quot;\ _F_-;_-@_-"/>
    <numFmt numFmtId="319" formatCode="_-* #,##0.00\ &quot;F&quot;_-;\-* #,##0.00\ &quot;F&quot;_-;_-* &quot;-&quot;??\ &quot;F&quot;_-;_-@_-"/>
    <numFmt numFmtId="320" formatCode="_-* #,##0.00\ _F_-;\-* #,##0.00\ _F_-;_-* &quot;-&quot;??\ _F_-;_-@_-"/>
    <numFmt numFmtId="330" formatCode="#,##0.00&quot; $&quot;;[Red]\-#,##0.00&quot; $&quot;"/>
    <numFmt numFmtId="340" formatCode="0.0000&quot;  &quot;"/>
    <numFmt numFmtId="348" formatCode="#,##0.00;\(#,##0.00\)"/>
    <numFmt numFmtId="349" formatCode="#,##0.;\-#,##0."/>
    <numFmt numFmtId="350" formatCode="#,##0;\(#,##0\)"/>
    <numFmt numFmtId="351" formatCode="#,##0.000;\(#,##0.000\)"/>
    <numFmt numFmtId="352" formatCode="#,##0.0000;\(#,##0.0000\)"/>
    <numFmt numFmtId="355" formatCode="0%\-0%"/>
    <numFmt numFmtId="357" formatCode="&quot;£&quot;#,##0;[Red]\-&quot;£&quot;#,##0"/>
    <numFmt numFmtId="360" formatCode="&quot;$&quot;#,##0.000_);\(&quot;$&quot;#,##0.000\)"/>
  </numFmts>
  <fonts count="83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b/>
      <sz val="10"/>
      <name val="Arial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Advisor SSi"/>
      <family val="1"/>
    </font>
    <font>
      <sz val="10"/>
      <name val="Helv"/>
    </font>
    <font>
      <sz val="8"/>
      <name val="Arial"/>
      <family val="2"/>
    </font>
    <font>
      <sz val="12"/>
      <name val="arial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Helv"/>
    </font>
    <font>
      <sz val="8"/>
      <name val="Arial"/>
    </font>
    <font>
      <sz val="11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color indexed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12"/>
      <name val="Times New Roman"/>
      <family val="1"/>
    </font>
    <font>
      <b/>
      <sz val="8"/>
      <name val="Arial"/>
    </font>
    <font>
      <sz val="11"/>
      <name val="Times New Roman"/>
    </font>
    <font>
      <sz val="20"/>
      <name val="Letter Gothic (W1)"/>
    </font>
    <font>
      <sz val="14"/>
      <name val="Times New Roman"/>
    </font>
    <font>
      <sz val="7"/>
      <name val="Helv"/>
    </font>
    <font>
      <sz val="12"/>
      <name val="Arial MT"/>
    </font>
    <font>
      <sz val="10"/>
      <name val="CG Times"/>
    </font>
    <font>
      <sz val="10"/>
      <name val="Century Schoolbook"/>
    </font>
    <font>
      <sz val="11"/>
      <name val="CG Times"/>
    </font>
    <font>
      <sz val="10"/>
      <name val="Courier New"/>
    </font>
    <font>
      <sz val="8"/>
      <color indexed="8"/>
      <name val="Arial"/>
    </font>
    <font>
      <u/>
      <sz val="10"/>
      <color indexed="36"/>
      <name val="Arial"/>
    </font>
    <font>
      <u/>
      <sz val="10"/>
      <color indexed="12"/>
      <name val="Arial"/>
    </font>
    <font>
      <b/>
      <sz val="10"/>
      <color indexed="12"/>
      <name val="Arial"/>
      <family val="2"/>
    </font>
    <font>
      <b/>
      <u/>
      <sz val="10"/>
      <name val="Arial"/>
      <family val="2"/>
    </font>
    <font>
      <sz val="1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23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1">
    <xf numFmtId="0" fontId="0" fillId="0" borderId="0"/>
    <xf numFmtId="0" fontId="5" fillId="0" borderId="0"/>
    <xf numFmtId="1" fontId="14" fillId="0" borderId="0"/>
    <xf numFmtId="0" fontId="12" fillId="2" borderId="1">
      <alignment horizontal="center" vertical="center"/>
    </xf>
    <xf numFmtId="0" fontId="67" fillId="0" borderId="2">
      <alignment horizontal="center"/>
    </xf>
    <xf numFmtId="6" fontId="8" fillId="0" borderId="0">
      <protection locked="0"/>
    </xf>
    <xf numFmtId="0" fontId="1" fillId="0" borderId="0"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38" fontId="20" fillId="4" borderId="0" applyNumberFormat="0" applyBorder="0" applyAlignment="0" applyProtection="0"/>
    <xf numFmtId="0" fontId="22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23" fillId="0" borderId="3" applyNumberFormat="0" applyFill="0" applyAlignment="0" applyProtection="0"/>
    <xf numFmtId="10" fontId="20" fillId="5" borderId="4" applyNumberFormat="0" applyBorder="0" applyAlignment="0" applyProtection="0"/>
    <xf numFmtId="350" fontId="1" fillId="0" borderId="0" applyFont="0" applyFill="0" applyBorder="0" applyAlignment="0" applyProtection="0"/>
    <xf numFmtId="352" fontId="1" fillId="0" borderId="0" applyFont="0" applyFill="0" applyBorder="0" applyAlignment="0" applyProtection="0"/>
    <xf numFmtId="349" fontId="1" fillId="0" borderId="0" applyFont="0" applyFill="0" applyBorder="0" applyAlignment="0" applyProtection="0"/>
    <xf numFmtId="351" fontId="1" fillId="0" borderId="0" applyFont="0" applyFill="0" applyBorder="0" applyAlignment="0" applyProtection="0"/>
    <xf numFmtId="37" fontId="24" fillId="0" borderId="0"/>
    <xf numFmtId="0" fontId="25" fillId="0" borderId="0"/>
    <xf numFmtId="0" fontId="34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6">
      <protection locked="0"/>
    </xf>
    <xf numFmtId="38" fontId="14" fillId="0" borderId="0" applyFont="0" applyFill="0" applyBorder="0" applyAlignment="0" applyProtection="0"/>
    <xf numFmtId="40" fontId="14" fillId="0" borderId="0" applyFont="0" applyFill="0" applyBorder="0" applyAlignment="0" applyProtection="0"/>
    <xf numFmtId="37" fontId="20" fillId="7" borderId="0" applyNumberFormat="0" applyBorder="0" applyAlignment="0" applyProtection="0"/>
    <xf numFmtId="37" fontId="31" fillId="0" borderId="0"/>
    <xf numFmtId="3" fontId="62" fillId="0" borderId="3" applyProtection="0"/>
    <xf numFmtId="357" fontId="14" fillId="0" borderId="0" applyFont="0" applyFill="0" applyBorder="0" applyAlignment="0" applyProtection="0"/>
    <xf numFmtId="0" fontId="14" fillId="0" borderId="0" applyFont="0" applyFill="0" applyBorder="0" applyAlignment="0" applyProtection="0"/>
  </cellStyleXfs>
  <cellXfs count="99">
    <xf numFmtId="0" fontId="0" fillId="0" borderId="0" xfId="0"/>
    <xf numFmtId="0" fontId="4" fillId="0" borderId="0" xfId="0" quotePrefix="1" applyNumberFormat="1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Alignment="1">
      <alignment horizontal="center"/>
    </xf>
    <xf numFmtId="0" fontId="4" fillId="0" borderId="0" xfId="0" applyFont="1" applyFill="1" applyBorder="1"/>
    <xf numFmtId="1" fontId="4" fillId="0" borderId="0" xfId="0" applyNumberFormat="1" applyFont="1"/>
    <xf numFmtId="0" fontId="4" fillId="0" borderId="7" xfId="0" quotePrefix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9" xfId="0" quotePrefix="1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 applyAlignment="1">
      <alignment horizontal="center"/>
    </xf>
    <xf numFmtId="168" fontId="4" fillId="0" borderId="10" xfId="0" applyNumberFormat="1" applyFont="1" applyBorder="1" applyAlignment="1">
      <alignment horizontal="center"/>
    </xf>
    <xf numFmtId="168" fontId="4" fillId="0" borderId="11" xfId="0" applyNumberFormat="1" applyFont="1" applyBorder="1" applyAlignment="1">
      <alignment horizontal="center"/>
    </xf>
    <xf numFmtId="0" fontId="4" fillId="0" borderId="0" xfId="0" quotePrefix="1" applyFont="1" applyAlignment="1">
      <alignment horizontal="center"/>
    </xf>
    <xf numFmtId="17" fontId="23" fillId="0" borderId="12" xfId="0" applyNumberFormat="1" applyFont="1" applyBorder="1" applyAlignment="1">
      <alignment horizontal="center"/>
    </xf>
    <xf numFmtId="17" fontId="23" fillId="0" borderId="13" xfId="0" applyNumberFormat="1" applyFont="1" applyBorder="1" applyAlignment="1">
      <alignment horizontal="center"/>
    </xf>
    <xf numFmtId="175" fontId="23" fillId="0" borderId="13" xfId="0" applyNumberFormat="1" applyFont="1" applyBorder="1" applyAlignment="1">
      <alignment horizontal="center"/>
    </xf>
    <xf numFmtId="175" fontId="4" fillId="0" borderId="13" xfId="0" applyNumberFormat="1" applyFont="1" applyBorder="1" applyAlignment="1">
      <alignment horizontal="center"/>
    </xf>
    <xf numFmtId="0" fontId="4" fillId="0" borderId="13" xfId="20" quotePrefix="1" applyFont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64" fillId="3" borderId="15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4" fillId="3" borderId="0" xfId="0" applyFont="1" applyFill="1" applyBorder="1" applyAlignment="1">
      <alignment horizontal="center"/>
    </xf>
    <xf numFmtId="0" fontId="23" fillId="3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7" borderId="5" xfId="0" quotePrefix="1" applyFont="1" applyFill="1" applyBorder="1" applyAlignment="1">
      <alignment horizontal="center"/>
    </xf>
    <xf numFmtId="0" fontId="64" fillId="3" borderId="5" xfId="0" applyFont="1" applyFill="1" applyBorder="1" applyAlignment="1">
      <alignment horizontal="center"/>
    </xf>
    <xf numFmtId="0" fontId="23" fillId="3" borderId="5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65" fillId="0" borderId="0" xfId="0" applyFont="1" applyAlignment="1">
      <alignment horizontal="center"/>
    </xf>
    <xf numFmtId="17" fontId="4" fillId="0" borderId="0" xfId="0" applyNumberFormat="1" applyFont="1" applyAlignment="1">
      <alignment horizontal="center"/>
    </xf>
    <xf numFmtId="38" fontId="4" fillId="0" borderId="0" xfId="0" applyNumberFormat="1" applyFont="1" applyAlignment="1">
      <alignment horizontal="center"/>
    </xf>
    <xf numFmtId="188" fontId="4" fillId="0" borderId="0" xfId="0" applyNumberFormat="1" applyFont="1" applyAlignment="1">
      <alignment horizontal="center"/>
    </xf>
    <xf numFmtId="9" fontId="65" fillId="0" borderId="0" xfId="21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6" fontId="4" fillId="0" borderId="0" xfId="0" applyNumberFormat="1" applyFont="1" applyAlignment="1">
      <alignment horizontal="center"/>
    </xf>
    <xf numFmtId="38" fontId="4" fillId="0" borderId="0" xfId="0" applyNumberFormat="1" applyFont="1"/>
    <xf numFmtId="168" fontId="4" fillId="0" borderId="0" xfId="0" applyNumberFormat="1" applyFont="1"/>
    <xf numFmtId="6" fontId="4" fillId="0" borderId="0" xfId="0" applyNumberFormat="1" applyFont="1" applyFill="1" applyBorder="1" applyAlignment="1">
      <alignment horizontal="center"/>
    </xf>
    <xf numFmtId="174" fontId="23" fillId="0" borderId="0" xfId="0" applyNumberFormat="1" applyFont="1" applyAlignment="1">
      <alignment horizontal="center"/>
    </xf>
    <xf numFmtId="38" fontId="23" fillId="0" borderId="0" xfId="0" applyNumberFormat="1" applyFont="1" applyAlignment="1">
      <alignment horizontal="center"/>
    </xf>
    <xf numFmtId="188" fontId="23" fillId="0" borderId="0" xfId="0" applyNumberFormat="1" applyFont="1" applyAlignment="1">
      <alignment horizontal="center"/>
    </xf>
    <xf numFmtId="188" fontId="66" fillId="0" borderId="0" xfId="0" applyNumberFormat="1" applyFont="1" applyAlignment="1">
      <alignment horizontal="center"/>
    </xf>
    <xf numFmtId="175" fontId="4" fillId="0" borderId="0" xfId="0" applyNumberFormat="1" applyFont="1" applyAlignment="1">
      <alignment horizontal="center"/>
    </xf>
    <xf numFmtId="0" fontId="23" fillId="0" borderId="0" xfId="0" applyFont="1"/>
    <xf numFmtId="38" fontId="4" fillId="0" borderId="0" xfId="0" applyNumberFormat="1" applyFont="1" applyFill="1" applyBorder="1"/>
    <xf numFmtId="188" fontId="23" fillId="0" borderId="0" xfId="0" applyNumberFormat="1" applyFont="1"/>
    <xf numFmtId="0" fontId="63" fillId="0" borderId="16" xfId="0" applyFont="1" applyBorder="1"/>
    <xf numFmtId="165" fontId="4" fillId="0" borderId="0" xfId="0" quotePrefix="1" applyNumberFormat="1" applyFont="1" applyAlignment="1">
      <alignment horizontal="center"/>
    </xf>
    <xf numFmtId="0" fontId="4" fillId="0" borderId="17" xfId="0" applyFont="1" applyBorder="1" applyAlignment="1">
      <alignment horizontal="center"/>
    </xf>
    <xf numFmtId="168" fontId="4" fillId="0" borderId="18" xfId="0" applyNumberFormat="1" applyFont="1" applyBorder="1" applyAlignment="1">
      <alignment horizontal="center"/>
    </xf>
    <xf numFmtId="0" fontId="23" fillId="0" borderId="19" xfId="0" applyFont="1" applyBorder="1" applyAlignment="1">
      <alignment horizontal="center"/>
    </xf>
    <xf numFmtId="0" fontId="63" fillId="8" borderId="15" xfId="0" applyFont="1" applyFill="1" applyBorder="1" applyAlignment="1">
      <alignment horizontal="center"/>
    </xf>
    <xf numFmtId="183" fontId="80" fillId="0" borderId="0" xfId="0" applyNumberFormat="1" applyFont="1" applyAlignment="1">
      <alignment horizontal="center"/>
    </xf>
    <xf numFmtId="183" fontId="23" fillId="0" borderId="0" xfId="0" applyNumberFormat="1" applyFont="1" applyAlignment="1">
      <alignment horizontal="center"/>
    </xf>
    <xf numFmtId="188" fontId="4" fillId="0" borderId="0" xfId="0" applyNumberFormat="1" applyFont="1"/>
    <xf numFmtId="6" fontId="63" fillId="0" borderId="0" xfId="0" applyNumberFormat="1" applyFont="1" applyBorder="1" applyAlignment="1">
      <alignment horizontal="center"/>
    </xf>
    <xf numFmtId="1" fontId="63" fillId="0" borderId="0" xfId="0" applyNumberFormat="1" applyFont="1" applyBorder="1"/>
    <xf numFmtId="177" fontId="63" fillId="0" borderId="0" xfId="0" applyNumberFormat="1" applyFont="1" applyBorder="1" applyAlignment="1">
      <alignment horizontal="center"/>
    </xf>
    <xf numFmtId="188" fontId="63" fillId="0" borderId="0" xfId="0" applyNumberFormat="1" applyFont="1" applyFill="1" applyAlignment="1">
      <alignment horizontal="center"/>
    </xf>
    <xf numFmtId="0" fontId="63" fillId="0" borderId="0" xfId="0" applyFont="1" applyAlignment="1">
      <alignment horizontal="center"/>
    </xf>
    <xf numFmtId="0" fontId="63" fillId="3" borderId="0" xfId="0" applyFont="1" applyFill="1" applyAlignment="1">
      <alignment horizontal="center"/>
    </xf>
    <xf numFmtId="6" fontId="4" fillId="0" borderId="0" xfId="0" applyNumberFormat="1" applyFont="1"/>
    <xf numFmtId="6" fontId="63" fillId="0" borderId="0" xfId="0" applyNumberFormat="1" applyFont="1" applyAlignment="1">
      <alignment horizontal="center"/>
    </xf>
    <xf numFmtId="0" fontId="4" fillId="0" borderId="17" xfId="0" applyFont="1" applyBorder="1"/>
    <xf numFmtId="0" fontId="63" fillId="3" borderId="18" xfId="0" applyFont="1" applyFill="1" applyBorder="1" applyAlignment="1">
      <alignment horizontal="center"/>
    </xf>
    <xf numFmtId="0" fontId="4" fillId="0" borderId="18" xfId="0" applyFont="1" applyBorder="1"/>
    <xf numFmtId="6" fontId="63" fillId="0" borderId="19" xfId="0" applyNumberFormat="1" applyFont="1" applyBorder="1" applyAlignment="1">
      <alignment horizontal="center"/>
    </xf>
    <xf numFmtId="0" fontId="63" fillId="0" borderId="0" xfId="0" applyFont="1"/>
    <xf numFmtId="0" fontId="63" fillId="9" borderId="4" xfId="0" applyFont="1" applyFill="1" applyBorder="1" applyAlignment="1">
      <alignment horizontal="center"/>
    </xf>
    <xf numFmtId="360" fontId="63" fillId="9" borderId="4" xfId="0" applyNumberFormat="1" applyFont="1" applyFill="1" applyBorder="1" applyAlignment="1">
      <alignment horizontal="center"/>
    </xf>
    <xf numFmtId="0" fontId="63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8" fontId="0" fillId="0" borderId="0" xfId="0" applyNumberFormat="1"/>
    <xf numFmtId="177" fontId="63" fillId="10" borderId="0" xfId="0" applyNumberFormat="1" applyFont="1" applyFill="1" applyAlignment="1">
      <alignment horizontal="center"/>
    </xf>
    <xf numFmtId="0" fontId="64" fillId="3" borderId="5" xfId="0" quotePrefix="1" applyFont="1" applyFill="1" applyBorder="1" applyAlignment="1">
      <alignment horizontal="center"/>
    </xf>
    <xf numFmtId="0" fontId="4" fillId="0" borderId="0" xfId="0" applyFont="1" applyFill="1"/>
    <xf numFmtId="0" fontId="63" fillId="0" borderId="0" xfId="0" applyFont="1" applyFill="1" applyAlignment="1">
      <alignment horizontal="center"/>
    </xf>
    <xf numFmtId="0" fontId="81" fillId="0" borderId="0" xfId="0" applyFont="1"/>
    <xf numFmtId="0" fontId="0" fillId="0" borderId="0" xfId="0" quotePrefix="1"/>
    <xf numFmtId="0" fontId="82" fillId="0" borderId="0" xfId="0" applyFont="1"/>
    <xf numFmtId="0" fontId="63" fillId="11" borderId="0" xfId="0" applyFont="1" applyFill="1"/>
    <xf numFmtId="0" fontId="4" fillId="11" borderId="0" xfId="0" applyFont="1" applyFill="1"/>
    <xf numFmtId="0" fontId="0" fillId="0" borderId="20" xfId="0" applyBorder="1"/>
    <xf numFmtId="0" fontId="63" fillId="0" borderId="21" xfId="0" applyFont="1" applyBorder="1" applyAlignment="1">
      <alignment horizontal="center"/>
    </xf>
    <xf numFmtId="0" fontId="0" fillId="0" borderId="21" xfId="0" applyBorder="1"/>
    <xf numFmtId="6" fontId="63" fillId="0" borderId="22" xfId="0" applyNumberFormat="1" applyFont="1" applyBorder="1" applyAlignment="1">
      <alignment horizontal="center"/>
    </xf>
  </cellXfs>
  <cellStyles count="31">
    <cellStyle name="??_?.????" xfId="1"/>
    <cellStyle name="0" xfId="2"/>
    <cellStyle name="Actual Date" xfId="3"/>
    <cellStyle name="Column_Title" xfId="4"/>
    <cellStyle name="Date" xfId="5"/>
    <cellStyle name="Fixed" xfId="6"/>
    <cellStyle name="Followe೤ Hyperlink" xfId="7"/>
    <cellStyle name="Grey" xfId="8"/>
    <cellStyle name="HEADER" xfId="9"/>
    <cellStyle name="Heading1" xfId="10"/>
    <cellStyle name="Heading2" xfId="11"/>
    <cellStyle name="HIGHLIGHT" xfId="12"/>
    <cellStyle name="Input [yellow]" xfId="13"/>
    <cellStyle name="Milliers [0]_laroux" xfId="14"/>
    <cellStyle name="Milliers_laroux" xfId="15"/>
    <cellStyle name="Monétaire [0]_laroux" xfId="16"/>
    <cellStyle name="Monétaire_laroux" xfId="17"/>
    <cellStyle name="no dec" xfId="18"/>
    <cellStyle name="Normal" xfId="0" builtinId="0"/>
    <cellStyle name="Normal - Style1" xfId="19"/>
    <cellStyle name="Normal_Curves" xfId="20"/>
    <cellStyle name="Percent" xfId="21" builtinId="5"/>
    <cellStyle name="Percent [2]" xfId="22"/>
    <cellStyle name="Total" xfId="23" builtinId="25" customBuiltin="1"/>
    <cellStyle name="Tusental (0)_laroux" xfId="24"/>
    <cellStyle name="Tusental_laroux" xfId="25"/>
    <cellStyle name="Unprot" xfId="26"/>
    <cellStyle name="Unprot$" xfId="27"/>
    <cellStyle name="Unprotect" xfId="28"/>
    <cellStyle name="Valuta (0)_laroux" xfId="29"/>
    <cellStyle name="Valuta_laroux" xfId="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485775</xdr:colOff>
      <xdr:row>1</xdr:row>
      <xdr:rowOff>38100</xdr:rowOff>
    </xdr:from>
    <xdr:to>
      <xdr:col>38</xdr:col>
      <xdr:colOff>485775</xdr:colOff>
      <xdr:row>2</xdr:row>
      <xdr:rowOff>104775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>
          <a:off x="33470850" y="209550"/>
          <a:ext cx="0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43</xdr:col>
      <xdr:colOff>485775</xdr:colOff>
      <xdr:row>1</xdr:row>
      <xdr:rowOff>38100</xdr:rowOff>
    </xdr:from>
    <xdr:to>
      <xdr:col>43</xdr:col>
      <xdr:colOff>485775</xdr:colOff>
      <xdr:row>2</xdr:row>
      <xdr:rowOff>104775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>
          <a:off x="37890450" y="209550"/>
          <a:ext cx="0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390525</xdr:colOff>
      <xdr:row>1</xdr:row>
      <xdr:rowOff>47625</xdr:rowOff>
    </xdr:from>
    <xdr:to>
      <xdr:col>45</xdr:col>
      <xdr:colOff>390525</xdr:colOff>
      <xdr:row>2</xdr:row>
      <xdr:rowOff>66675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>
          <a:off x="39585900" y="219075"/>
          <a:ext cx="0" cy="180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rveload_Mercad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Swap Model"/>
      <sheetName val="Curves"/>
    </sheetNames>
    <definedNames>
      <definedName name="CurveTable" refersTo="='Curves'!$C$8:$G$443"/>
      <definedName name="CurveType" refersTo="='Curves'!$C$8:$G$8"/>
      <definedName name="today" refersTo="='Curves'!$A$6"/>
    </definedNames>
    <sheetDataSet>
      <sheetData sheetId="0">
        <row r="6">
          <cell r="A6" t="str">
            <v>Month</v>
          </cell>
        </row>
        <row r="8">
          <cell r="D8">
            <v>5400000</v>
          </cell>
          <cell r="E8">
            <v>84930000</v>
          </cell>
          <cell r="F8">
            <v>59931080.403814644</v>
          </cell>
          <cell r="G8">
            <v>4.6517425465194124</v>
          </cell>
        </row>
        <row r="10">
          <cell r="D10">
            <v>15000</v>
          </cell>
          <cell r="E10">
            <v>465000</v>
          </cell>
          <cell r="F10">
            <v>1071741.4944358631</v>
          </cell>
          <cell r="G10">
            <v>3</v>
          </cell>
        </row>
        <row r="11">
          <cell r="D11">
            <v>15000</v>
          </cell>
          <cell r="E11">
            <v>465000</v>
          </cell>
          <cell r="F11">
            <v>952776.8195329993</v>
          </cell>
          <cell r="G11">
            <v>3</v>
          </cell>
        </row>
        <row r="12">
          <cell r="D12">
            <v>15000</v>
          </cell>
          <cell r="E12">
            <v>450000</v>
          </cell>
          <cell r="F12">
            <v>819694.2343619765</v>
          </cell>
          <cell r="G12">
            <v>3</v>
          </cell>
        </row>
        <row r="13">
          <cell r="D13">
            <v>15000</v>
          </cell>
          <cell r="E13">
            <v>465000</v>
          </cell>
          <cell r="F13">
            <v>755860.77214077185</v>
          </cell>
          <cell r="G13">
            <v>3</v>
          </cell>
        </row>
        <row r="14">
          <cell r="D14">
            <v>15000</v>
          </cell>
          <cell r="E14">
            <v>450000</v>
          </cell>
          <cell r="F14">
            <v>650283.15572146792</v>
          </cell>
          <cell r="G14">
            <v>3</v>
          </cell>
        </row>
        <row r="15">
          <cell r="D15">
            <v>15000</v>
          </cell>
          <cell r="E15">
            <v>465000</v>
          </cell>
          <cell r="F15">
            <v>599642.53448281542</v>
          </cell>
          <cell r="G15">
            <v>3</v>
          </cell>
        </row>
        <row r="16">
          <cell r="D16">
            <v>15000</v>
          </cell>
          <cell r="E16">
            <v>465000</v>
          </cell>
          <cell r="F16">
            <v>533081.44718421542</v>
          </cell>
          <cell r="G16">
            <v>3</v>
          </cell>
        </row>
        <row r="17">
          <cell r="D17">
            <v>15000</v>
          </cell>
          <cell r="E17">
            <v>420000</v>
          </cell>
          <cell r="F17">
            <v>428046.59086408297</v>
          </cell>
          <cell r="G17">
            <v>3</v>
          </cell>
        </row>
        <row r="18">
          <cell r="D18">
            <v>15000</v>
          </cell>
          <cell r="E18">
            <v>465000</v>
          </cell>
          <cell r="F18">
            <v>463351.81954685721</v>
          </cell>
          <cell r="G18">
            <v>6.2350000000000003</v>
          </cell>
        </row>
        <row r="19">
          <cell r="D19">
            <v>15000</v>
          </cell>
          <cell r="E19">
            <v>450000</v>
          </cell>
          <cell r="F19">
            <v>446298.24320089136</v>
          </cell>
          <cell r="G19">
            <v>5.9570000000000007</v>
          </cell>
        </row>
        <row r="20">
          <cell r="D20">
            <v>15000</v>
          </cell>
          <cell r="E20">
            <v>465000</v>
          </cell>
          <cell r="F20">
            <v>459174.14557296823</v>
          </cell>
          <cell r="G20">
            <v>5.7520000000000007</v>
          </cell>
        </row>
        <row r="21">
          <cell r="D21">
            <v>15000</v>
          </cell>
          <cell r="E21">
            <v>450000</v>
          </cell>
          <cell r="F21">
            <v>442416.49573812622</v>
          </cell>
          <cell r="G21">
            <v>5.7320000000000002</v>
          </cell>
        </row>
        <row r="22">
          <cell r="D22">
            <v>15000</v>
          </cell>
          <cell r="E22">
            <v>465000</v>
          </cell>
          <cell r="F22">
            <v>455260.27923923871</v>
          </cell>
          <cell r="G22">
            <v>5.7420000000000009</v>
          </cell>
        </row>
        <row r="23">
          <cell r="D23">
            <v>15000</v>
          </cell>
          <cell r="E23">
            <v>465000</v>
          </cell>
          <cell r="F23">
            <v>453315.00140039052</v>
          </cell>
          <cell r="G23">
            <v>5.7520000000000007</v>
          </cell>
        </row>
        <row r="24">
          <cell r="D24">
            <v>15000</v>
          </cell>
          <cell r="E24">
            <v>450000</v>
          </cell>
          <cell r="F24">
            <v>436854.96398985432</v>
          </cell>
          <cell r="G24">
            <v>5.7020000000000008</v>
          </cell>
        </row>
        <row r="25">
          <cell r="D25">
            <v>15000</v>
          </cell>
          <cell r="E25">
            <v>465000</v>
          </cell>
          <cell r="F25">
            <v>449597.72999593179</v>
          </cell>
          <cell r="G25">
            <v>5.7020000000000008</v>
          </cell>
        </row>
        <row r="26">
          <cell r="D26">
            <v>15000</v>
          </cell>
          <cell r="E26">
            <v>450000</v>
          </cell>
          <cell r="F26">
            <v>433266.25353761431</v>
          </cell>
          <cell r="G26">
            <v>5.7720000000000002</v>
          </cell>
        </row>
        <row r="27">
          <cell r="D27">
            <v>15000</v>
          </cell>
          <cell r="E27">
            <v>465000</v>
          </cell>
          <cell r="F27">
            <v>445906.85820896865</v>
          </cell>
          <cell r="G27">
            <v>5.8720000000000008</v>
          </cell>
        </row>
        <row r="28">
          <cell r="D28">
            <v>15000</v>
          </cell>
          <cell r="E28">
            <v>465000</v>
          </cell>
          <cell r="F28">
            <v>444026.00836002285</v>
          </cell>
          <cell r="G28">
            <v>5.8770000000000007</v>
          </cell>
        </row>
        <row r="29">
          <cell r="D29">
            <v>15000</v>
          </cell>
          <cell r="E29">
            <v>420000</v>
          </cell>
          <cell r="F29">
            <v>399310.81843935448</v>
          </cell>
          <cell r="G29">
            <v>5.6670000000000007</v>
          </cell>
        </row>
        <row r="30">
          <cell r="D30">
            <v>15000</v>
          </cell>
          <cell r="E30">
            <v>465000</v>
          </cell>
          <cell r="F30">
            <v>440355.66833417205</v>
          </cell>
          <cell r="G30">
            <v>5.2870000000000008</v>
          </cell>
        </row>
        <row r="31">
          <cell r="D31">
            <v>15000</v>
          </cell>
          <cell r="E31">
            <v>450000</v>
          </cell>
          <cell r="F31">
            <v>424285.75957556046</v>
          </cell>
          <cell r="G31">
            <v>4.7119999999999997</v>
          </cell>
        </row>
        <row r="32">
          <cell r="D32">
            <v>15000</v>
          </cell>
          <cell r="E32">
            <v>465000</v>
          </cell>
          <cell r="F32">
            <v>436557.56424525107</v>
          </cell>
          <cell r="G32">
            <v>4.5670000000000002</v>
          </cell>
        </row>
        <row r="33">
          <cell r="D33">
            <v>15000</v>
          </cell>
          <cell r="E33">
            <v>450000</v>
          </cell>
          <cell r="F33">
            <v>420608.3562758179</v>
          </cell>
          <cell r="G33">
            <v>4.5620000000000003</v>
          </cell>
        </row>
        <row r="34">
          <cell r="D34">
            <v>15000</v>
          </cell>
          <cell r="E34">
            <v>465000</v>
          </cell>
          <cell r="F34">
            <v>432751.46152043575</v>
          </cell>
          <cell r="G34">
            <v>4.5670000000000002</v>
          </cell>
        </row>
        <row r="35">
          <cell r="D35">
            <v>15000</v>
          </cell>
          <cell r="E35">
            <v>465000</v>
          </cell>
          <cell r="F35">
            <v>430788.85702555161</v>
          </cell>
          <cell r="G35">
            <v>4.5620000000000003</v>
          </cell>
        </row>
        <row r="36">
          <cell r="D36">
            <v>15000</v>
          </cell>
          <cell r="E36">
            <v>450000</v>
          </cell>
          <cell r="F36">
            <v>414993.36250617407</v>
          </cell>
          <cell r="G36">
            <v>4.5620000000000003</v>
          </cell>
        </row>
        <row r="37">
          <cell r="D37">
            <v>15000</v>
          </cell>
          <cell r="E37">
            <v>465000</v>
          </cell>
          <cell r="F37">
            <v>426922.09300689504</v>
          </cell>
          <cell r="G37">
            <v>4.5970000000000004</v>
          </cell>
        </row>
        <row r="38">
          <cell r="D38">
            <v>15000</v>
          </cell>
          <cell r="E38">
            <v>450000</v>
          </cell>
          <cell r="F38">
            <v>411237.77729368809</v>
          </cell>
          <cell r="G38">
            <v>4.7270000000000003</v>
          </cell>
        </row>
        <row r="39">
          <cell r="D39">
            <v>15000</v>
          </cell>
          <cell r="E39">
            <v>465000</v>
          </cell>
          <cell r="F39">
            <v>423032.29408324696</v>
          </cell>
          <cell r="G39">
            <v>4.8520000000000003</v>
          </cell>
        </row>
        <row r="40">
          <cell r="D40">
            <v>15000</v>
          </cell>
          <cell r="E40">
            <v>465000</v>
          </cell>
          <cell r="F40">
            <v>421042.54669076559</v>
          </cell>
          <cell r="G40">
            <v>4.8970000000000002</v>
          </cell>
        </row>
        <row r="41">
          <cell r="D41">
            <v>15000</v>
          </cell>
          <cell r="E41">
            <v>420000</v>
          </cell>
          <cell r="F41">
            <v>378484.3779060152</v>
          </cell>
          <cell r="G41">
            <v>4.7340000000000009</v>
          </cell>
        </row>
        <row r="42">
          <cell r="D42">
            <v>15000</v>
          </cell>
          <cell r="E42">
            <v>465000</v>
          </cell>
          <cell r="F42">
            <v>417221.94177354453</v>
          </cell>
          <cell r="G42">
            <v>4.5360000000000005</v>
          </cell>
        </row>
        <row r="43">
          <cell r="D43">
            <v>15000</v>
          </cell>
          <cell r="E43">
            <v>450000</v>
          </cell>
          <cell r="F43">
            <v>401828.61190695042</v>
          </cell>
          <cell r="G43">
            <v>4.3319999999999999</v>
          </cell>
        </row>
        <row r="44">
          <cell r="D44">
            <v>15000</v>
          </cell>
          <cell r="E44">
            <v>465000</v>
          </cell>
          <cell r="F44">
            <v>413303.58390878985</v>
          </cell>
          <cell r="G44">
            <v>4.3019999999999996</v>
          </cell>
        </row>
        <row r="45">
          <cell r="D45">
            <v>15000</v>
          </cell>
          <cell r="E45">
            <v>450000</v>
          </cell>
          <cell r="F45">
            <v>398051.65689392353</v>
          </cell>
          <cell r="G45">
            <v>4.3369999999999997</v>
          </cell>
        </row>
        <row r="46">
          <cell r="D46">
            <v>15000</v>
          </cell>
          <cell r="E46">
            <v>465000</v>
          </cell>
          <cell r="F46">
            <v>409402.90151216812</v>
          </cell>
          <cell r="G46">
            <v>4.3600000000000003</v>
          </cell>
        </row>
        <row r="47">
          <cell r="D47">
            <v>15000</v>
          </cell>
          <cell r="E47">
            <v>465000</v>
          </cell>
          <cell r="F47">
            <v>407425.7331370468</v>
          </cell>
          <cell r="G47">
            <v>4.3769999999999998</v>
          </cell>
        </row>
        <row r="48">
          <cell r="D48">
            <v>15000</v>
          </cell>
          <cell r="E48">
            <v>450000</v>
          </cell>
          <cell r="F48">
            <v>392369.97525411536</v>
          </cell>
          <cell r="G48">
            <v>4.4020000000000001</v>
          </cell>
        </row>
        <row r="49">
          <cell r="D49">
            <v>15000</v>
          </cell>
          <cell r="E49">
            <v>465000</v>
          </cell>
          <cell r="F49">
            <v>403540.09834472515</v>
          </cell>
          <cell r="G49">
            <v>4.4320000000000004</v>
          </cell>
        </row>
        <row r="50">
          <cell r="D50">
            <v>15000</v>
          </cell>
          <cell r="E50">
            <v>450000</v>
          </cell>
          <cell r="F50">
            <v>388619.091904525</v>
          </cell>
          <cell r="G50">
            <v>4.5720000000000001</v>
          </cell>
        </row>
        <row r="51">
          <cell r="D51">
            <v>15000</v>
          </cell>
          <cell r="E51">
            <v>465000</v>
          </cell>
          <cell r="F51">
            <v>399670.53555727447</v>
          </cell>
          <cell r="G51">
            <v>4.6970000000000001</v>
          </cell>
        </row>
        <row r="52">
          <cell r="D52">
            <v>15000</v>
          </cell>
          <cell r="E52">
            <v>465000</v>
          </cell>
          <cell r="F52">
            <v>397700.00092642964</v>
          </cell>
          <cell r="G52">
            <v>4.7370000000000001</v>
          </cell>
        </row>
        <row r="53">
          <cell r="D53">
            <v>15000</v>
          </cell>
          <cell r="E53">
            <v>435000</v>
          </cell>
          <cell r="F53">
            <v>370193.57067677617</v>
          </cell>
          <cell r="G53">
            <v>4.617</v>
          </cell>
        </row>
        <row r="54">
          <cell r="D54">
            <v>15000</v>
          </cell>
          <cell r="E54">
            <v>465000</v>
          </cell>
          <cell r="F54">
            <v>393876.49881552829</v>
          </cell>
          <cell r="G54">
            <v>4.4960000000000004</v>
          </cell>
        </row>
        <row r="55">
          <cell r="D55">
            <v>15000</v>
          </cell>
          <cell r="E55">
            <v>450000</v>
          </cell>
          <cell r="F55">
            <v>379274.87764748809</v>
          </cell>
          <cell r="G55">
            <v>4.3620000000000001</v>
          </cell>
        </row>
        <row r="56">
          <cell r="D56">
            <v>15000</v>
          </cell>
          <cell r="E56">
            <v>465000</v>
          </cell>
          <cell r="F56">
            <v>390038.91952789103</v>
          </cell>
          <cell r="G56">
            <v>4.3419999999999996</v>
          </cell>
        </row>
        <row r="57">
          <cell r="D57">
            <v>15000</v>
          </cell>
          <cell r="E57">
            <v>450000</v>
          </cell>
          <cell r="F57">
            <v>375580.82368820417</v>
          </cell>
          <cell r="G57">
            <v>4.3620000000000001</v>
          </cell>
        </row>
        <row r="58">
          <cell r="D58">
            <v>15000</v>
          </cell>
          <cell r="E58">
            <v>465000</v>
          </cell>
          <cell r="F58">
            <v>386228.56282151333</v>
          </cell>
          <cell r="G58">
            <v>4.3949999999999996</v>
          </cell>
        </row>
        <row r="59">
          <cell r="D59">
            <v>15000</v>
          </cell>
          <cell r="E59">
            <v>465000</v>
          </cell>
          <cell r="F59">
            <v>384299.62581578427</v>
          </cell>
          <cell r="G59">
            <v>4.4219999999999997</v>
          </cell>
        </row>
        <row r="60">
          <cell r="D60">
            <v>15000</v>
          </cell>
          <cell r="E60">
            <v>450000</v>
          </cell>
          <cell r="F60">
            <v>370038.80115047813</v>
          </cell>
          <cell r="G60">
            <v>4.4269999999999996</v>
          </cell>
        </row>
        <row r="61">
          <cell r="D61">
            <v>15000</v>
          </cell>
          <cell r="E61">
            <v>465000</v>
          </cell>
          <cell r="F61">
            <v>380515.35460203793</v>
          </cell>
          <cell r="G61">
            <v>4.4569999999999999</v>
          </cell>
        </row>
        <row r="62">
          <cell r="D62">
            <v>15000</v>
          </cell>
          <cell r="E62">
            <v>450000</v>
          </cell>
          <cell r="F62">
            <v>366388.57934408821</v>
          </cell>
          <cell r="G62">
            <v>4.5970000000000004</v>
          </cell>
        </row>
        <row r="63">
          <cell r="D63">
            <v>15000</v>
          </cell>
          <cell r="E63">
            <v>465000</v>
          </cell>
          <cell r="F63">
            <v>376752.43498666404</v>
          </cell>
          <cell r="G63">
            <v>4.7370000000000001</v>
          </cell>
        </row>
        <row r="64">
          <cell r="D64">
            <v>15000</v>
          </cell>
          <cell r="E64">
            <v>465000</v>
          </cell>
          <cell r="F64">
            <v>374838.30479002377</v>
          </cell>
          <cell r="G64">
            <v>4.7720000000000002</v>
          </cell>
        </row>
        <row r="65">
          <cell r="D65">
            <v>15000</v>
          </cell>
          <cell r="E65">
            <v>420000</v>
          </cell>
          <cell r="F65">
            <v>336832.5281372256</v>
          </cell>
          <cell r="G65">
            <v>4.6520000000000001</v>
          </cell>
        </row>
        <row r="66">
          <cell r="D66">
            <v>15000</v>
          </cell>
          <cell r="E66">
            <v>465000</v>
          </cell>
          <cell r="F66">
            <v>371193.11801642057</v>
          </cell>
          <cell r="G66">
            <v>4.5310000000000006</v>
          </cell>
        </row>
        <row r="67">
          <cell r="D67">
            <v>15000</v>
          </cell>
          <cell r="E67">
            <v>450000</v>
          </cell>
          <cell r="F67">
            <v>357372.77059013577</v>
          </cell>
          <cell r="G67">
            <v>4.3970000000000002</v>
          </cell>
        </row>
        <row r="68">
          <cell r="D68">
            <v>15000</v>
          </cell>
          <cell r="E68">
            <v>465000</v>
          </cell>
          <cell r="F68">
            <v>367444.26791724574</v>
          </cell>
          <cell r="G68">
            <v>4.3769999999999998</v>
          </cell>
        </row>
        <row r="69">
          <cell r="D69">
            <v>15000</v>
          </cell>
          <cell r="E69">
            <v>450000</v>
          </cell>
          <cell r="F69">
            <v>353753.37509619503</v>
          </cell>
          <cell r="G69">
            <v>4.3970000000000002</v>
          </cell>
        </row>
        <row r="70">
          <cell r="D70">
            <v>15000</v>
          </cell>
          <cell r="E70">
            <v>465000</v>
          </cell>
          <cell r="F70">
            <v>363710.42712389102</v>
          </cell>
          <cell r="G70">
            <v>4.43</v>
          </cell>
        </row>
        <row r="71">
          <cell r="D71">
            <v>15000</v>
          </cell>
          <cell r="E71">
            <v>465000</v>
          </cell>
          <cell r="F71">
            <v>361817.82141369377</v>
          </cell>
          <cell r="G71">
            <v>4.4569999999999999</v>
          </cell>
        </row>
        <row r="72">
          <cell r="D72">
            <v>15000</v>
          </cell>
          <cell r="E72">
            <v>450000</v>
          </cell>
          <cell r="F72">
            <v>348317.99893699709</v>
          </cell>
          <cell r="G72">
            <v>4.4619999999999997</v>
          </cell>
        </row>
        <row r="73">
          <cell r="D73">
            <v>15000</v>
          </cell>
          <cell r="E73">
            <v>465000</v>
          </cell>
          <cell r="F73">
            <v>358103.5879100383</v>
          </cell>
          <cell r="G73">
            <v>4.492</v>
          </cell>
        </row>
        <row r="74">
          <cell r="D74">
            <v>15000</v>
          </cell>
          <cell r="E74">
            <v>450000</v>
          </cell>
          <cell r="F74">
            <v>344730.16431196529</v>
          </cell>
          <cell r="G74">
            <v>4.6319999999999997</v>
          </cell>
        </row>
        <row r="75">
          <cell r="D75">
            <v>15000</v>
          </cell>
          <cell r="E75">
            <v>465000</v>
          </cell>
          <cell r="F75">
            <v>354402.83711300825</v>
          </cell>
          <cell r="G75">
            <v>4.7720000000000002</v>
          </cell>
        </row>
        <row r="76">
          <cell r="D76">
            <v>15000</v>
          </cell>
          <cell r="E76">
            <v>465000</v>
          </cell>
          <cell r="F76">
            <v>352527.41557449248</v>
          </cell>
          <cell r="G76">
            <v>4.8120000000000003</v>
          </cell>
        </row>
        <row r="77">
          <cell r="D77">
            <v>15000</v>
          </cell>
          <cell r="E77">
            <v>420000</v>
          </cell>
          <cell r="F77">
            <v>316721.20715573739</v>
          </cell>
          <cell r="G77">
            <v>4.6920000000000002</v>
          </cell>
        </row>
        <row r="78">
          <cell r="D78">
            <v>15000</v>
          </cell>
          <cell r="E78">
            <v>465000</v>
          </cell>
          <cell r="F78">
            <v>349005.420757577</v>
          </cell>
          <cell r="G78">
            <v>4.5710000000000006</v>
          </cell>
        </row>
        <row r="79">
          <cell r="D79">
            <v>15000</v>
          </cell>
          <cell r="E79">
            <v>450000</v>
          </cell>
          <cell r="F79">
            <v>335999.5642251721</v>
          </cell>
          <cell r="G79">
            <v>4.4370000000000003</v>
          </cell>
        </row>
        <row r="80">
          <cell r="D80">
            <v>15000</v>
          </cell>
          <cell r="E80">
            <v>465000</v>
          </cell>
          <cell r="F80">
            <v>345456.74704424862</v>
          </cell>
          <cell r="G80">
            <v>4.4169999999999998</v>
          </cell>
        </row>
        <row r="81">
          <cell r="D81">
            <v>15000</v>
          </cell>
          <cell r="E81">
            <v>450000</v>
          </cell>
          <cell r="F81">
            <v>332575.01037415123</v>
          </cell>
          <cell r="G81">
            <v>4.4370000000000003</v>
          </cell>
        </row>
        <row r="82">
          <cell r="D82">
            <v>15000</v>
          </cell>
          <cell r="E82">
            <v>465000</v>
          </cell>
          <cell r="F82">
            <v>341927.72250107455</v>
          </cell>
          <cell r="G82">
            <v>4.47</v>
          </cell>
        </row>
        <row r="83">
          <cell r="D83">
            <v>15000</v>
          </cell>
          <cell r="E83">
            <v>465000</v>
          </cell>
          <cell r="F83">
            <v>340141.85850299709</v>
          </cell>
          <cell r="G83">
            <v>4.4969999999999999</v>
          </cell>
        </row>
        <row r="84">
          <cell r="D84">
            <v>15000</v>
          </cell>
          <cell r="E84">
            <v>450000</v>
          </cell>
          <cell r="F84">
            <v>327446.24783802428</v>
          </cell>
          <cell r="G84">
            <v>4.5019999999999998</v>
          </cell>
        </row>
        <row r="85">
          <cell r="D85">
            <v>15000</v>
          </cell>
          <cell r="E85">
            <v>465000</v>
          </cell>
          <cell r="F85">
            <v>336642.72935626114</v>
          </cell>
          <cell r="G85">
            <v>4.532</v>
          </cell>
        </row>
        <row r="86">
          <cell r="D86">
            <v>15000</v>
          </cell>
          <cell r="E86">
            <v>450000</v>
          </cell>
          <cell r="F86">
            <v>324069.80848719081</v>
          </cell>
          <cell r="G86">
            <v>4.6719999999999997</v>
          </cell>
        </row>
        <row r="87">
          <cell r="D87">
            <v>15000</v>
          </cell>
          <cell r="E87">
            <v>465000</v>
          </cell>
          <cell r="F87">
            <v>333163.58861958963</v>
          </cell>
          <cell r="G87">
            <v>4.8120000000000003</v>
          </cell>
        </row>
        <row r="88">
          <cell r="D88">
            <v>15000</v>
          </cell>
          <cell r="E88">
            <v>465000</v>
          </cell>
          <cell r="F88">
            <v>331403.20196078892</v>
          </cell>
          <cell r="G88">
            <v>4.8620000000000001</v>
          </cell>
        </row>
        <row r="89">
          <cell r="D89">
            <v>15000</v>
          </cell>
          <cell r="E89">
            <v>420000</v>
          </cell>
          <cell r="F89">
            <v>297746.60501700552</v>
          </cell>
          <cell r="G89">
            <v>4.742</v>
          </cell>
        </row>
        <row r="90">
          <cell r="D90">
            <v>15000</v>
          </cell>
          <cell r="E90">
            <v>465000</v>
          </cell>
          <cell r="F90">
            <v>328067.20056217135</v>
          </cell>
          <cell r="G90">
            <v>4.6210000000000004</v>
          </cell>
        </row>
        <row r="91">
          <cell r="D91">
            <v>15000</v>
          </cell>
          <cell r="E91">
            <v>450000</v>
          </cell>
          <cell r="F91">
            <v>315795.47295424424</v>
          </cell>
          <cell r="G91">
            <v>4.4870000000000001</v>
          </cell>
        </row>
        <row r="92">
          <cell r="D92">
            <v>15000</v>
          </cell>
          <cell r="E92">
            <v>465000</v>
          </cell>
          <cell r="F92">
            <v>324638.07973574806</v>
          </cell>
          <cell r="G92">
            <v>4.4669999999999996</v>
          </cell>
        </row>
        <row r="93">
          <cell r="D93">
            <v>15000</v>
          </cell>
          <cell r="E93">
            <v>450000</v>
          </cell>
          <cell r="F93">
            <v>312486.99469238048</v>
          </cell>
          <cell r="G93">
            <v>4.4870000000000001</v>
          </cell>
        </row>
        <row r="94">
          <cell r="D94">
            <v>15000</v>
          </cell>
          <cell r="E94">
            <v>465000</v>
          </cell>
          <cell r="F94">
            <v>321229.37293127785</v>
          </cell>
          <cell r="G94">
            <v>4.5199999999999996</v>
          </cell>
        </row>
        <row r="95">
          <cell r="D95">
            <v>15000</v>
          </cell>
          <cell r="E95">
            <v>465000</v>
          </cell>
          <cell r="F95">
            <v>319504.93895512453</v>
          </cell>
          <cell r="G95">
            <v>4.5469999999999997</v>
          </cell>
        </row>
        <row r="96">
          <cell r="D96">
            <v>15000</v>
          </cell>
          <cell r="E96">
            <v>450000</v>
          </cell>
          <cell r="F96">
            <v>307534.66534308344</v>
          </cell>
          <cell r="G96">
            <v>4.5519999999999996</v>
          </cell>
        </row>
        <row r="97">
          <cell r="D97">
            <v>15000</v>
          </cell>
          <cell r="E97">
            <v>465000</v>
          </cell>
          <cell r="F97">
            <v>316127.23291796457</v>
          </cell>
          <cell r="G97">
            <v>4.5819999999999999</v>
          </cell>
        </row>
        <row r="98">
          <cell r="D98">
            <v>15000</v>
          </cell>
          <cell r="E98">
            <v>450000</v>
          </cell>
          <cell r="F98">
            <v>304276.08010874555</v>
          </cell>
          <cell r="G98">
            <v>4.7220000000000004</v>
          </cell>
        </row>
        <row r="99">
          <cell r="D99">
            <v>15000</v>
          </cell>
          <cell r="E99">
            <v>465000</v>
          </cell>
          <cell r="F99">
            <v>312770.21644516126</v>
          </cell>
          <cell r="G99">
            <v>4.8620000000000001</v>
          </cell>
        </row>
        <row r="100">
          <cell r="D100">
            <v>15000</v>
          </cell>
          <cell r="E100">
            <v>465000</v>
          </cell>
          <cell r="F100">
            <v>311072.15357220272</v>
          </cell>
          <cell r="G100">
            <v>4.9169999999999998</v>
          </cell>
        </row>
        <row r="101">
          <cell r="D101">
            <v>15000</v>
          </cell>
          <cell r="E101">
            <v>435000</v>
          </cell>
          <cell r="F101">
            <v>289419.50762938097</v>
          </cell>
          <cell r="G101">
            <v>4.7969999999999997</v>
          </cell>
        </row>
        <row r="102">
          <cell r="D102">
            <v>15000</v>
          </cell>
          <cell r="E102">
            <v>465000</v>
          </cell>
          <cell r="F102">
            <v>307834.53072877863</v>
          </cell>
          <cell r="G102">
            <v>4.6760000000000002</v>
          </cell>
        </row>
        <row r="103">
          <cell r="D103">
            <v>15000</v>
          </cell>
          <cell r="E103">
            <v>450000</v>
          </cell>
          <cell r="F103">
            <v>296330.1128183768</v>
          </cell>
          <cell r="G103">
            <v>4.5419999999999998</v>
          </cell>
        </row>
        <row r="104">
          <cell r="D104">
            <v>15000</v>
          </cell>
          <cell r="E104">
            <v>465000</v>
          </cell>
          <cell r="F104">
            <v>304639.34104105184</v>
          </cell>
          <cell r="G104">
            <v>4.5220000000000002</v>
          </cell>
        </row>
        <row r="105">
          <cell r="D105">
            <v>15000</v>
          </cell>
          <cell r="E105">
            <v>450000</v>
          </cell>
          <cell r="F105">
            <v>293249.64716708037</v>
          </cell>
          <cell r="G105">
            <v>4.5419999999999998</v>
          </cell>
        </row>
        <row r="106">
          <cell r="D106">
            <v>15000</v>
          </cell>
          <cell r="E106">
            <v>465000</v>
          </cell>
          <cell r="F106">
            <v>301467.83514624817</v>
          </cell>
          <cell r="G106">
            <v>4.5750000000000002</v>
          </cell>
        </row>
        <row r="107">
          <cell r="D107">
            <v>15000</v>
          </cell>
          <cell r="E107">
            <v>465000</v>
          </cell>
          <cell r="F107">
            <v>299865.14745735459</v>
          </cell>
          <cell r="G107">
            <v>4.6020000000000003</v>
          </cell>
        </row>
        <row r="108">
          <cell r="D108">
            <v>15000</v>
          </cell>
          <cell r="E108">
            <v>450000</v>
          </cell>
          <cell r="F108">
            <v>288646.99142310204</v>
          </cell>
          <cell r="G108">
            <v>4.6070000000000002</v>
          </cell>
        </row>
        <row r="109">
          <cell r="D109">
            <v>15000</v>
          </cell>
          <cell r="E109">
            <v>465000</v>
          </cell>
          <cell r="F109">
            <v>296729.27104557224</v>
          </cell>
          <cell r="G109">
            <v>4.6369999999999996</v>
          </cell>
        </row>
        <row r="110">
          <cell r="D110">
            <v>15000</v>
          </cell>
          <cell r="E110">
            <v>450000</v>
          </cell>
          <cell r="F110">
            <v>285623.86607523425</v>
          </cell>
          <cell r="G110">
            <v>4.7770000000000001</v>
          </cell>
        </row>
        <row r="111">
          <cell r="D111">
            <v>15000</v>
          </cell>
          <cell r="E111">
            <v>465000</v>
          </cell>
          <cell r="F111">
            <v>293616.95608469291</v>
          </cell>
          <cell r="G111">
            <v>4.9169999999999998</v>
          </cell>
        </row>
        <row r="112">
          <cell r="D112">
            <v>15000</v>
          </cell>
          <cell r="E112">
            <v>465000</v>
          </cell>
          <cell r="F112">
            <v>292044.30075991334</v>
          </cell>
          <cell r="G112">
            <v>4.9770000000000003</v>
          </cell>
        </row>
        <row r="113">
          <cell r="D113">
            <v>15000</v>
          </cell>
          <cell r="E113">
            <v>420000</v>
          </cell>
          <cell r="F113">
            <v>262366.96404549101</v>
          </cell>
          <cell r="G113">
            <v>4.8570000000000002</v>
          </cell>
        </row>
        <row r="114">
          <cell r="D114">
            <v>15000</v>
          </cell>
          <cell r="E114">
            <v>465000</v>
          </cell>
          <cell r="F114">
            <v>289067.93207042123</v>
          </cell>
          <cell r="G114">
            <v>4.7360000000000007</v>
          </cell>
        </row>
        <row r="115">
          <cell r="D115">
            <v>15000</v>
          </cell>
          <cell r="E115">
            <v>450000</v>
          </cell>
          <cell r="F115">
            <v>278238.25593478512</v>
          </cell>
          <cell r="G115">
            <v>4.6020000000000003</v>
          </cell>
        </row>
        <row r="116">
          <cell r="D116">
            <v>15000</v>
          </cell>
          <cell r="E116">
            <v>465000</v>
          </cell>
          <cell r="F116">
            <v>286013.71501477202</v>
          </cell>
          <cell r="G116">
            <v>4.5819999999999999</v>
          </cell>
        </row>
        <row r="117">
          <cell r="D117">
            <v>15000</v>
          </cell>
          <cell r="E117">
            <v>450000</v>
          </cell>
          <cell r="F117">
            <v>275294.06441080326</v>
          </cell>
          <cell r="G117">
            <v>4.6020000000000003</v>
          </cell>
        </row>
        <row r="118">
          <cell r="D118">
            <v>15000</v>
          </cell>
          <cell r="E118">
            <v>465000</v>
          </cell>
          <cell r="F118">
            <v>282982.87222365127</v>
          </cell>
          <cell r="G118">
            <v>4.6349999999999998</v>
          </cell>
        </row>
        <row r="119">
          <cell r="D119">
            <v>15000</v>
          </cell>
          <cell r="E119">
            <v>465000</v>
          </cell>
          <cell r="F119">
            <v>281451.54721022054</v>
          </cell>
          <cell r="G119">
            <v>4.6619999999999999</v>
          </cell>
        </row>
        <row r="120">
          <cell r="D120">
            <v>15000</v>
          </cell>
          <cell r="E120">
            <v>450000</v>
          </cell>
          <cell r="F120">
            <v>270896.3577894842</v>
          </cell>
          <cell r="G120">
            <v>4.6669999999999998</v>
          </cell>
        </row>
        <row r="121">
          <cell r="D121">
            <v>15000</v>
          </cell>
          <cell r="E121">
            <v>465000</v>
          </cell>
          <cell r="F121">
            <v>278455.84807504556</v>
          </cell>
          <cell r="G121">
            <v>4.6970000000000001</v>
          </cell>
        </row>
        <row r="122">
          <cell r="D122">
            <v>15000</v>
          </cell>
          <cell r="E122">
            <v>450000</v>
          </cell>
          <cell r="F122">
            <v>268008.72454225353</v>
          </cell>
          <cell r="G122">
            <v>4.8369999999999997</v>
          </cell>
        </row>
        <row r="123">
          <cell r="D123">
            <v>15000</v>
          </cell>
          <cell r="E123">
            <v>465000</v>
          </cell>
          <cell r="F123">
            <v>275483.37588691444</v>
          </cell>
          <cell r="G123">
            <v>4.9770000000000003</v>
          </cell>
        </row>
        <row r="124">
          <cell r="D124">
            <v>15000</v>
          </cell>
          <cell r="E124">
            <v>465000</v>
          </cell>
          <cell r="F124">
            <v>273981.65689549758</v>
          </cell>
          <cell r="G124">
            <v>5.0419999999999998</v>
          </cell>
        </row>
        <row r="125">
          <cell r="D125">
            <v>15000</v>
          </cell>
          <cell r="E125">
            <v>420000</v>
          </cell>
          <cell r="F125">
            <v>246116.30807039511</v>
          </cell>
          <cell r="G125">
            <v>4.9219999999999997</v>
          </cell>
        </row>
        <row r="126">
          <cell r="D126">
            <v>15000</v>
          </cell>
          <cell r="E126">
            <v>465000</v>
          </cell>
          <cell r="F126">
            <v>271140.04595035315</v>
          </cell>
          <cell r="G126">
            <v>4.8010000000000002</v>
          </cell>
        </row>
        <row r="127">
          <cell r="D127">
            <v>15000</v>
          </cell>
          <cell r="E127">
            <v>450000</v>
          </cell>
          <cell r="F127">
            <v>260957.08015751207</v>
          </cell>
          <cell r="G127">
            <v>4.6669999999999998</v>
          </cell>
        </row>
        <row r="128">
          <cell r="D128">
            <v>15000</v>
          </cell>
          <cell r="E128">
            <v>465000</v>
          </cell>
          <cell r="F128">
            <v>268224.80222784175</v>
          </cell>
          <cell r="G128">
            <v>4.6470000000000002</v>
          </cell>
        </row>
        <row r="129">
          <cell r="D129">
            <v>15000</v>
          </cell>
          <cell r="E129">
            <v>450000</v>
          </cell>
          <cell r="F129">
            <v>258147.199301238</v>
          </cell>
          <cell r="G129">
            <v>4.6669999999999998</v>
          </cell>
        </row>
        <row r="130">
          <cell r="D130">
            <v>15000</v>
          </cell>
          <cell r="E130">
            <v>465000</v>
          </cell>
          <cell r="F130">
            <v>265332.56519524456</v>
          </cell>
          <cell r="G130">
            <v>4.7</v>
          </cell>
        </row>
        <row r="131">
          <cell r="D131">
            <v>15000</v>
          </cell>
          <cell r="E131">
            <v>465000</v>
          </cell>
          <cell r="F131">
            <v>263871.53535921115</v>
          </cell>
          <cell r="G131">
            <v>4.7270000000000003</v>
          </cell>
        </row>
        <row r="132">
          <cell r="D132">
            <v>15000</v>
          </cell>
          <cell r="E132">
            <v>450000</v>
          </cell>
          <cell r="F132">
            <v>253951.37536639962</v>
          </cell>
          <cell r="G132">
            <v>4.7320000000000002</v>
          </cell>
        </row>
        <row r="133">
          <cell r="D133">
            <v>15000</v>
          </cell>
          <cell r="E133">
            <v>465000</v>
          </cell>
          <cell r="F133">
            <v>261013.87028114975</v>
          </cell>
          <cell r="G133">
            <v>4.7619999999999996</v>
          </cell>
        </row>
        <row r="134">
          <cell r="D134">
            <v>15000</v>
          </cell>
          <cell r="E134">
            <v>450000</v>
          </cell>
          <cell r="F134">
            <v>251197.13257166767</v>
          </cell>
          <cell r="G134">
            <v>4.9020000000000001</v>
          </cell>
        </row>
        <row r="135">
          <cell r="D135">
            <v>15000</v>
          </cell>
          <cell r="E135">
            <v>465000</v>
          </cell>
          <cell r="F135">
            <v>258179.04181489113</v>
          </cell>
          <cell r="G135">
            <v>5.0419999999999998</v>
          </cell>
        </row>
        <row r="136">
          <cell r="D136">
            <v>15000</v>
          </cell>
          <cell r="E136">
            <v>465000</v>
          </cell>
          <cell r="F136">
            <v>256747.1204927059</v>
          </cell>
          <cell r="G136">
            <v>5.1120000000000001</v>
          </cell>
        </row>
        <row r="137">
          <cell r="D137">
            <v>15000</v>
          </cell>
          <cell r="E137">
            <v>420000</v>
          </cell>
          <cell r="F137">
            <v>230612.57894071669</v>
          </cell>
          <cell r="G137">
            <v>4.992</v>
          </cell>
        </row>
        <row r="138">
          <cell r="D138">
            <v>15000</v>
          </cell>
          <cell r="E138">
            <v>465000</v>
          </cell>
          <cell r="F138">
            <v>254072.13491967303</v>
          </cell>
          <cell r="G138">
            <v>4.8710000000000004</v>
          </cell>
        </row>
        <row r="139">
          <cell r="D139">
            <v>15000</v>
          </cell>
          <cell r="E139">
            <v>450000</v>
          </cell>
          <cell r="F139">
            <v>244558.35181653313</v>
          </cell>
          <cell r="G139">
            <v>4.7370000000000001</v>
          </cell>
        </row>
        <row r="140">
          <cell r="D140">
            <v>15000</v>
          </cell>
          <cell r="E140">
            <v>465000</v>
          </cell>
          <cell r="F140">
            <v>251398.23543171602</v>
          </cell>
          <cell r="G140">
            <v>4.7169999999999996</v>
          </cell>
        </row>
        <row r="141">
          <cell r="D141">
            <v>15000</v>
          </cell>
          <cell r="E141">
            <v>450000</v>
          </cell>
          <cell r="F141">
            <v>241982.38057206216</v>
          </cell>
          <cell r="G141">
            <v>4.7370000000000001</v>
          </cell>
        </row>
        <row r="142">
          <cell r="D142">
            <v>15000</v>
          </cell>
          <cell r="E142">
            <v>465000</v>
          </cell>
          <cell r="F142">
            <v>248748.03362392887</v>
          </cell>
          <cell r="G142">
            <v>4.7699999999999996</v>
          </cell>
        </row>
        <row r="143">
          <cell r="D143">
            <v>15000</v>
          </cell>
          <cell r="E143">
            <v>465000</v>
          </cell>
          <cell r="F143">
            <v>247410.24159517948</v>
          </cell>
          <cell r="G143">
            <v>4.7969999999999997</v>
          </cell>
        </row>
        <row r="144">
          <cell r="D144">
            <v>15000</v>
          </cell>
          <cell r="E144">
            <v>450000</v>
          </cell>
          <cell r="F144">
            <v>238140.49286649402</v>
          </cell>
          <cell r="G144">
            <v>4.8019999999999996</v>
          </cell>
        </row>
        <row r="145">
          <cell r="D145">
            <v>15000</v>
          </cell>
          <cell r="E145">
            <v>465000</v>
          </cell>
          <cell r="F145">
            <v>244795.48661053483</v>
          </cell>
          <cell r="G145">
            <v>4.8319999999999999</v>
          </cell>
        </row>
        <row r="146">
          <cell r="D146">
            <v>15000</v>
          </cell>
          <cell r="E146">
            <v>450000</v>
          </cell>
          <cell r="F146">
            <v>235621.56669741208</v>
          </cell>
          <cell r="G146">
            <v>4.9720000000000004</v>
          </cell>
        </row>
        <row r="147">
          <cell r="D147">
            <v>15000</v>
          </cell>
          <cell r="E147">
            <v>465000</v>
          </cell>
          <cell r="F147">
            <v>242204.04007538626</v>
          </cell>
          <cell r="G147">
            <v>5.1120000000000001</v>
          </cell>
        </row>
        <row r="148">
          <cell r="D148">
            <v>15000</v>
          </cell>
          <cell r="E148">
            <v>465000</v>
          </cell>
          <cell r="F148">
            <v>240895.95842749786</v>
          </cell>
          <cell r="G148">
            <v>5.1870000000000003</v>
          </cell>
        </row>
        <row r="149">
          <cell r="D149">
            <v>15000</v>
          </cell>
          <cell r="E149">
            <v>435000</v>
          </cell>
          <cell r="F149">
            <v>224136.16950012909</v>
          </cell>
          <cell r="G149">
            <v>5.0670000000000002</v>
          </cell>
        </row>
        <row r="150">
          <cell r="D150">
            <v>15000</v>
          </cell>
          <cell r="E150">
            <v>465000</v>
          </cell>
          <cell r="F150">
            <v>238381.09951829075</v>
          </cell>
          <cell r="G150">
            <v>4.9460000000000006</v>
          </cell>
        </row>
        <row r="151">
          <cell r="D151">
            <v>15000</v>
          </cell>
          <cell r="E151">
            <v>450000</v>
          </cell>
          <cell r="F151">
            <v>229442.37554815615</v>
          </cell>
          <cell r="G151">
            <v>4.8120000000000003</v>
          </cell>
        </row>
        <row r="152">
          <cell r="D152">
            <v>15000</v>
          </cell>
          <cell r="E152">
            <v>465000</v>
          </cell>
          <cell r="F152">
            <v>235847.06175275496</v>
          </cell>
          <cell r="G152">
            <v>4.7919999999999998</v>
          </cell>
        </row>
        <row r="153">
          <cell r="D153">
            <v>15000</v>
          </cell>
          <cell r="E153">
            <v>450000</v>
          </cell>
          <cell r="F153">
            <v>227001.29817720046</v>
          </cell>
          <cell r="G153">
            <v>4.8120000000000003</v>
          </cell>
        </row>
        <row r="154">
          <cell r="D154">
            <v>15000</v>
          </cell>
          <cell r="E154">
            <v>465000</v>
          </cell>
          <cell r="F154">
            <v>233335.79468167614</v>
          </cell>
          <cell r="G154">
            <v>4.8449999999999998</v>
          </cell>
        </row>
        <row r="155">
          <cell r="D155">
            <v>15000</v>
          </cell>
          <cell r="E155">
            <v>465000</v>
          </cell>
          <cell r="F155">
            <v>232068.25434382187</v>
          </cell>
          <cell r="G155">
            <v>4.8719999999999999</v>
          </cell>
        </row>
        <row r="156">
          <cell r="D156">
            <v>15000</v>
          </cell>
          <cell r="E156">
            <v>450000</v>
          </cell>
          <cell r="F156">
            <v>223361.16315485121</v>
          </cell>
          <cell r="G156">
            <v>4.8769999999999998</v>
          </cell>
        </row>
        <row r="157">
          <cell r="D157">
            <v>15000</v>
          </cell>
          <cell r="E157">
            <v>465000</v>
          </cell>
          <cell r="F157">
            <v>229591.04054154348</v>
          </cell>
          <cell r="G157">
            <v>4.907</v>
          </cell>
        </row>
        <row r="158">
          <cell r="D158">
            <v>15000</v>
          </cell>
          <cell r="E158">
            <v>450000</v>
          </cell>
          <cell r="F158">
            <v>220974.88814186514</v>
          </cell>
          <cell r="G158">
            <v>5.0469999999999997</v>
          </cell>
        </row>
        <row r="159">
          <cell r="D159">
            <v>15000</v>
          </cell>
          <cell r="E159">
            <v>465000</v>
          </cell>
          <cell r="F159">
            <v>227136.21426013845</v>
          </cell>
          <cell r="G159">
            <v>5.1870000000000003</v>
          </cell>
        </row>
        <row r="160">
          <cell r="D160">
            <v>15000</v>
          </cell>
          <cell r="E160">
            <v>465000</v>
          </cell>
          <cell r="F160">
            <v>225897.21044437075</v>
          </cell>
          <cell r="G160">
            <v>5.2670000000000003</v>
          </cell>
        </row>
        <row r="161">
          <cell r="D161">
            <v>15000</v>
          </cell>
          <cell r="E161">
            <v>420000</v>
          </cell>
          <cell r="F161">
            <v>202922.25875877138</v>
          </cell>
          <cell r="G161">
            <v>5.1470000000000002</v>
          </cell>
        </row>
        <row r="162">
          <cell r="D162">
            <v>15000</v>
          </cell>
          <cell r="E162">
            <v>465000</v>
          </cell>
          <cell r="F162">
            <v>223554.9002760821</v>
          </cell>
          <cell r="G162">
            <v>5.0260000000000007</v>
          </cell>
        </row>
        <row r="163">
          <cell r="D163">
            <v>15000</v>
          </cell>
          <cell r="E163">
            <v>450000</v>
          </cell>
          <cell r="F163">
            <v>215160.4411795201</v>
          </cell>
          <cell r="G163">
            <v>4.8920000000000003</v>
          </cell>
        </row>
        <row r="164">
          <cell r="D164">
            <v>15000</v>
          </cell>
          <cell r="E164">
            <v>465000</v>
          </cell>
          <cell r="F164">
            <v>221154.83929612057</v>
          </cell>
          <cell r="G164">
            <v>4.8719999999999999</v>
          </cell>
        </row>
        <row r="165">
          <cell r="D165">
            <v>15000</v>
          </cell>
          <cell r="E165">
            <v>450000</v>
          </cell>
          <cell r="F165">
            <v>212848.57110002445</v>
          </cell>
          <cell r="G165">
            <v>4.8920000000000003</v>
          </cell>
        </row>
        <row r="166">
          <cell r="D166">
            <v>15000</v>
          </cell>
          <cell r="E166">
            <v>465000</v>
          </cell>
          <cell r="F166">
            <v>218776.6394018245</v>
          </cell>
          <cell r="G166">
            <v>4.9249999999999998</v>
          </cell>
        </row>
        <row r="167">
          <cell r="D167">
            <v>15000</v>
          </cell>
          <cell r="E167">
            <v>465000</v>
          </cell>
          <cell r="F167">
            <v>217576.3756129765</v>
          </cell>
          <cell r="G167">
            <v>4.952</v>
          </cell>
        </row>
        <row r="168">
          <cell r="D168">
            <v>15000</v>
          </cell>
          <cell r="E168">
            <v>450000</v>
          </cell>
          <cell r="F168">
            <v>209401.64436762535</v>
          </cell>
          <cell r="G168">
            <v>4.9569999999999999</v>
          </cell>
        </row>
        <row r="169">
          <cell r="D169">
            <v>15000</v>
          </cell>
          <cell r="E169">
            <v>465000</v>
          </cell>
          <cell r="F169">
            <v>215230.86207240779</v>
          </cell>
          <cell r="G169">
            <v>4.9870000000000001</v>
          </cell>
        </row>
        <row r="170">
          <cell r="D170">
            <v>15000</v>
          </cell>
          <cell r="E170">
            <v>450000</v>
          </cell>
          <cell r="F170">
            <v>207142.37680471048</v>
          </cell>
          <cell r="G170">
            <v>5.1270000000000007</v>
          </cell>
        </row>
        <row r="171">
          <cell r="D171">
            <v>15000</v>
          </cell>
          <cell r="E171">
            <v>465000</v>
          </cell>
          <cell r="F171">
            <v>212906.83306729575</v>
          </cell>
          <cell r="G171">
            <v>5.2670000000000003</v>
          </cell>
        </row>
        <row r="172">
          <cell r="D172">
            <v>15000</v>
          </cell>
          <cell r="E172">
            <v>465000</v>
          </cell>
          <cell r="F172">
            <v>211733.95481223348</v>
          </cell>
          <cell r="G172">
            <v>5.3520000000000003</v>
          </cell>
        </row>
        <row r="173">
          <cell r="D173">
            <v>15000</v>
          </cell>
          <cell r="E173">
            <v>420000</v>
          </cell>
          <cell r="F173">
            <v>190189.15739553189</v>
          </cell>
          <cell r="G173">
            <v>5.2320000000000002</v>
          </cell>
        </row>
        <row r="174">
          <cell r="D174">
            <v>15000</v>
          </cell>
          <cell r="E174">
            <v>465000</v>
          </cell>
          <cell r="F174">
            <v>209516.85543992283</v>
          </cell>
          <cell r="G174">
            <v>5.1110000000000007</v>
          </cell>
        </row>
        <row r="175">
          <cell r="D175">
            <v>15000</v>
          </cell>
          <cell r="E175">
            <v>450000</v>
          </cell>
          <cell r="F175">
            <v>201638.57769552566</v>
          </cell>
          <cell r="G175">
            <v>4.9770000000000003</v>
          </cell>
        </row>
        <row r="176">
          <cell r="D176">
            <v>15000</v>
          </cell>
          <cell r="E176">
            <v>465000</v>
          </cell>
          <cell r="F176">
            <v>207245.36818543423</v>
          </cell>
          <cell r="G176">
            <v>4.9569999999999999</v>
          </cell>
        </row>
        <row r="177">
          <cell r="D177">
            <v>15000</v>
          </cell>
          <cell r="E177">
            <v>450000</v>
          </cell>
          <cell r="F177">
            <v>199450.69406798712</v>
          </cell>
          <cell r="G177">
            <v>4.9770000000000003</v>
          </cell>
        </row>
        <row r="178">
          <cell r="D178">
            <v>15000</v>
          </cell>
          <cell r="E178">
            <v>465000</v>
          </cell>
          <cell r="F178">
            <v>204994.84858137462</v>
          </cell>
          <cell r="G178">
            <v>5.01</v>
          </cell>
        </row>
        <row r="179">
          <cell r="D179">
            <v>15000</v>
          </cell>
          <cell r="E179">
            <v>465000</v>
          </cell>
          <cell r="F179">
            <v>203859.1300097169</v>
          </cell>
          <cell r="G179">
            <v>5.0369999999999999</v>
          </cell>
        </row>
        <row r="180">
          <cell r="D180">
            <v>15000</v>
          </cell>
          <cell r="E180">
            <v>450000</v>
          </cell>
          <cell r="F180">
            <v>196189.13144015297</v>
          </cell>
          <cell r="G180">
            <v>5.0419999999999998</v>
          </cell>
        </row>
        <row r="181">
          <cell r="D181">
            <v>15000</v>
          </cell>
          <cell r="E181">
            <v>465000</v>
          </cell>
          <cell r="F181">
            <v>201639.9546369694</v>
          </cell>
          <cell r="G181">
            <v>5.0720000000000001</v>
          </cell>
        </row>
        <row r="182">
          <cell r="D182">
            <v>15000</v>
          </cell>
          <cell r="E182">
            <v>450000</v>
          </cell>
          <cell r="F182">
            <v>194051.69039166183</v>
          </cell>
          <cell r="G182">
            <v>5.2120000000000006</v>
          </cell>
        </row>
        <row r="183">
          <cell r="D183">
            <v>15000</v>
          </cell>
          <cell r="E183">
            <v>465000</v>
          </cell>
          <cell r="F183">
            <v>199441.37751239393</v>
          </cell>
          <cell r="G183">
            <v>5.3520000000000003</v>
          </cell>
        </row>
        <row r="184">
          <cell r="D184">
            <v>15000</v>
          </cell>
          <cell r="E184">
            <v>465000</v>
          </cell>
          <cell r="F184">
            <v>198331.9147697303</v>
          </cell>
          <cell r="G184">
            <v>5.4420000000000002</v>
          </cell>
        </row>
        <row r="185">
          <cell r="D185">
            <v>15000</v>
          </cell>
          <cell r="E185">
            <v>420000</v>
          </cell>
          <cell r="F185">
            <v>178141.16177772131</v>
          </cell>
          <cell r="G185">
            <v>5.322000000000001</v>
          </cell>
        </row>
        <row r="186">
          <cell r="D186">
            <v>15000</v>
          </cell>
          <cell r="E186">
            <v>465000</v>
          </cell>
          <cell r="F186">
            <v>196234.88051266925</v>
          </cell>
          <cell r="G186">
            <v>5.2010000000000005</v>
          </cell>
        </row>
        <row r="187">
          <cell r="D187">
            <v>15000</v>
          </cell>
          <cell r="E187">
            <v>450000</v>
          </cell>
          <cell r="F187">
            <v>188845.78454752811</v>
          </cell>
          <cell r="G187">
            <v>5.0670000000000002</v>
          </cell>
        </row>
        <row r="188">
          <cell r="D188">
            <v>15000</v>
          </cell>
          <cell r="E188">
            <v>465000</v>
          </cell>
          <cell r="F188">
            <v>194086.66378608366</v>
          </cell>
          <cell r="G188">
            <v>5.0469999999999997</v>
          </cell>
        </row>
        <row r="189">
          <cell r="D189">
            <v>15000</v>
          </cell>
          <cell r="E189">
            <v>450000</v>
          </cell>
          <cell r="F189">
            <v>186776.76377266974</v>
          </cell>
          <cell r="G189">
            <v>5.0670000000000002</v>
          </cell>
        </row>
        <row r="190">
          <cell r="D190">
            <v>15000</v>
          </cell>
          <cell r="E190">
            <v>465000</v>
          </cell>
          <cell r="F190">
            <v>191958.53866083466</v>
          </cell>
          <cell r="G190">
            <v>5.0999999999999996</v>
          </cell>
        </row>
        <row r="191">
          <cell r="D191">
            <v>15000</v>
          </cell>
          <cell r="E191">
            <v>465000</v>
          </cell>
          <cell r="F191">
            <v>190884.68579814155</v>
          </cell>
          <cell r="G191">
            <v>5.1270000000000007</v>
          </cell>
        </row>
        <row r="192">
          <cell r="D192">
            <v>15000</v>
          </cell>
          <cell r="E192">
            <v>450000</v>
          </cell>
          <cell r="F192">
            <v>183692.86991325585</v>
          </cell>
          <cell r="G192">
            <v>5.1320000000000006</v>
          </cell>
        </row>
        <row r="193">
          <cell r="D193">
            <v>15000</v>
          </cell>
          <cell r="E193">
            <v>465000</v>
          </cell>
          <cell r="F193">
            <v>188786.58936111326</v>
          </cell>
          <cell r="G193">
            <v>5.1620000000000008</v>
          </cell>
        </row>
        <row r="194">
          <cell r="D194">
            <v>15000</v>
          </cell>
          <cell r="E194">
            <v>450000</v>
          </cell>
          <cell r="F194">
            <v>181672.1745588347</v>
          </cell>
          <cell r="G194">
            <v>5.3020000000000005</v>
          </cell>
        </row>
        <row r="195">
          <cell r="D195">
            <v>15000</v>
          </cell>
          <cell r="E195">
            <v>465000</v>
          </cell>
          <cell r="F195">
            <v>186708.22273998085</v>
          </cell>
          <cell r="G195">
            <v>5.4420000000000002</v>
          </cell>
        </row>
        <row r="196">
          <cell r="D196">
            <v>15000</v>
          </cell>
          <cell r="E196">
            <v>0</v>
          </cell>
          <cell r="F196">
            <v>0</v>
          </cell>
          <cell r="G196">
            <v>5.5370000000000008</v>
          </cell>
        </row>
        <row r="197">
          <cell r="D197">
            <v>15000</v>
          </cell>
          <cell r="E197">
            <v>0</v>
          </cell>
          <cell r="F197">
            <v>0</v>
          </cell>
          <cell r="G197">
            <v>5.4170000000000007</v>
          </cell>
        </row>
        <row r="198">
          <cell r="D198">
            <v>15000</v>
          </cell>
          <cell r="E198">
            <v>0</v>
          </cell>
          <cell r="F198">
            <v>0</v>
          </cell>
          <cell r="G198">
            <v>5.2960000000000003</v>
          </cell>
        </row>
        <row r="199">
          <cell r="D199">
            <v>15000</v>
          </cell>
          <cell r="E199">
            <v>0</v>
          </cell>
          <cell r="F199">
            <v>0</v>
          </cell>
          <cell r="G199">
            <v>5.1620000000000008</v>
          </cell>
        </row>
        <row r="200">
          <cell r="D200">
            <v>15000</v>
          </cell>
          <cell r="E200">
            <v>0</v>
          </cell>
          <cell r="F200">
            <v>0</v>
          </cell>
          <cell r="G200">
            <v>5.1420000000000003</v>
          </cell>
        </row>
        <row r="201">
          <cell r="D201">
            <v>15000</v>
          </cell>
          <cell r="E201">
            <v>0</v>
          </cell>
          <cell r="F201">
            <v>0</v>
          </cell>
          <cell r="G201">
            <v>5.1620000000000008</v>
          </cell>
        </row>
        <row r="202">
          <cell r="D202">
            <v>15000</v>
          </cell>
          <cell r="E202">
            <v>0</v>
          </cell>
          <cell r="F202">
            <v>0</v>
          </cell>
          <cell r="G202">
            <v>5.1950000000000003</v>
          </cell>
        </row>
        <row r="203">
          <cell r="D203">
            <v>15000</v>
          </cell>
          <cell r="E203">
            <v>0</v>
          </cell>
          <cell r="F203">
            <v>0</v>
          </cell>
          <cell r="G203">
            <v>5.2220000000000004</v>
          </cell>
        </row>
        <row r="204">
          <cell r="D204">
            <v>15000</v>
          </cell>
          <cell r="E204">
            <v>0</v>
          </cell>
          <cell r="F204">
            <v>0</v>
          </cell>
          <cell r="G204">
            <v>5.2270000000000003</v>
          </cell>
        </row>
        <row r="205">
          <cell r="D205">
            <v>15000</v>
          </cell>
          <cell r="E205">
            <v>0</v>
          </cell>
          <cell r="F205">
            <v>0</v>
          </cell>
          <cell r="G205">
            <v>5.2570000000000006</v>
          </cell>
        </row>
        <row r="206">
          <cell r="D206">
            <v>15000</v>
          </cell>
          <cell r="E206">
            <v>0</v>
          </cell>
          <cell r="F206">
            <v>0</v>
          </cell>
          <cell r="G206">
            <v>5.3970000000000002</v>
          </cell>
        </row>
        <row r="207">
          <cell r="D207">
            <v>15000</v>
          </cell>
          <cell r="E207">
            <v>0</v>
          </cell>
          <cell r="F207">
            <v>0</v>
          </cell>
          <cell r="G207">
            <v>5.5370000000000008</v>
          </cell>
        </row>
        <row r="208">
          <cell r="D208">
            <v>15000</v>
          </cell>
          <cell r="E208">
            <v>0</v>
          </cell>
          <cell r="F208">
            <v>0</v>
          </cell>
          <cell r="G208">
            <v>5.6370000000000005</v>
          </cell>
        </row>
        <row r="209">
          <cell r="D209">
            <v>15000</v>
          </cell>
          <cell r="E209">
            <v>0</v>
          </cell>
          <cell r="F209">
            <v>0</v>
          </cell>
          <cell r="G209">
            <v>5.5170000000000003</v>
          </cell>
        </row>
        <row r="210">
          <cell r="D210">
            <v>15000</v>
          </cell>
          <cell r="E210">
            <v>0</v>
          </cell>
          <cell r="F210">
            <v>0</v>
          </cell>
          <cell r="G210">
            <v>5.3959999999999999</v>
          </cell>
        </row>
        <row r="211">
          <cell r="D211">
            <v>15000</v>
          </cell>
          <cell r="E211">
            <v>0</v>
          </cell>
          <cell r="F211">
            <v>0</v>
          </cell>
          <cell r="G211">
            <v>5.2620000000000005</v>
          </cell>
        </row>
        <row r="212">
          <cell r="D212">
            <v>15000</v>
          </cell>
          <cell r="E212">
            <v>0</v>
          </cell>
          <cell r="F212">
            <v>0</v>
          </cell>
          <cell r="G212">
            <v>5.2420000000000009</v>
          </cell>
        </row>
        <row r="213">
          <cell r="D213">
            <v>15000</v>
          </cell>
          <cell r="E213">
            <v>0</v>
          </cell>
          <cell r="F213">
            <v>0</v>
          </cell>
          <cell r="G213">
            <v>5.2620000000000005</v>
          </cell>
        </row>
        <row r="214">
          <cell r="D214">
            <v>15000</v>
          </cell>
          <cell r="E214">
            <v>0</v>
          </cell>
          <cell r="F214">
            <v>0</v>
          </cell>
          <cell r="G214">
            <v>5.2949999999999999</v>
          </cell>
        </row>
        <row r="215">
          <cell r="D215">
            <v>15000</v>
          </cell>
          <cell r="E215">
            <v>0</v>
          </cell>
          <cell r="F215">
            <v>0</v>
          </cell>
          <cell r="G215">
            <v>5.322000000000001</v>
          </cell>
        </row>
        <row r="216">
          <cell r="D216">
            <v>15000</v>
          </cell>
          <cell r="E216">
            <v>0</v>
          </cell>
          <cell r="F216">
            <v>0</v>
          </cell>
          <cell r="G216">
            <v>5.3270000000000008</v>
          </cell>
        </row>
        <row r="217">
          <cell r="D217">
            <v>15000</v>
          </cell>
          <cell r="E217">
            <v>0</v>
          </cell>
          <cell r="F217">
            <v>0</v>
          </cell>
          <cell r="G217">
            <v>5.3570000000000002</v>
          </cell>
        </row>
        <row r="218">
          <cell r="D218">
            <v>15000</v>
          </cell>
          <cell r="E218">
            <v>0</v>
          </cell>
          <cell r="F218">
            <v>0</v>
          </cell>
          <cell r="G218">
            <v>5.4970000000000008</v>
          </cell>
        </row>
        <row r="219">
          <cell r="D219">
            <v>15000</v>
          </cell>
          <cell r="E219">
            <v>0</v>
          </cell>
          <cell r="F219">
            <v>0</v>
          </cell>
          <cell r="G219">
            <v>5.6370000000000005</v>
          </cell>
        </row>
        <row r="220">
          <cell r="D220">
            <v>15000</v>
          </cell>
          <cell r="E220">
            <v>0</v>
          </cell>
          <cell r="F220">
            <v>0</v>
          </cell>
          <cell r="G220">
            <v>5.7420000000000009</v>
          </cell>
        </row>
        <row r="221">
          <cell r="D221">
            <v>15000</v>
          </cell>
          <cell r="E221">
            <v>0</v>
          </cell>
          <cell r="F221">
            <v>0</v>
          </cell>
          <cell r="G221">
            <v>5.6220000000000008</v>
          </cell>
        </row>
        <row r="222">
          <cell r="D222">
            <v>15000</v>
          </cell>
          <cell r="E222">
            <v>0</v>
          </cell>
          <cell r="F222">
            <v>0</v>
          </cell>
          <cell r="G222">
            <v>5.5010000000000003</v>
          </cell>
        </row>
        <row r="223">
          <cell r="D223">
            <v>15000</v>
          </cell>
          <cell r="E223">
            <v>0</v>
          </cell>
          <cell r="F223">
            <v>0</v>
          </cell>
          <cell r="G223">
            <v>5.3670000000000009</v>
          </cell>
        </row>
        <row r="224">
          <cell r="D224">
            <v>15000</v>
          </cell>
          <cell r="E224">
            <v>0</v>
          </cell>
          <cell r="F224">
            <v>0</v>
          </cell>
          <cell r="G224">
            <v>5.3470000000000004</v>
          </cell>
        </row>
        <row r="225">
          <cell r="D225">
            <v>15000</v>
          </cell>
          <cell r="E225">
            <v>0</v>
          </cell>
          <cell r="F225">
            <v>0</v>
          </cell>
          <cell r="G225">
            <v>5.3670000000000009</v>
          </cell>
        </row>
        <row r="226">
          <cell r="D226">
            <v>15000</v>
          </cell>
          <cell r="E226">
            <v>0</v>
          </cell>
          <cell r="F226">
            <v>0</v>
          </cell>
          <cell r="G226">
            <v>5.4</v>
          </cell>
        </row>
        <row r="227">
          <cell r="D227">
            <v>15000</v>
          </cell>
          <cell r="E227">
            <v>0</v>
          </cell>
          <cell r="F227">
            <v>0</v>
          </cell>
          <cell r="G227">
            <v>5.4270000000000005</v>
          </cell>
        </row>
        <row r="228">
          <cell r="D228">
            <v>15000</v>
          </cell>
          <cell r="E228">
            <v>0</v>
          </cell>
          <cell r="F228">
            <v>0</v>
          </cell>
          <cell r="G228">
            <v>5.4320000000000004</v>
          </cell>
        </row>
        <row r="229">
          <cell r="D229">
            <v>15000</v>
          </cell>
          <cell r="E229">
            <v>0</v>
          </cell>
          <cell r="F229">
            <v>0</v>
          </cell>
          <cell r="G229">
            <v>5.4620000000000006</v>
          </cell>
        </row>
        <row r="230">
          <cell r="D230">
            <v>15000</v>
          </cell>
          <cell r="E230">
            <v>0</v>
          </cell>
          <cell r="F230">
            <v>0</v>
          </cell>
          <cell r="G230">
            <v>5.6020000000000003</v>
          </cell>
        </row>
        <row r="231">
          <cell r="D231">
            <v>15000</v>
          </cell>
          <cell r="E231">
            <v>0</v>
          </cell>
          <cell r="F231">
            <v>0</v>
          </cell>
          <cell r="G231">
            <v>5.7420000000000009</v>
          </cell>
        </row>
        <row r="232">
          <cell r="D232">
            <v>15000</v>
          </cell>
          <cell r="E232">
            <v>0</v>
          </cell>
          <cell r="F232">
            <v>0</v>
          </cell>
          <cell r="G232">
            <v>5.8470000000000004</v>
          </cell>
        </row>
        <row r="233">
          <cell r="D233">
            <v>15000</v>
          </cell>
          <cell r="E233">
            <v>0</v>
          </cell>
          <cell r="F233">
            <v>0</v>
          </cell>
          <cell r="G233">
            <v>5.7270000000000003</v>
          </cell>
        </row>
        <row r="234">
          <cell r="D234">
            <v>15000</v>
          </cell>
          <cell r="E234">
            <v>0</v>
          </cell>
          <cell r="F234">
            <v>0</v>
          </cell>
          <cell r="G234">
            <v>5.6060000000000008</v>
          </cell>
        </row>
        <row r="235">
          <cell r="D235">
            <v>15000</v>
          </cell>
          <cell r="E235">
            <v>0</v>
          </cell>
          <cell r="F235">
            <v>0</v>
          </cell>
          <cell r="G235">
            <v>5.4720000000000004</v>
          </cell>
        </row>
        <row r="236">
          <cell r="D236">
            <v>15000</v>
          </cell>
          <cell r="E236">
            <v>0</v>
          </cell>
          <cell r="F236">
            <v>0</v>
          </cell>
          <cell r="G236">
            <v>5.4520000000000008</v>
          </cell>
        </row>
        <row r="237">
          <cell r="D237">
            <v>15000</v>
          </cell>
          <cell r="E237">
            <v>0</v>
          </cell>
          <cell r="F237">
            <v>0</v>
          </cell>
          <cell r="G237">
            <v>5.4720000000000004</v>
          </cell>
        </row>
        <row r="238">
          <cell r="D238">
            <v>15000</v>
          </cell>
          <cell r="E238">
            <v>0</v>
          </cell>
          <cell r="F238">
            <v>0</v>
          </cell>
          <cell r="G238">
            <v>5.5049999999999999</v>
          </cell>
        </row>
        <row r="239">
          <cell r="D239">
            <v>15000</v>
          </cell>
          <cell r="E239">
            <v>0</v>
          </cell>
          <cell r="F239">
            <v>0</v>
          </cell>
          <cell r="G239">
            <v>5.5320000000000009</v>
          </cell>
        </row>
        <row r="240">
          <cell r="D240">
            <v>15000</v>
          </cell>
          <cell r="E240">
            <v>0</v>
          </cell>
          <cell r="F240">
            <v>0</v>
          </cell>
          <cell r="G240">
            <v>5.5370000000000008</v>
          </cell>
        </row>
        <row r="241">
          <cell r="D241">
            <v>15000</v>
          </cell>
          <cell r="E241">
            <v>0</v>
          </cell>
          <cell r="F241">
            <v>0</v>
          </cell>
          <cell r="G241">
            <v>5.5670000000000002</v>
          </cell>
        </row>
        <row r="242">
          <cell r="D242">
            <v>15000</v>
          </cell>
          <cell r="E242">
            <v>0</v>
          </cell>
          <cell r="F242">
            <v>0</v>
          </cell>
          <cell r="G242">
            <v>5.7070000000000007</v>
          </cell>
        </row>
        <row r="243">
          <cell r="D243">
            <v>15000</v>
          </cell>
          <cell r="E243">
            <v>0</v>
          </cell>
          <cell r="F243">
            <v>0</v>
          </cell>
          <cell r="G243">
            <v>5.8470000000000004</v>
          </cell>
        </row>
        <row r="244">
          <cell r="D244">
            <v>15000</v>
          </cell>
          <cell r="E244">
            <v>0</v>
          </cell>
          <cell r="F244">
            <v>0</v>
          </cell>
          <cell r="G244">
            <v>5.9520000000000008</v>
          </cell>
        </row>
        <row r="245">
          <cell r="D245">
            <v>15000</v>
          </cell>
          <cell r="E245">
            <v>0</v>
          </cell>
          <cell r="F245">
            <v>0</v>
          </cell>
          <cell r="G245">
            <v>5.8320000000000007</v>
          </cell>
        </row>
        <row r="246">
          <cell r="D246">
            <v>15000</v>
          </cell>
          <cell r="E246">
            <v>0</v>
          </cell>
          <cell r="F246">
            <v>0</v>
          </cell>
          <cell r="G246">
            <v>5.7110000000000003</v>
          </cell>
        </row>
        <row r="247">
          <cell r="D247">
            <v>15000</v>
          </cell>
          <cell r="E247">
            <v>0</v>
          </cell>
          <cell r="F247">
            <v>0</v>
          </cell>
          <cell r="G247">
            <v>5.5770000000000008</v>
          </cell>
        </row>
        <row r="248">
          <cell r="D248">
            <v>15000</v>
          </cell>
          <cell r="E248">
            <v>0</v>
          </cell>
          <cell r="F248">
            <v>0</v>
          </cell>
          <cell r="G248">
            <v>5.5570000000000004</v>
          </cell>
        </row>
        <row r="249">
          <cell r="D249">
            <v>15000</v>
          </cell>
          <cell r="E249">
            <v>0</v>
          </cell>
          <cell r="F249">
            <v>0</v>
          </cell>
          <cell r="G249">
            <v>5.5770000000000008</v>
          </cell>
        </row>
        <row r="250">
          <cell r="D250">
            <v>15000</v>
          </cell>
          <cell r="E250">
            <v>0</v>
          </cell>
          <cell r="F250">
            <v>0</v>
          </cell>
          <cell r="G250">
            <v>5.61</v>
          </cell>
        </row>
        <row r="251">
          <cell r="D251">
            <v>15000</v>
          </cell>
          <cell r="E251">
            <v>0</v>
          </cell>
          <cell r="F251">
            <v>0</v>
          </cell>
          <cell r="G251">
            <v>5.6370000000000005</v>
          </cell>
        </row>
        <row r="252">
          <cell r="D252">
            <v>15000</v>
          </cell>
          <cell r="E252">
            <v>0</v>
          </cell>
          <cell r="F252">
            <v>0</v>
          </cell>
          <cell r="G252">
            <v>5.6420000000000003</v>
          </cell>
        </row>
        <row r="253">
          <cell r="D253">
            <v>15000</v>
          </cell>
          <cell r="E253">
            <v>0</v>
          </cell>
          <cell r="F253">
            <v>0</v>
          </cell>
          <cell r="G253">
            <v>5.6720000000000006</v>
          </cell>
        </row>
        <row r="254">
          <cell r="D254">
            <v>15000</v>
          </cell>
          <cell r="E254">
            <v>0</v>
          </cell>
          <cell r="F254">
            <v>0</v>
          </cell>
          <cell r="G254">
            <v>5.8120000000000003</v>
          </cell>
        </row>
        <row r="255">
          <cell r="D255">
            <v>15000</v>
          </cell>
          <cell r="E255">
            <v>0</v>
          </cell>
          <cell r="F255">
            <v>0</v>
          </cell>
          <cell r="G255">
            <v>5.9520000000000008</v>
          </cell>
        </row>
        <row r="256">
          <cell r="D256">
            <v>15000</v>
          </cell>
          <cell r="E256">
            <v>0</v>
          </cell>
          <cell r="F256">
            <v>0</v>
          </cell>
          <cell r="G256">
            <v>6.0570000000000004</v>
          </cell>
        </row>
        <row r="257">
          <cell r="D257">
            <v>15000</v>
          </cell>
          <cell r="E257">
            <v>0</v>
          </cell>
          <cell r="F257">
            <v>0</v>
          </cell>
          <cell r="G257">
            <v>5.9370000000000003</v>
          </cell>
        </row>
        <row r="258">
          <cell r="D258">
            <v>15000</v>
          </cell>
          <cell r="E258">
            <v>0</v>
          </cell>
          <cell r="F258">
            <v>0</v>
          </cell>
          <cell r="G258">
            <v>5.8160000000000007</v>
          </cell>
        </row>
        <row r="259">
          <cell r="D259">
            <v>15000</v>
          </cell>
          <cell r="E259">
            <v>0</v>
          </cell>
          <cell r="F259">
            <v>0</v>
          </cell>
          <cell r="G259">
            <v>5.6820000000000004</v>
          </cell>
        </row>
        <row r="260">
          <cell r="D260">
            <v>15000</v>
          </cell>
          <cell r="E260">
            <v>0</v>
          </cell>
          <cell r="F260">
            <v>0</v>
          </cell>
          <cell r="G260">
            <v>5.6620000000000008</v>
          </cell>
        </row>
        <row r="261">
          <cell r="D261">
            <v>15000</v>
          </cell>
          <cell r="E261">
            <v>0</v>
          </cell>
          <cell r="F261">
            <v>0</v>
          </cell>
          <cell r="G261">
            <v>5.6820000000000004</v>
          </cell>
        </row>
        <row r="262">
          <cell r="D262">
            <v>15000</v>
          </cell>
          <cell r="E262">
            <v>0</v>
          </cell>
          <cell r="F262">
            <v>0</v>
          </cell>
          <cell r="G262">
            <v>5.7149999999999999</v>
          </cell>
        </row>
        <row r="263">
          <cell r="D263">
            <v>15000</v>
          </cell>
          <cell r="E263">
            <v>0</v>
          </cell>
          <cell r="F263">
            <v>0</v>
          </cell>
          <cell r="G263">
            <v>5.7420000000000009</v>
          </cell>
        </row>
        <row r="264">
          <cell r="D264">
            <v>15000</v>
          </cell>
          <cell r="E264">
            <v>0</v>
          </cell>
          <cell r="F264">
            <v>0</v>
          </cell>
          <cell r="G264">
            <v>5.7470000000000008</v>
          </cell>
        </row>
        <row r="265">
          <cell r="D265">
            <v>15000</v>
          </cell>
          <cell r="E265">
            <v>0</v>
          </cell>
          <cell r="F265">
            <v>0</v>
          </cell>
          <cell r="G265">
            <v>5.7770000000000001</v>
          </cell>
        </row>
        <row r="266">
          <cell r="D266">
            <v>15000</v>
          </cell>
          <cell r="E266">
            <v>0</v>
          </cell>
          <cell r="F266">
            <v>0</v>
          </cell>
          <cell r="G266">
            <v>5.9170000000000007</v>
          </cell>
        </row>
        <row r="267">
          <cell r="D267">
            <v>15000</v>
          </cell>
          <cell r="E267">
            <v>0</v>
          </cell>
          <cell r="F267">
            <v>0</v>
          </cell>
          <cell r="G267">
            <v>6.0570000000000004</v>
          </cell>
        </row>
        <row r="268">
          <cell r="D268">
            <v>15000</v>
          </cell>
          <cell r="E268">
            <v>0</v>
          </cell>
          <cell r="F268">
            <v>0</v>
          </cell>
          <cell r="G268">
            <v>6.1620000000000008</v>
          </cell>
        </row>
        <row r="269">
          <cell r="D269">
            <v>15000</v>
          </cell>
          <cell r="E269">
            <v>0</v>
          </cell>
          <cell r="F269">
            <v>0</v>
          </cell>
          <cell r="G269">
            <v>6.0420000000000007</v>
          </cell>
        </row>
        <row r="270">
          <cell r="D270">
            <v>15000</v>
          </cell>
          <cell r="E270">
            <v>0</v>
          </cell>
          <cell r="F270">
            <v>0</v>
          </cell>
          <cell r="G270">
            <v>5.9210000000000003</v>
          </cell>
        </row>
        <row r="271">
          <cell r="D271">
            <v>15000</v>
          </cell>
          <cell r="E271">
            <v>0</v>
          </cell>
          <cell r="F271">
            <v>0</v>
          </cell>
          <cell r="G271">
            <v>5.7870000000000008</v>
          </cell>
        </row>
        <row r="272">
          <cell r="D272">
            <v>15000</v>
          </cell>
          <cell r="E272">
            <v>0</v>
          </cell>
          <cell r="F272">
            <v>0</v>
          </cell>
          <cell r="G272">
            <v>5.7670000000000003</v>
          </cell>
        </row>
        <row r="273">
          <cell r="D273">
            <v>15000</v>
          </cell>
          <cell r="E273">
            <v>0</v>
          </cell>
          <cell r="F273">
            <v>0</v>
          </cell>
          <cell r="G273">
            <v>5.7870000000000008</v>
          </cell>
        </row>
        <row r="274">
          <cell r="D274">
            <v>15000</v>
          </cell>
          <cell r="E274">
            <v>0</v>
          </cell>
          <cell r="F274">
            <v>0</v>
          </cell>
          <cell r="G274">
            <v>5.82</v>
          </cell>
        </row>
        <row r="275">
          <cell r="D275">
            <v>15000</v>
          </cell>
          <cell r="E275">
            <v>0</v>
          </cell>
          <cell r="F275">
            <v>0</v>
          </cell>
          <cell r="G275">
            <v>5.8470000000000004</v>
          </cell>
        </row>
        <row r="276">
          <cell r="D276">
            <v>15000</v>
          </cell>
          <cell r="E276">
            <v>0</v>
          </cell>
          <cell r="F276">
            <v>0</v>
          </cell>
          <cell r="G276">
            <v>5.8520000000000003</v>
          </cell>
        </row>
        <row r="277">
          <cell r="D277">
            <v>15000</v>
          </cell>
          <cell r="E277">
            <v>0</v>
          </cell>
          <cell r="F277">
            <v>0</v>
          </cell>
          <cell r="G277">
            <v>5.8820000000000006</v>
          </cell>
        </row>
        <row r="278">
          <cell r="D278">
            <v>15000</v>
          </cell>
          <cell r="E278">
            <v>0</v>
          </cell>
          <cell r="F278">
            <v>0</v>
          </cell>
          <cell r="G278">
            <v>6.0220000000000002</v>
          </cell>
        </row>
        <row r="279">
          <cell r="D279">
            <v>15000</v>
          </cell>
          <cell r="E279">
            <v>0</v>
          </cell>
          <cell r="F279">
            <v>0</v>
          </cell>
          <cell r="G279">
            <v>6.1620000000000008</v>
          </cell>
        </row>
        <row r="280">
          <cell r="D280">
            <v>15000</v>
          </cell>
          <cell r="E280">
            <v>0</v>
          </cell>
          <cell r="F280">
            <v>0</v>
          </cell>
          <cell r="G280">
            <v>6.2670000000000003</v>
          </cell>
        </row>
        <row r="281">
          <cell r="D281">
            <v>15000</v>
          </cell>
          <cell r="E281">
            <v>0</v>
          </cell>
          <cell r="F281">
            <v>0</v>
          </cell>
          <cell r="G281">
            <v>6.1470000000000002</v>
          </cell>
        </row>
        <row r="282">
          <cell r="D282">
            <v>15000</v>
          </cell>
          <cell r="E282">
            <v>0</v>
          </cell>
          <cell r="F282">
            <v>0</v>
          </cell>
          <cell r="G282">
            <v>6.0260000000000007</v>
          </cell>
        </row>
        <row r="283">
          <cell r="D283">
            <v>15000</v>
          </cell>
          <cell r="E283">
            <v>0</v>
          </cell>
          <cell r="F283">
            <v>0</v>
          </cell>
          <cell r="G283">
            <v>5.8920000000000003</v>
          </cell>
        </row>
        <row r="284">
          <cell r="D284">
            <v>15000</v>
          </cell>
          <cell r="E284">
            <v>0</v>
          </cell>
          <cell r="F284">
            <v>0</v>
          </cell>
          <cell r="G284">
            <v>5.8720000000000008</v>
          </cell>
        </row>
        <row r="285">
          <cell r="D285">
            <v>15000</v>
          </cell>
          <cell r="E285">
            <v>0</v>
          </cell>
          <cell r="F285">
            <v>0</v>
          </cell>
          <cell r="G285">
            <v>5.8920000000000003</v>
          </cell>
        </row>
        <row r="286">
          <cell r="D286">
            <v>15000</v>
          </cell>
          <cell r="E286">
            <v>0</v>
          </cell>
          <cell r="F286">
            <v>0</v>
          </cell>
          <cell r="G286">
            <v>5.9249999999999998</v>
          </cell>
        </row>
        <row r="287">
          <cell r="D287">
            <v>15000</v>
          </cell>
          <cell r="E287">
            <v>0</v>
          </cell>
          <cell r="F287">
            <v>0</v>
          </cell>
          <cell r="G287">
            <v>5.9520000000000008</v>
          </cell>
        </row>
        <row r="288">
          <cell r="D288">
            <v>15000</v>
          </cell>
          <cell r="E288">
            <v>0</v>
          </cell>
          <cell r="F288">
            <v>0</v>
          </cell>
          <cell r="G288">
            <v>5.9570000000000007</v>
          </cell>
        </row>
        <row r="289">
          <cell r="D289">
            <v>15000</v>
          </cell>
          <cell r="E289">
            <v>0</v>
          </cell>
          <cell r="F289">
            <v>0</v>
          </cell>
          <cell r="G289">
            <v>5.987000000000001</v>
          </cell>
        </row>
        <row r="290">
          <cell r="D290">
            <v>15000</v>
          </cell>
          <cell r="E290">
            <v>0</v>
          </cell>
          <cell r="F290">
            <v>0</v>
          </cell>
          <cell r="G290">
            <v>6.1270000000000007</v>
          </cell>
        </row>
        <row r="291">
          <cell r="D291">
            <v>15000</v>
          </cell>
          <cell r="E291">
            <v>0</v>
          </cell>
          <cell r="F291">
            <v>0</v>
          </cell>
          <cell r="G291">
            <v>6.2670000000000003</v>
          </cell>
        </row>
        <row r="292">
          <cell r="D292">
            <v>15000</v>
          </cell>
          <cell r="E292">
            <v>0</v>
          </cell>
          <cell r="F292">
            <v>0</v>
          </cell>
          <cell r="G292">
            <v>6.3720000000000008</v>
          </cell>
        </row>
        <row r="293">
          <cell r="D293">
            <v>15000</v>
          </cell>
          <cell r="E293">
            <v>0</v>
          </cell>
          <cell r="F293">
            <v>0</v>
          </cell>
          <cell r="G293">
            <v>6.2520000000000007</v>
          </cell>
        </row>
        <row r="294">
          <cell r="D294">
            <v>15000</v>
          </cell>
          <cell r="E294">
            <v>0</v>
          </cell>
          <cell r="F294">
            <v>0</v>
          </cell>
          <cell r="G294">
            <v>6.1310000000000002</v>
          </cell>
        </row>
        <row r="295">
          <cell r="D295">
            <v>15000</v>
          </cell>
          <cell r="E295">
            <v>0</v>
          </cell>
          <cell r="F295">
            <v>0</v>
          </cell>
          <cell r="G295">
            <v>5.9970000000000008</v>
          </cell>
        </row>
        <row r="296">
          <cell r="D296">
            <v>15000</v>
          </cell>
          <cell r="E296">
            <v>0</v>
          </cell>
          <cell r="F296">
            <v>0</v>
          </cell>
          <cell r="G296">
            <v>5.9770000000000003</v>
          </cell>
        </row>
        <row r="297">
          <cell r="D297">
            <v>15000</v>
          </cell>
          <cell r="E297">
            <v>0</v>
          </cell>
          <cell r="F297">
            <v>0</v>
          </cell>
          <cell r="G297">
            <v>5.9970000000000008</v>
          </cell>
        </row>
        <row r="298">
          <cell r="D298">
            <v>15000</v>
          </cell>
          <cell r="E298">
            <v>0</v>
          </cell>
          <cell r="F298">
            <v>0</v>
          </cell>
          <cell r="G298">
            <v>6.03</v>
          </cell>
        </row>
        <row r="299">
          <cell r="D299">
            <v>15000</v>
          </cell>
          <cell r="E299">
            <v>0</v>
          </cell>
          <cell r="F299">
            <v>0</v>
          </cell>
          <cell r="G299">
            <v>6.0570000000000004</v>
          </cell>
        </row>
        <row r="300">
          <cell r="D300">
            <v>15000</v>
          </cell>
          <cell r="E300">
            <v>0</v>
          </cell>
          <cell r="F300">
            <v>0</v>
          </cell>
          <cell r="G300">
            <v>6.0620000000000003</v>
          </cell>
        </row>
        <row r="301">
          <cell r="D301">
            <v>15000</v>
          </cell>
          <cell r="E301">
            <v>0</v>
          </cell>
          <cell r="F301">
            <v>0</v>
          </cell>
          <cell r="G301">
            <v>6.0920000000000005</v>
          </cell>
        </row>
        <row r="302">
          <cell r="D302">
            <v>15000</v>
          </cell>
          <cell r="E302">
            <v>0</v>
          </cell>
          <cell r="F302">
            <v>0</v>
          </cell>
          <cell r="G302">
            <v>6.2320000000000002</v>
          </cell>
        </row>
        <row r="303">
          <cell r="D303">
            <v>15000</v>
          </cell>
          <cell r="E303">
            <v>0</v>
          </cell>
          <cell r="F303">
            <v>0</v>
          </cell>
          <cell r="G303">
            <v>6.3720000000000008</v>
          </cell>
        </row>
        <row r="304">
          <cell r="D304">
            <v>15000</v>
          </cell>
          <cell r="E304">
            <v>0</v>
          </cell>
          <cell r="F304">
            <v>0</v>
          </cell>
          <cell r="G304">
            <v>0</v>
          </cell>
        </row>
        <row r="305">
          <cell r="D305">
            <v>15000</v>
          </cell>
          <cell r="E305">
            <v>0</v>
          </cell>
          <cell r="F305">
            <v>0</v>
          </cell>
          <cell r="G305">
            <v>0</v>
          </cell>
        </row>
        <row r="306">
          <cell r="D306">
            <v>15000</v>
          </cell>
          <cell r="E306">
            <v>0</v>
          </cell>
          <cell r="F306">
            <v>0</v>
          </cell>
          <cell r="G306">
            <v>0</v>
          </cell>
        </row>
        <row r="307">
          <cell r="D307">
            <v>15000</v>
          </cell>
          <cell r="E307">
            <v>0</v>
          </cell>
          <cell r="F307">
            <v>0</v>
          </cell>
          <cell r="G307">
            <v>0</v>
          </cell>
        </row>
        <row r="308">
          <cell r="D308">
            <v>15000</v>
          </cell>
          <cell r="E308">
            <v>0</v>
          </cell>
          <cell r="F308">
            <v>0</v>
          </cell>
          <cell r="G308">
            <v>0</v>
          </cell>
        </row>
        <row r="309">
          <cell r="D309">
            <v>15000</v>
          </cell>
          <cell r="E309">
            <v>0</v>
          </cell>
          <cell r="F309">
            <v>0</v>
          </cell>
          <cell r="G309">
            <v>0</v>
          </cell>
        </row>
        <row r="310">
          <cell r="D310">
            <v>15000</v>
          </cell>
          <cell r="E310">
            <v>0</v>
          </cell>
          <cell r="F310">
            <v>0</v>
          </cell>
          <cell r="G310">
            <v>0</v>
          </cell>
        </row>
        <row r="311">
          <cell r="D311">
            <v>15000</v>
          </cell>
          <cell r="E311">
            <v>0</v>
          </cell>
          <cell r="F311">
            <v>0</v>
          </cell>
          <cell r="G311">
            <v>0</v>
          </cell>
        </row>
        <row r="312">
          <cell r="D312">
            <v>15000</v>
          </cell>
          <cell r="E312">
            <v>0</v>
          </cell>
          <cell r="F312">
            <v>0</v>
          </cell>
          <cell r="G312">
            <v>0</v>
          </cell>
        </row>
        <row r="313">
          <cell r="D313">
            <v>15000</v>
          </cell>
          <cell r="E313">
            <v>0</v>
          </cell>
          <cell r="F313">
            <v>0</v>
          </cell>
          <cell r="G313">
            <v>0</v>
          </cell>
        </row>
        <row r="314">
          <cell r="D314">
            <v>15000</v>
          </cell>
          <cell r="E314">
            <v>0</v>
          </cell>
          <cell r="F314">
            <v>0</v>
          </cell>
          <cell r="G314">
            <v>0</v>
          </cell>
        </row>
        <row r="315">
          <cell r="D315">
            <v>15000</v>
          </cell>
          <cell r="E315">
            <v>0</v>
          </cell>
          <cell r="F315">
            <v>0</v>
          </cell>
          <cell r="G315">
            <v>0</v>
          </cell>
        </row>
        <row r="316">
          <cell r="D316">
            <v>15000</v>
          </cell>
          <cell r="E316">
            <v>0</v>
          </cell>
          <cell r="F316">
            <v>0</v>
          </cell>
          <cell r="G316">
            <v>0</v>
          </cell>
        </row>
        <row r="317">
          <cell r="D317">
            <v>15000</v>
          </cell>
          <cell r="E317">
            <v>0</v>
          </cell>
          <cell r="F317">
            <v>0</v>
          </cell>
          <cell r="G317">
            <v>0</v>
          </cell>
        </row>
        <row r="318">
          <cell r="D318">
            <v>15000</v>
          </cell>
          <cell r="E318">
            <v>0</v>
          </cell>
          <cell r="F318">
            <v>0</v>
          </cell>
          <cell r="G318">
            <v>0</v>
          </cell>
        </row>
        <row r="319">
          <cell r="D319">
            <v>15000</v>
          </cell>
          <cell r="E319">
            <v>0</v>
          </cell>
          <cell r="F319">
            <v>0</v>
          </cell>
          <cell r="G319">
            <v>0</v>
          </cell>
        </row>
        <row r="320">
          <cell r="D320">
            <v>15000</v>
          </cell>
          <cell r="E320">
            <v>0</v>
          </cell>
          <cell r="F320">
            <v>0</v>
          </cell>
          <cell r="G320">
            <v>0</v>
          </cell>
        </row>
        <row r="321">
          <cell r="D321">
            <v>15000</v>
          </cell>
          <cell r="E321">
            <v>0</v>
          </cell>
          <cell r="F321">
            <v>0</v>
          </cell>
          <cell r="G321">
            <v>0</v>
          </cell>
        </row>
        <row r="322">
          <cell r="D322">
            <v>15000</v>
          </cell>
          <cell r="E322">
            <v>0</v>
          </cell>
          <cell r="F322">
            <v>0</v>
          </cell>
          <cell r="G322">
            <v>0</v>
          </cell>
        </row>
        <row r="323">
          <cell r="D323">
            <v>15000</v>
          </cell>
          <cell r="E323">
            <v>0</v>
          </cell>
          <cell r="F323">
            <v>0</v>
          </cell>
          <cell r="G323">
            <v>0</v>
          </cell>
        </row>
        <row r="324">
          <cell r="D324">
            <v>15000</v>
          </cell>
          <cell r="E324">
            <v>0</v>
          </cell>
          <cell r="F324">
            <v>0</v>
          </cell>
          <cell r="G324">
            <v>0</v>
          </cell>
        </row>
        <row r="325">
          <cell r="D325">
            <v>15000</v>
          </cell>
          <cell r="E325">
            <v>0</v>
          </cell>
          <cell r="F325">
            <v>0</v>
          </cell>
          <cell r="G325">
            <v>0</v>
          </cell>
        </row>
        <row r="326">
          <cell r="D326">
            <v>15000</v>
          </cell>
          <cell r="E326">
            <v>0</v>
          </cell>
          <cell r="F326">
            <v>0</v>
          </cell>
          <cell r="G326">
            <v>0</v>
          </cell>
        </row>
        <row r="327">
          <cell r="D327">
            <v>15000</v>
          </cell>
          <cell r="E327">
            <v>0</v>
          </cell>
          <cell r="F327">
            <v>0</v>
          </cell>
          <cell r="G327">
            <v>0</v>
          </cell>
        </row>
        <row r="328">
          <cell r="D328">
            <v>15000</v>
          </cell>
          <cell r="E328">
            <v>0</v>
          </cell>
          <cell r="F328">
            <v>0</v>
          </cell>
          <cell r="G328">
            <v>0</v>
          </cell>
        </row>
        <row r="329">
          <cell r="D329">
            <v>15000</v>
          </cell>
          <cell r="E329">
            <v>0</v>
          </cell>
          <cell r="F329">
            <v>0</v>
          </cell>
          <cell r="G329">
            <v>0</v>
          </cell>
        </row>
        <row r="330">
          <cell r="D330">
            <v>15000</v>
          </cell>
          <cell r="E330">
            <v>0</v>
          </cell>
          <cell r="F330">
            <v>0</v>
          </cell>
          <cell r="G330">
            <v>0</v>
          </cell>
        </row>
        <row r="331">
          <cell r="D331">
            <v>15000</v>
          </cell>
          <cell r="E331">
            <v>0</v>
          </cell>
          <cell r="F331">
            <v>0</v>
          </cell>
          <cell r="G331">
            <v>0</v>
          </cell>
        </row>
        <row r="332">
          <cell r="D332">
            <v>15000</v>
          </cell>
          <cell r="E332">
            <v>0</v>
          </cell>
          <cell r="F332">
            <v>0</v>
          </cell>
          <cell r="G332">
            <v>0</v>
          </cell>
        </row>
        <row r="333">
          <cell r="D333">
            <v>15000</v>
          </cell>
          <cell r="E333">
            <v>0</v>
          </cell>
          <cell r="F333">
            <v>0</v>
          </cell>
          <cell r="G333">
            <v>0</v>
          </cell>
        </row>
        <row r="334">
          <cell r="D334">
            <v>15000</v>
          </cell>
          <cell r="E334">
            <v>0</v>
          </cell>
          <cell r="F334">
            <v>0</v>
          </cell>
          <cell r="G334">
            <v>0</v>
          </cell>
        </row>
        <row r="335">
          <cell r="D335">
            <v>15000</v>
          </cell>
          <cell r="E335">
            <v>0</v>
          </cell>
          <cell r="F335">
            <v>0</v>
          </cell>
          <cell r="G335">
            <v>0</v>
          </cell>
        </row>
        <row r="336">
          <cell r="D336">
            <v>15000</v>
          </cell>
          <cell r="E336">
            <v>0</v>
          </cell>
          <cell r="F336">
            <v>0</v>
          </cell>
          <cell r="G336">
            <v>0</v>
          </cell>
        </row>
        <row r="337">
          <cell r="D337">
            <v>15000</v>
          </cell>
          <cell r="E337">
            <v>0</v>
          </cell>
          <cell r="F337">
            <v>0</v>
          </cell>
          <cell r="G337">
            <v>0</v>
          </cell>
        </row>
        <row r="338">
          <cell r="D338">
            <v>15000</v>
          </cell>
          <cell r="E338">
            <v>0</v>
          </cell>
          <cell r="F338">
            <v>0</v>
          </cell>
          <cell r="G338">
            <v>0</v>
          </cell>
        </row>
        <row r="339">
          <cell r="D339">
            <v>15000</v>
          </cell>
          <cell r="E339">
            <v>0</v>
          </cell>
          <cell r="F339">
            <v>0</v>
          </cell>
          <cell r="G339">
            <v>0</v>
          </cell>
        </row>
        <row r="340">
          <cell r="D340">
            <v>15000</v>
          </cell>
          <cell r="E340">
            <v>0</v>
          </cell>
          <cell r="F340">
            <v>0</v>
          </cell>
          <cell r="G340">
            <v>0</v>
          </cell>
        </row>
        <row r="341">
          <cell r="D341">
            <v>15000</v>
          </cell>
          <cell r="E341">
            <v>0</v>
          </cell>
          <cell r="F341">
            <v>0</v>
          </cell>
          <cell r="G341">
            <v>0</v>
          </cell>
        </row>
        <row r="342">
          <cell r="D342">
            <v>15000</v>
          </cell>
          <cell r="E342">
            <v>0</v>
          </cell>
          <cell r="F342">
            <v>0</v>
          </cell>
          <cell r="G342">
            <v>0</v>
          </cell>
        </row>
        <row r="343">
          <cell r="D343">
            <v>15000</v>
          </cell>
          <cell r="E343">
            <v>0</v>
          </cell>
          <cell r="F343">
            <v>0</v>
          </cell>
          <cell r="G343">
            <v>0</v>
          </cell>
        </row>
        <row r="344">
          <cell r="D344">
            <v>15000</v>
          </cell>
          <cell r="E344">
            <v>0</v>
          </cell>
          <cell r="F344">
            <v>0</v>
          </cell>
          <cell r="G344">
            <v>0</v>
          </cell>
        </row>
        <row r="345">
          <cell r="D345">
            <v>15000</v>
          </cell>
          <cell r="E345">
            <v>0</v>
          </cell>
          <cell r="F345">
            <v>0</v>
          </cell>
          <cell r="G345">
            <v>0</v>
          </cell>
        </row>
        <row r="346">
          <cell r="D346">
            <v>15000</v>
          </cell>
          <cell r="E346">
            <v>0</v>
          </cell>
          <cell r="F346">
            <v>0</v>
          </cell>
          <cell r="G346">
            <v>0</v>
          </cell>
        </row>
        <row r="347">
          <cell r="D347">
            <v>15000</v>
          </cell>
          <cell r="E347">
            <v>0</v>
          </cell>
          <cell r="F347">
            <v>0</v>
          </cell>
          <cell r="G347">
            <v>0</v>
          </cell>
        </row>
        <row r="348">
          <cell r="D348">
            <v>15000</v>
          </cell>
          <cell r="E348">
            <v>0</v>
          </cell>
          <cell r="F348">
            <v>0</v>
          </cell>
          <cell r="G348">
            <v>0</v>
          </cell>
        </row>
        <row r="349">
          <cell r="D349">
            <v>15000</v>
          </cell>
          <cell r="E349">
            <v>0</v>
          </cell>
          <cell r="F349">
            <v>0</v>
          </cell>
          <cell r="G349">
            <v>0</v>
          </cell>
        </row>
        <row r="350">
          <cell r="D350">
            <v>15000</v>
          </cell>
          <cell r="E350">
            <v>0</v>
          </cell>
          <cell r="F350">
            <v>0</v>
          </cell>
          <cell r="G350">
            <v>0</v>
          </cell>
        </row>
        <row r="351">
          <cell r="D351">
            <v>15000</v>
          </cell>
          <cell r="E351">
            <v>0</v>
          </cell>
          <cell r="F351">
            <v>0</v>
          </cell>
          <cell r="G351">
            <v>0</v>
          </cell>
        </row>
        <row r="352">
          <cell r="D352">
            <v>15000</v>
          </cell>
          <cell r="E352">
            <v>0</v>
          </cell>
          <cell r="F352">
            <v>0</v>
          </cell>
          <cell r="G352">
            <v>0</v>
          </cell>
        </row>
        <row r="353">
          <cell r="D353">
            <v>15000</v>
          </cell>
          <cell r="E353">
            <v>0</v>
          </cell>
          <cell r="F353">
            <v>0</v>
          </cell>
          <cell r="G353">
            <v>0</v>
          </cell>
        </row>
        <row r="354">
          <cell r="D354">
            <v>15000</v>
          </cell>
          <cell r="E354">
            <v>0</v>
          </cell>
          <cell r="F354">
            <v>0</v>
          </cell>
          <cell r="G354">
            <v>0</v>
          </cell>
        </row>
        <row r="355">
          <cell r="D355">
            <v>15000</v>
          </cell>
          <cell r="E355">
            <v>0</v>
          </cell>
          <cell r="F355">
            <v>0</v>
          </cell>
          <cell r="G355">
            <v>0</v>
          </cell>
        </row>
        <row r="356">
          <cell r="D356">
            <v>15000</v>
          </cell>
          <cell r="E356">
            <v>0</v>
          </cell>
          <cell r="F356">
            <v>0</v>
          </cell>
          <cell r="G356">
            <v>0</v>
          </cell>
        </row>
        <row r="357">
          <cell r="D357">
            <v>15000</v>
          </cell>
          <cell r="E357">
            <v>0</v>
          </cell>
          <cell r="F357">
            <v>0</v>
          </cell>
          <cell r="G357">
            <v>0</v>
          </cell>
        </row>
        <row r="358">
          <cell r="D358">
            <v>15000</v>
          </cell>
          <cell r="E358">
            <v>0</v>
          </cell>
          <cell r="F358">
            <v>0</v>
          </cell>
          <cell r="G358">
            <v>0</v>
          </cell>
        </row>
        <row r="359">
          <cell r="D359">
            <v>15000</v>
          </cell>
          <cell r="E359">
            <v>0</v>
          </cell>
          <cell r="F359">
            <v>0</v>
          </cell>
          <cell r="G359">
            <v>0</v>
          </cell>
        </row>
        <row r="360">
          <cell r="D360">
            <v>15000</v>
          </cell>
          <cell r="E360">
            <v>0</v>
          </cell>
          <cell r="F360">
            <v>0</v>
          </cell>
          <cell r="G360">
            <v>0</v>
          </cell>
        </row>
        <row r="361">
          <cell r="D361">
            <v>15000</v>
          </cell>
          <cell r="E361">
            <v>0</v>
          </cell>
          <cell r="F361">
            <v>0</v>
          </cell>
          <cell r="G361">
            <v>0</v>
          </cell>
        </row>
        <row r="362">
          <cell r="D362">
            <v>15000</v>
          </cell>
          <cell r="E362">
            <v>0</v>
          </cell>
          <cell r="F362">
            <v>0</v>
          </cell>
          <cell r="G362">
            <v>0</v>
          </cell>
        </row>
        <row r="363">
          <cell r="D363">
            <v>15000</v>
          </cell>
          <cell r="E363">
            <v>0</v>
          </cell>
          <cell r="F363">
            <v>0</v>
          </cell>
          <cell r="G363">
            <v>0</v>
          </cell>
        </row>
        <row r="364">
          <cell r="D364">
            <v>15000</v>
          </cell>
          <cell r="E364">
            <v>0</v>
          </cell>
          <cell r="F364">
            <v>0</v>
          </cell>
          <cell r="G364">
            <v>0</v>
          </cell>
        </row>
        <row r="365">
          <cell r="D365">
            <v>15000</v>
          </cell>
          <cell r="E365">
            <v>0</v>
          </cell>
          <cell r="F365">
            <v>0</v>
          </cell>
          <cell r="G365">
            <v>0</v>
          </cell>
        </row>
        <row r="366">
          <cell r="D366">
            <v>15000</v>
          </cell>
          <cell r="E366">
            <v>0</v>
          </cell>
          <cell r="F366">
            <v>0</v>
          </cell>
          <cell r="G366">
            <v>0</v>
          </cell>
        </row>
        <row r="367">
          <cell r="D367">
            <v>15000</v>
          </cell>
          <cell r="E367">
            <v>0</v>
          </cell>
          <cell r="F367">
            <v>0</v>
          </cell>
          <cell r="G367">
            <v>0</v>
          </cell>
        </row>
        <row r="368">
          <cell r="D368">
            <v>15000</v>
          </cell>
          <cell r="E368">
            <v>0</v>
          </cell>
          <cell r="F368">
            <v>0</v>
          </cell>
          <cell r="G368">
            <v>0</v>
          </cell>
        </row>
        <row r="369">
          <cell r="D369">
            <v>15000</v>
          </cell>
          <cell r="E369">
            <v>0</v>
          </cell>
          <cell r="F369">
            <v>0</v>
          </cell>
          <cell r="G369">
            <v>0</v>
          </cell>
        </row>
      </sheetData>
      <sheetData sheetId="1">
        <row r="6">
          <cell r="A6">
            <v>36929</v>
          </cell>
        </row>
        <row r="8">
          <cell r="D8" t="str">
            <v>LIBOR-AA</v>
          </cell>
          <cell r="E8" t="str">
            <v>NG-P</v>
          </cell>
          <cell r="F8" t="str">
            <v>IF-ELPO/SJ-D</v>
          </cell>
          <cell r="G8" t="str">
            <v>IF-ELPO/SJ-I</v>
          </cell>
        </row>
        <row r="10">
          <cell r="C10">
            <v>1</v>
          </cell>
          <cell r="D10">
            <v>2</v>
          </cell>
          <cell r="E10">
            <v>3</v>
          </cell>
          <cell r="F10">
            <v>4</v>
          </cell>
          <cell r="G10">
            <v>4</v>
          </cell>
        </row>
        <row r="11">
          <cell r="C11" t="str">
            <v>Effective Date</v>
          </cell>
          <cell r="D11">
            <v>36929</v>
          </cell>
          <cell r="E11">
            <v>36929</v>
          </cell>
          <cell r="F11">
            <v>36929</v>
          </cell>
          <cell r="G11">
            <v>36929</v>
          </cell>
        </row>
        <row r="12">
          <cell r="C12" t="str">
            <v>Prompt Month</v>
          </cell>
          <cell r="D12">
            <v>36951</v>
          </cell>
          <cell r="E12">
            <v>36951</v>
          </cell>
          <cell r="F12">
            <v>36951</v>
          </cell>
          <cell r="G12">
            <v>36951</v>
          </cell>
        </row>
        <row r="13">
          <cell r="C13" t="str">
            <v>Curve Code</v>
          </cell>
          <cell r="D13" t="str">
            <v>INTNS</v>
          </cell>
          <cell r="E13" t="str">
            <v>NG</v>
          </cell>
          <cell r="F13" t="str">
            <v>IF-ELPO/SJ</v>
          </cell>
          <cell r="G13" t="str">
            <v>IF-ELPO/SJ</v>
          </cell>
        </row>
        <row r="14">
          <cell r="C14" t="str">
            <v>Curve Type</v>
          </cell>
          <cell r="D14" t="str">
            <v>AA</v>
          </cell>
          <cell r="E14" t="str">
            <v>PR</v>
          </cell>
          <cell r="F14" t="str">
            <v>PR</v>
          </cell>
          <cell r="G14" t="str">
            <v>PR</v>
          </cell>
        </row>
        <row r="15">
          <cell r="C15" t="str">
            <v>Book Code 1</v>
          </cell>
          <cell r="D15" t="str">
            <v>R</v>
          </cell>
          <cell r="E15" t="str">
            <v>P</v>
          </cell>
          <cell r="F15" t="str">
            <v>D</v>
          </cell>
          <cell r="G15" t="str">
            <v>I</v>
          </cell>
        </row>
        <row r="16">
          <cell r="C16" t="str">
            <v>Publisher</v>
          </cell>
          <cell r="D16" t="str">
            <v>DARNAEZ</v>
          </cell>
          <cell r="E16" t="str">
            <v>DQUIGLE</v>
          </cell>
          <cell r="F16" t="str">
            <v>KHOLST_PC</v>
          </cell>
          <cell r="G16" t="str">
            <v>CFRANK2</v>
          </cell>
        </row>
        <row r="17">
          <cell r="C17">
            <v>36951</v>
          </cell>
          <cell r="D17">
            <v>5.7190200146151997E-2</v>
          </cell>
          <cell r="E17">
            <v>6.2350000000000003</v>
          </cell>
          <cell r="F17">
            <v>-0.14000000000000001</v>
          </cell>
          <cell r="G17">
            <v>0.01</v>
          </cell>
        </row>
        <row r="18">
          <cell r="C18">
            <v>36982</v>
          </cell>
          <cell r="D18">
            <v>5.6658422042462998E-2</v>
          </cell>
          <cell r="E18">
            <v>5.9570000000000007</v>
          </cell>
          <cell r="F18">
            <v>-0.27</v>
          </cell>
          <cell r="G18">
            <v>0</v>
          </cell>
        </row>
        <row r="19">
          <cell r="C19">
            <v>37012</v>
          </cell>
          <cell r="D19">
            <v>5.5579967378064997E-2</v>
          </cell>
          <cell r="E19">
            <v>5.7520000000000007</v>
          </cell>
          <cell r="F19">
            <v>-0.36499999999999999</v>
          </cell>
          <cell r="G19">
            <v>0</v>
          </cell>
        </row>
        <row r="20">
          <cell r="C20">
            <v>37043</v>
          </cell>
          <cell r="D20">
            <v>5.4715351907126016E-2</v>
          </cell>
          <cell r="E20">
            <v>5.7320000000000002</v>
          </cell>
          <cell r="F20">
            <v>-0.36499999999999999</v>
          </cell>
          <cell r="G20">
            <v>0</v>
          </cell>
        </row>
        <row r="21">
          <cell r="C21">
            <v>37073</v>
          </cell>
          <cell r="D21">
            <v>5.4038894900008003E-2</v>
          </cell>
          <cell r="E21">
            <v>5.7420000000000009</v>
          </cell>
          <cell r="F21">
            <v>-0.37</v>
          </cell>
          <cell r="G21">
            <v>0</v>
          </cell>
        </row>
        <row r="22">
          <cell r="C22">
            <v>37104</v>
          </cell>
          <cell r="D22">
            <v>5.3519870677479001E-2</v>
          </cell>
          <cell r="E22">
            <v>5.7520000000000007</v>
          </cell>
          <cell r="F22">
            <v>-0.37</v>
          </cell>
          <cell r="G22">
            <v>0</v>
          </cell>
        </row>
        <row r="23">
          <cell r="C23">
            <v>37135</v>
          </cell>
          <cell r="D23">
            <v>5.3000846544737995E-2</v>
          </cell>
          <cell r="E23">
            <v>5.7020000000000008</v>
          </cell>
          <cell r="F23">
            <v>-0.37</v>
          </cell>
          <cell r="G23">
            <v>0</v>
          </cell>
        </row>
        <row r="24">
          <cell r="C24">
            <v>37165</v>
          </cell>
          <cell r="D24">
            <v>5.2591554797257994E-2</v>
          </cell>
          <cell r="E24">
            <v>5.7020000000000008</v>
          </cell>
          <cell r="F24">
            <v>-0.35499999999999998</v>
          </cell>
          <cell r="G24">
            <v>0</v>
          </cell>
        </row>
        <row r="25">
          <cell r="C25">
            <v>37196</v>
          </cell>
          <cell r="D25">
            <v>5.2318878940245013E-2</v>
          </cell>
          <cell r="E25">
            <v>5.7720000000000002</v>
          </cell>
          <cell r="F25">
            <v>-0.22</v>
          </cell>
          <cell r="G25">
            <v>5.0000000000000001E-3</v>
          </cell>
        </row>
        <row r="26">
          <cell r="C26">
            <v>37226</v>
          </cell>
          <cell r="D26">
            <v>5.2054999102229015E-2</v>
          </cell>
          <cell r="E26">
            <v>5.8720000000000008</v>
          </cell>
          <cell r="F26">
            <v>-0.22</v>
          </cell>
          <cell r="G26">
            <v>5.0000000000000001E-3</v>
          </cell>
        </row>
        <row r="27">
          <cell r="C27">
            <v>37257</v>
          </cell>
          <cell r="D27">
            <v>5.1901671132512012E-2</v>
          </cell>
          <cell r="E27">
            <v>5.8770000000000007</v>
          </cell>
          <cell r="F27">
            <v>-0.22</v>
          </cell>
          <cell r="G27">
            <v>5.0000000000000001E-3</v>
          </cell>
        </row>
        <row r="28">
          <cell r="C28">
            <v>37288</v>
          </cell>
          <cell r="D28">
            <v>5.1913594023337006E-2</v>
          </cell>
          <cell r="E28">
            <v>5.6670000000000007</v>
          </cell>
          <cell r="F28">
            <v>-0.22</v>
          </cell>
          <cell r="G28">
            <v>5.0000000000000001E-3</v>
          </cell>
        </row>
        <row r="29">
          <cell r="C29">
            <v>37316</v>
          </cell>
          <cell r="D29">
            <v>5.192436308605701E-2</v>
          </cell>
          <cell r="E29">
            <v>5.2870000000000008</v>
          </cell>
          <cell r="F29">
            <v>-0.22</v>
          </cell>
          <cell r="G29">
            <v>5.0000000000000001E-3</v>
          </cell>
        </row>
        <row r="30">
          <cell r="C30">
            <v>37347</v>
          </cell>
          <cell r="D30">
            <v>5.1955634843650005E-2</v>
          </cell>
          <cell r="E30">
            <v>4.7119999999999997</v>
          </cell>
          <cell r="F30">
            <v>-0.17</v>
          </cell>
          <cell r="G30">
            <v>0</v>
          </cell>
        </row>
        <row r="31">
          <cell r="C31">
            <v>37377</v>
          </cell>
          <cell r="D31">
            <v>5.2008927581000002E-2</v>
          </cell>
          <cell r="E31">
            <v>4.5670000000000002</v>
          </cell>
          <cell r="F31">
            <v>-0.17</v>
          </cell>
          <cell r="G31">
            <v>0</v>
          </cell>
        </row>
        <row r="32">
          <cell r="C32">
            <v>37408</v>
          </cell>
          <cell r="D32">
            <v>5.2063996743913002E-2</v>
          </cell>
          <cell r="E32">
            <v>4.5620000000000003</v>
          </cell>
          <cell r="F32">
            <v>-0.17</v>
          </cell>
          <cell r="G32">
            <v>0</v>
          </cell>
        </row>
        <row r="33">
          <cell r="C33">
            <v>37438</v>
          </cell>
          <cell r="D33">
            <v>5.2142470631518008E-2</v>
          </cell>
          <cell r="E33">
            <v>4.5670000000000002</v>
          </cell>
          <cell r="F33">
            <v>-0.17</v>
          </cell>
          <cell r="G33">
            <v>0</v>
          </cell>
        </row>
        <row r="34">
          <cell r="C34">
            <v>37469</v>
          </cell>
          <cell r="D34">
            <v>5.226487489690701E-2</v>
          </cell>
          <cell r="E34">
            <v>4.5620000000000003</v>
          </cell>
          <cell r="F34">
            <v>-0.17</v>
          </cell>
          <cell r="G34">
            <v>0</v>
          </cell>
        </row>
        <row r="35">
          <cell r="C35">
            <v>37500</v>
          </cell>
          <cell r="D35">
            <v>5.2387279167293008E-2</v>
          </cell>
          <cell r="E35">
            <v>4.5620000000000003</v>
          </cell>
          <cell r="F35">
            <v>-0.17</v>
          </cell>
          <cell r="G35">
            <v>0</v>
          </cell>
        </row>
        <row r="36">
          <cell r="C36">
            <v>37530</v>
          </cell>
          <cell r="D36">
            <v>5.2513884347310004E-2</v>
          </cell>
          <cell r="E36">
            <v>4.5970000000000004</v>
          </cell>
          <cell r="F36">
            <v>-0.17</v>
          </cell>
          <cell r="G36">
            <v>0</v>
          </cell>
        </row>
        <row r="37">
          <cell r="C37">
            <v>37561</v>
          </cell>
          <cell r="D37">
            <v>5.2656375958932009E-2</v>
          </cell>
          <cell r="E37">
            <v>4.7270000000000003</v>
          </cell>
          <cell r="F37">
            <v>-0.15</v>
          </cell>
          <cell r="G37">
            <v>5.0000000000000001E-3</v>
          </cell>
        </row>
        <row r="38">
          <cell r="C38">
            <v>37591</v>
          </cell>
          <cell r="D38">
            <v>5.2794271073398999E-2</v>
          </cell>
          <cell r="E38">
            <v>4.8520000000000003</v>
          </cell>
          <cell r="F38">
            <v>-0.15</v>
          </cell>
          <cell r="G38">
            <v>5.0000000000000001E-3</v>
          </cell>
        </row>
        <row r="39">
          <cell r="C39">
            <v>37622</v>
          </cell>
          <cell r="D39">
            <v>5.2951971361605017E-2</v>
          </cell>
          <cell r="E39">
            <v>4.8970000000000002</v>
          </cell>
          <cell r="F39">
            <v>-0.15</v>
          </cell>
          <cell r="G39">
            <v>5.0000000000000001E-3</v>
          </cell>
        </row>
        <row r="40">
          <cell r="C40">
            <v>37653</v>
          </cell>
          <cell r="D40">
            <v>5.3128139321708005E-2</v>
          </cell>
          <cell r="E40">
            <v>4.7340000000000009</v>
          </cell>
          <cell r="F40">
            <v>-0.15</v>
          </cell>
          <cell r="G40">
            <v>5.0000000000000001E-3</v>
          </cell>
        </row>
        <row r="41">
          <cell r="C41">
            <v>37681</v>
          </cell>
          <cell r="D41">
            <v>5.3287258778437006E-2</v>
          </cell>
          <cell r="E41">
            <v>4.5360000000000005</v>
          </cell>
          <cell r="F41">
            <v>-0.15</v>
          </cell>
          <cell r="G41">
            <v>5.0000000000000001E-3</v>
          </cell>
        </row>
        <row r="42">
          <cell r="C42">
            <v>37712</v>
          </cell>
          <cell r="D42">
            <v>5.344958063087301E-2</v>
          </cell>
          <cell r="E42">
            <v>4.3319999999999999</v>
          </cell>
          <cell r="F42">
            <v>-0.14000000000000001</v>
          </cell>
          <cell r="G42">
            <v>0</v>
          </cell>
        </row>
        <row r="43">
          <cell r="C43">
            <v>37742</v>
          </cell>
          <cell r="D43">
            <v>5.3588080312274008E-2</v>
          </cell>
          <cell r="E43">
            <v>4.3019999999999996</v>
          </cell>
          <cell r="F43">
            <v>-0.14000000000000001</v>
          </cell>
          <cell r="G43">
            <v>0</v>
          </cell>
        </row>
        <row r="44">
          <cell r="C44">
            <v>37773</v>
          </cell>
          <cell r="D44">
            <v>5.3731196656437011E-2</v>
          </cell>
          <cell r="E44">
            <v>4.3369999999999997</v>
          </cell>
          <cell r="F44">
            <v>-0.14000000000000001</v>
          </cell>
          <cell r="G44">
            <v>0</v>
          </cell>
        </row>
        <row r="45">
          <cell r="C45">
            <v>37803</v>
          </cell>
          <cell r="D45">
            <v>5.3867017472394016E-2</v>
          </cell>
          <cell r="E45">
            <v>4.3600000000000003</v>
          </cell>
          <cell r="F45">
            <v>-0.14000000000000001</v>
          </cell>
          <cell r="G45">
            <v>0</v>
          </cell>
        </row>
        <row r="46">
          <cell r="C46">
            <v>37834</v>
          </cell>
          <cell r="D46">
            <v>5.4003520507440006E-2</v>
          </cell>
          <cell r="E46">
            <v>4.3769999999999998</v>
          </cell>
          <cell r="F46">
            <v>-0.14000000000000001</v>
          </cell>
          <cell r="G46">
            <v>0</v>
          </cell>
        </row>
        <row r="47">
          <cell r="C47">
            <v>37865</v>
          </cell>
          <cell r="D47">
            <v>5.4140023548696015E-2</v>
          </cell>
          <cell r="E47">
            <v>4.4020000000000001</v>
          </cell>
          <cell r="F47">
            <v>-0.14000000000000001</v>
          </cell>
          <cell r="G47">
            <v>0</v>
          </cell>
        </row>
        <row r="48">
          <cell r="C48">
            <v>37895</v>
          </cell>
          <cell r="D48">
            <v>5.4268620446820001E-2</v>
          </cell>
          <cell r="E48">
            <v>4.4320000000000004</v>
          </cell>
          <cell r="F48">
            <v>-0.14000000000000001</v>
          </cell>
          <cell r="G48">
            <v>0</v>
          </cell>
        </row>
        <row r="49">
          <cell r="C49">
            <v>37926</v>
          </cell>
          <cell r="D49">
            <v>5.4397108213555E-2</v>
          </cell>
          <cell r="E49">
            <v>4.5720000000000001</v>
          </cell>
          <cell r="F49">
            <v>-0.15</v>
          </cell>
          <cell r="G49">
            <v>5.0000000000000001E-3</v>
          </cell>
        </row>
        <row r="50">
          <cell r="C50">
            <v>37956</v>
          </cell>
          <cell r="D50">
            <v>5.4521451218859006E-2</v>
          </cell>
          <cell r="E50">
            <v>4.6970000000000001</v>
          </cell>
          <cell r="F50">
            <v>-0.15</v>
          </cell>
          <cell r="G50">
            <v>5.0000000000000001E-3</v>
          </cell>
        </row>
        <row r="51">
          <cell r="C51">
            <v>37987</v>
          </cell>
          <cell r="D51">
            <v>5.4655071261937999E-2</v>
          </cell>
          <cell r="E51">
            <v>4.7370000000000001</v>
          </cell>
          <cell r="F51">
            <v>-0.15</v>
          </cell>
          <cell r="G51">
            <v>5.0000000000000001E-3</v>
          </cell>
        </row>
        <row r="52">
          <cell r="C52">
            <v>38018</v>
          </cell>
          <cell r="D52">
            <v>5.4794165727774007E-2</v>
          </cell>
          <cell r="E52">
            <v>4.617</v>
          </cell>
          <cell r="F52">
            <v>-0.15</v>
          </cell>
          <cell r="G52">
            <v>5.0000000000000001E-3</v>
          </cell>
        </row>
        <row r="53">
          <cell r="C53">
            <v>38047</v>
          </cell>
          <cell r="D53">
            <v>5.4924286362939008E-2</v>
          </cell>
          <cell r="E53">
            <v>4.4960000000000004</v>
          </cell>
          <cell r="F53">
            <v>-0.15</v>
          </cell>
          <cell r="G53">
            <v>5.0000000000000001E-3</v>
          </cell>
        </row>
        <row r="54">
          <cell r="C54">
            <v>38078</v>
          </cell>
          <cell r="D54">
            <v>5.5050782848818008E-2</v>
          </cell>
          <cell r="E54">
            <v>4.3620000000000001</v>
          </cell>
          <cell r="F54">
            <v>-0.14000000000000001</v>
          </cell>
          <cell r="G54">
            <v>0</v>
          </cell>
        </row>
        <row r="55">
          <cell r="C55">
            <v>38108</v>
          </cell>
          <cell r="D55">
            <v>5.5160194428212017E-2</v>
          </cell>
          <cell r="E55">
            <v>4.3419999999999996</v>
          </cell>
          <cell r="F55">
            <v>-0.14000000000000001</v>
          </cell>
          <cell r="G55">
            <v>0</v>
          </cell>
        </row>
        <row r="56">
          <cell r="C56">
            <v>38139</v>
          </cell>
          <cell r="D56">
            <v>5.527325306444001E-2</v>
          </cell>
          <cell r="E56">
            <v>4.3620000000000001</v>
          </cell>
          <cell r="F56">
            <v>-0.14000000000000001</v>
          </cell>
          <cell r="G56">
            <v>0</v>
          </cell>
        </row>
        <row r="57">
          <cell r="C57">
            <v>38169</v>
          </cell>
          <cell r="D57">
            <v>5.5380896388271018E-2</v>
          </cell>
          <cell r="E57">
            <v>4.3949999999999996</v>
          </cell>
          <cell r="F57">
            <v>-0.14000000000000001</v>
          </cell>
          <cell r="G57">
            <v>0</v>
          </cell>
        </row>
        <row r="58">
          <cell r="C58">
            <v>38200</v>
          </cell>
          <cell r="D58">
            <v>5.5490185407034008E-2</v>
          </cell>
          <cell r="E58">
            <v>4.4219999999999997</v>
          </cell>
          <cell r="F58">
            <v>-0.14000000000000001</v>
          </cell>
          <cell r="G58">
            <v>0</v>
          </cell>
        </row>
        <row r="59">
          <cell r="C59">
            <v>38231</v>
          </cell>
          <cell r="D59">
            <v>5.5599474429773012E-2</v>
          </cell>
          <cell r="E59">
            <v>4.4269999999999996</v>
          </cell>
          <cell r="F59">
            <v>-0.14000000000000001</v>
          </cell>
          <cell r="G59">
            <v>0</v>
          </cell>
        </row>
        <row r="60">
          <cell r="C60">
            <v>38261</v>
          </cell>
          <cell r="D60">
            <v>5.570277440823701E-2</v>
          </cell>
          <cell r="E60">
            <v>4.4569999999999999</v>
          </cell>
          <cell r="F60">
            <v>-0.14000000000000001</v>
          </cell>
          <cell r="G60">
            <v>0</v>
          </cell>
        </row>
        <row r="61">
          <cell r="C61">
            <v>38292</v>
          </cell>
          <cell r="D61">
            <v>5.5807147161049009E-2</v>
          </cell>
          <cell r="E61">
            <v>4.5970000000000004</v>
          </cell>
          <cell r="F61">
            <v>-0.15</v>
          </cell>
          <cell r="G61">
            <v>5.0000000000000001E-3</v>
          </cell>
        </row>
        <row r="62">
          <cell r="C62">
            <v>38322</v>
          </cell>
          <cell r="D62">
            <v>5.5908153054321008E-2</v>
          </cell>
          <cell r="E62">
            <v>4.7370000000000001</v>
          </cell>
          <cell r="F62">
            <v>-0.15</v>
          </cell>
          <cell r="G62">
            <v>5.0000000000000001E-3</v>
          </cell>
        </row>
        <row r="63">
          <cell r="C63">
            <v>38353</v>
          </cell>
          <cell r="D63">
            <v>5.6017119308004015E-2</v>
          </cell>
          <cell r="E63">
            <v>4.7720000000000002</v>
          </cell>
          <cell r="F63">
            <v>-0.15</v>
          </cell>
          <cell r="G63">
            <v>5.0000000000000001E-3</v>
          </cell>
        </row>
        <row r="64">
          <cell r="C64">
            <v>38384</v>
          </cell>
          <cell r="D64">
            <v>5.6129868442976009E-2</v>
          </cell>
          <cell r="E64">
            <v>4.6520000000000001</v>
          </cell>
          <cell r="F64">
            <v>-0.15</v>
          </cell>
          <cell r="G64">
            <v>5.0000000000000001E-3</v>
          </cell>
        </row>
        <row r="65">
          <cell r="C65">
            <v>38412</v>
          </cell>
          <cell r="D65">
            <v>5.6231706374975009E-2</v>
          </cell>
          <cell r="E65">
            <v>4.5310000000000006</v>
          </cell>
          <cell r="F65">
            <v>-0.15</v>
          </cell>
          <cell r="G65">
            <v>5.0000000000000001E-3</v>
          </cell>
        </row>
        <row r="66">
          <cell r="C66">
            <v>38443</v>
          </cell>
          <cell r="D66">
            <v>5.6342385171559997E-2</v>
          </cell>
          <cell r="E66">
            <v>4.3970000000000002</v>
          </cell>
          <cell r="F66">
            <v>-0.14000000000000001</v>
          </cell>
          <cell r="G66">
            <v>0</v>
          </cell>
        </row>
        <row r="67">
          <cell r="C67">
            <v>38473</v>
          </cell>
          <cell r="D67">
            <v>5.6447843696736999E-2</v>
          </cell>
          <cell r="E67">
            <v>4.3769999999999998</v>
          </cell>
          <cell r="F67">
            <v>-0.14000000000000001</v>
          </cell>
          <cell r="G67">
            <v>0</v>
          </cell>
        </row>
        <row r="68">
          <cell r="C68">
            <v>38504</v>
          </cell>
          <cell r="D68">
            <v>5.6556817509976008E-2</v>
          </cell>
          <cell r="E68">
            <v>4.3970000000000002</v>
          </cell>
          <cell r="F68">
            <v>-0.14000000000000001</v>
          </cell>
          <cell r="G68">
            <v>0</v>
          </cell>
        </row>
        <row r="69">
          <cell r="C69">
            <v>38534</v>
          </cell>
          <cell r="D69">
            <v>5.666227604268001E-2</v>
          </cell>
          <cell r="E69">
            <v>4.43</v>
          </cell>
          <cell r="F69">
            <v>-0.14000000000000001</v>
          </cell>
          <cell r="G69">
            <v>0</v>
          </cell>
        </row>
        <row r="70">
          <cell r="C70">
            <v>38565</v>
          </cell>
          <cell r="D70">
            <v>5.6771249863696006E-2</v>
          </cell>
          <cell r="E70">
            <v>4.4569999999999999</v>
          </cell>
          <cell r="F70">
            <v>-0.14000000000000001</v>
          </cell>
          <cell r="G70">
            <v>0</v>
          </cell>
        </row>
        <row r="71">
          <cell r="C71">
            <v>38596</v>
          </cell>
          <cell r="D71">
            <v>5.6880223688664015E-2</v>
          </cell>
          <cell r="E71">
            <v>4.4619999999999997</v>
          </cell>
          <cell r="F71">
            <v>-0.14000000000000001</v>
          </cell>
          <cell r="G71">
            <v>0</v>
          </cell>
        </row>
        <row r="72">
          <cell r="C72">
            <v>38626</v>
          </cell>
          <cell r="D72">
            <v>5.6985682232717015E-2</v>
          </cell>
          <cell r="E72">
            <v>4.492</v>
          </cell>
          <cell r="F72">
            <v>-0.14000000000000001</v>
          </cell>
          <cell r="G72">
            <v>0</v>
          </cell>
        </row>
        <row r="73">
          <cell r="C73">
            <v>38657</v>
          </cell>
          <cell r="D73">
            <v>5.7094656065461005E-2</v>
          </cell>
          <cell r="E73">
            <v>4.6319999999999997</v>
          </cell>
          <cell r="F73">
            <v>-0.15</v>
          </cell>
          <cell r="G73">
            <v>5.0000000000000001E-3</v>
          </cell>
        </row>
        <row r="74">
          <cell r="C74">
            <v>38687</v>
          </cell>
          <cell r="D74">
            <v>5.7200114617040006E-2</v>
          </cell>
          <cell r="E74">
            <v>4.7720000000000002</v>
          </cell>
          <cell r="F74">
            <v>-0.15</v>
          </cell>
          <cell r="G74">
            <v>5.0000000000000001E-3</v>
          </cell>
        </row>
        <row r="75">
          <cell r="C75">
            <v>38718</v>
          </cell>
          <cell r="D75">
            <v>5.7309088457558006E-2</v>
          </cell>
          <cell r="E75">
            <v>4.8120000000000003</v>
          </cell>
          <cell r="F75">
            <v>-0.15</v>
          </cell>
          <cell r="G75">
            <v>5.0000000000000001E-3</v>
          </cell>
        </row>
        <row r="76">
          <cell r="C76">
            <v>38749</v>
          </cell>
          <cell r="D76">
            <v>5.7418062302028006E-2</v>
          </cell>
          <cell r="E76">
            <v>4.6920000000000002</v>
          </cell>
          <cell r="F76">
            <v>-0.15</v>
          </cell>
          <cell r="G76">
            <v>5.0000000000000001E-3</v>
          </cell>
        </row>
        <row r="77">
          <cell r="C77">
            <v>38777</v>
          </cell>
          <cell r="D77">
            <v>5.7494774749950003E-2</v>
          </cell>
          <cell r="E77">
            <v>4.5710000000000006</v>
          </cell>
          <cell r="F77">
            <v>-0.15</v>
          </cell>
          <cell r="G77">
            <v>5.0000000000000001E-3</v>
          </cell>
        </row>
        <row r="78">
          <cell r="C78">
            <v>38808</v>
          </cell>
          <cell r="D78">
            <v>5.7570089507002015E-2</v>
          </cell>
          <cell r="E78">
            <v>4.4370000000000003</v>
          </cell>
          <cell r="F78">
            <v>-0.14000000000000001</v>
          </cell>
          <cell r="G78">
            <v>0</v>
          </cell>
        </row>
        <row r="79">
          <cell r="C79">
            <v>38838</v>
          </cell>
          <cell r="D79">
            <v>5.7642974757558009E-2</v>
          </cell>
          <cell r="E79">
            <v>4.4169999999999998</v>
          </cell>
          <cell r="F79">
            <v>-0.14000000000000001</v>
          </cell>
          <cell r="G79">
            <v>0</v>
          </cell>
        </row>
        <row r="80">
          <cell r="C80">
            <v>38869</v>
          </cell>
          <cell r="D80">
            <v>5.7718289518322002E-2</v>
          </cell>
          <cell r="E80">
            <v>4.4370000000000003</v>
          </cell>
          <cell r="F80">
            <v>-0.14000000000000001</v>
          </cell>
          <cell r="G80">
            <v>0</v>
          </cell>
        </row>
        <row r="81">
          <cell r="C81">
            <v>38899</v>
          </cell>
          <cell r="D81">
            <v>5.7791174772471018E-2</v>
          </cell>
          <cell r="E81">
            <v>4.47</v>
          </cell>
          <cell r="F81">
            <v>-0.14000000000000001</v>
          </cell>
          <cell r="G81">
            <v>0</v>
          </cell>
        </row>
        <row r="82">
          <cell r="C82">
            <v>38930</v>
          </cell>
          <cell r="D82">
            <v>5.7866489536948007E-2</v>
          </cell>
          <cell r="E82">
            <v>4.4969999999999999</v>
          </cell>
          <cell r="F82">
            <v>-0.14000000000000001</v>
          </cell>
          <cell r="G82">
            <v>0</v>
          </cell>
        </row>
        <row r="83">
          <cell r="C83">
            <v>38961</v>
          </cell>
          <cell r="D83">
            <v>5.7941804303311008E-2</v>
          </cell>
          <cell r="E83">
            <v>4.5019999999999998</v>
          </cell>
          <cell r="F83">
            <v>-0.14000000000000001</v>
          </cell>
          <cell r="G83">
            <v>0</v>
          </cell>
        </row>
        <row r="84">
          <cell r="C84">
            <v>38991</v>
          </cell>
          <cell r="D84">
            <v>5.8014689562878009E-2</v>
          </cell>
          <cell r="E84">
            <v>4.532</v>
          </cell>
          <cell r="F84">
            <v>-0.14000000000000001</v>
          </cell>
          <cell r="G84">
            <v>0</v>
          </cell>
        </row>
        <row r="85">
          <cell r="C85">
            <v>39022</v>
          </cell>
          <cell r="D85">
            <v>5.8090004332954005E-2</v>
          </cell>
          <cell r="E85">
            <v>4.6719999999999997</v>
          </cell>
          <cell r="F85">
            <v>-0.15</v>
          </cell>
          <cell r="G85">
            <v>5.0000000000000001E-3</v>
          </cell>
        </row>
        <row r="86">
          <cell r="C86">
            <v>39052</v>
          </cell>
          <cell r="D86">
            <v>5.8162889596113009E-2</v>
          </cell>
          <cell r="E86">
            <v>4.8120000000000003</v>
          </cell>
          <cell r="F86">
            <v>-0.15</v>
          </cell>
          <cell r="G86">
            <v>5.0000000000000001E-3</v>
          </cell>
        </row>
        <row r="87">
          <cell r="C87">
            <v>39083</v>
          </cell>
          <cell r="D87">
            <v>5.8238204369901021E-2</v>
          </cell>
          <cell r="E87">
            <v>4.8620000000000001</v>
          </cell>
          <cell r="F87">
            <v>-0.15</v>
          </cell>
          <cell r="G87">
            <v>5.0000000000000001E-3</v>
          </cell>
        </row>
        <row r="88">
          <cell r="C88">
            <v>39114</v>
          </cell>
          <cell r="D88">
            <v>5.8313519145575018E-2</v>
          </cell>
          <cell r="E88">
            <v>4.742</v>
          </cell>
          <cell r="F88">
            <v>-0.15</v>
          </cell>
          <cell r="G88">
            <v>5.0000000000000001E-3</v>
          </cell>
        </row>
        <row r="89">
          <cell r="C89">
            <v>39142</v>
          </cell>
          <cell r="D89">
            <v>5.8381545396191996E-2</v>
          </cell>
          <cell r="E89">
            <v>4.6210000000000004</v>
          </cell>
          <cell r="F89">
            <v>-0.15</v>
          </cell>
          <cell r="G89">
            <v>5.0000000000000001E-3</v>
          </cell>
        </row>
        <row r="90">
          <cell r="C90">
            <v>39173</v>
          </cell>
          <cell r="D90">
            <v>5.8456860175456024E-2</v>
          </cell>
          <cell r="E90">
            <v>4.4870000000000001</v>
          </cell>
          <cell r="F90">
            <v>-0.14000000000000001</v>
          </cell>
          <cell r="G90">
            <v>0</v>
          </cell>
        </row>
        <row r="91">
          <cell r="C91">
            <v>39203</v>
          </cell>
          <cell r="D91">
            <v>5.8529745447507005E-2</v>
          </cell>
          <cell r="E91">
            <v>4.4669999999999996</v>
          </cell>
          <cell r="F91">
            <v>-0.14000000000000001</v>
          </cell>
          <cell r="G91">
            <v>0</v>
          </cell>
        </row>
        <row r="92">
          <cell r="C92">
            <v>39234</v>
          </cell>
          <cell r="D92">
            <v>5.8605060230482009E-2</v>
          </cell>
          <cell r="E92">
            <v>4.4870000000000001</v>
          </cell>
          <cell r="F92">
            <v>-0.14000000000000001</v>
          </cell>
          <cell r="G92">
            <v>0</v>
          </cell>
        </row>
        <row r="93">
          <cell r="C93">
            <v>39264</v>
          </cell>
          <cell r="D93">
            <v>5.8677945506125005E-2</v>
          </cell>
          <cell r="E93">
            <v>4.5199999999999996</v>
          </cell>
          <cell r="F93">
            <v>-0.14000000000000001</v>
          </cell>
          <cell r="G93">
            <v>0</v>
          </cell>
        </row>
        <row r="94">
          <cell r="C94">
            <v>39295</v>
          </cell>
          <cell r="D94">
            <v>5.8753260292811013E-2</v>
          </cell>
          <cell r="E94">
            <v>4.5469999999999997</v>
          </cell>
          <cell r="F94">
            <v>-0.14000000000000001</v>
          </cell>
          <cell r="G94">
            <v>0</v>
          </cell>
        </row>
        <row r="95">
          <cell r="C95">
            <v>39326</v>
          </cell>
          <cell r="D95">
            <v>5.8828575081383006E-2</v>
          </cell>
          <cell r="E95">
            <v>4.5519999999999996</v>
          </cell>
          <cell r="F95">
            <v>-0.14000000000000001</v>
          </cell>
          <cell r="G95">
            <v>0</v>
          </cell>
        </row>
        <row r="96">
          <cell r="C96">
            <v>39356</v>
          </cell>
          <cell r="D96">
            <v>5.8901460362442003E-2</v>
          </cell>
          <cell r="E96">
            <v>4.5819999999999999</v>
          </cell>
          <cell r="F96">
            <v>-0.14000000000000001</v>
          </cell>
          <cell r="G96">
            <v>0</v>
          </cell>
        </row>
        <row r="97">
          <cell r="C97">
            <v>39387</v>
          </cell>
          <cell r="D97">
            <v>5.8976775154725013E-2</v>
          </cell>
          <cell r="E97">
            <v>4.7220000000000004</v>
          </cell>
          <cell r="F97">
            <v>-0.15</v>
          </cell>
          <cell r="G97">
            <v>5.0000000000000001E-3</v>
          </cell>
        </row>
        <row r="98">
          <cell r="C98">
            <v>39417</v>
          </cell>
          <cell r="D98">
            <v>5.9049660439375005E-2</v>
          </cell>
          <cell r="E98">
            <v>4.8620000000000001</v>
          </cell>
          <cell r="F98">
            <v>-0.15</v>
          </cell>
          <cell r="G98">
            <v>5.0000000000000001E-3</v>
          </cell>
        </row>
        <row r="99">
          <cell r="C99">
            <v>39448</v>
          </cell>
          <cell r="D99">
            <v>5.912497523536802E-2</v>
          </cell>
          <cell r="E99">
            <v>4.9169999999999998</v>
          </cell>
          <cell r="F99">
            <v>-0.15</v>
          </cell>
          <cell r="G99">
            <v>5.0000000000000001E-3</v>
          </cell>
        </row>
        <row r="100">
          <cell r="C100">
            <v>39479</v>
          </cell>
          <cell r="D100">
            <v>5.9200290033246013E-2</v>
          </cell>
          <cell r="E100">
            <v>4.7969999999999997</v>
          </cell>
          <cell r="F100">
            <v>-0.15</v>
          </cell>
          <cell r="G100">
            <v>5.0000000000000001E-3</v>
          </cell>
        </row>
        <row r="101">
          <cell r="C101">
            <v>39508</v>
          </cell>
          <cell r="D101">
            <v>5.9254812428254013E-2</v>
          </cell>
          <cell r="E101">
            <v>4.6760000000000002</v>
          </cell>
          <cell r="F101">
            <v>-0.15</v>
          </cell>
          <cell r="G101">
            <v>5.0000000000000001E-3</v>
          </cell>
        </row>
        <row r="102">
          <cell r="C102">
            <v>39539</v>
          </cell>
          <cell r="D102">
            <v>5.9304130652801018E-2</v>
          </cell>
          <cell r="E102">
            <v>4.5419999999999998</v>
          </cell>
          <cell r="F102">
            <v>-0.14000000000000001</v>
          </cell>
          <cell r="G102">
            <v>0</v>
          </cell>
        </row>
        <row r="103">
          <cell r="C103">
            <v>39569</v>
          </cell>
          <cell r="D103">
            <v>5.9351857967647019E-2</v>
          </cell>
          <cell r="E103">
            <v>4.5220000000000002</v>
          </cell>
          <cell r="F103">
            <v>-0.14000000000000001</v>
          </cell>
          <cell r="G103">
            <v>0</v>
          </cell>
        </row>
        <row r="104">
          <cell r="C104">
            <v>39600</v>
          </cell>
          <cell r="D104">
            <v>5.940117619378401E-2</v>
          </cell>
          <cell r="E104">
            <v>4.5419999999999998</v>
          </cell>
          <cell r="F104">
            <v>-0.14000000000000001</v>
          </cell>
          <cell r="G104">
            <v>0</v>
          </cell>
        </row>
        <row r="105">
          <cell r="C105">
            <v>39630</v>
          </cell>
          <cell r="D105">
            <v>5.9448903510170008E-2</v>
          </cell>
          <cell r="E105">
            <v>4.5750000000000002</v>
          </cell>
          <cell r="F105">
            <v>-0.14000000000000001</v>
          </cell>
          <cell r="G105">
            <v>0</v>
          </cell>
        </row>
        <row r="106">
          <cell r="C106">
            <v>39661</v>
          </cell>
          <cell r="D106">
            <v>5.9498221737897011E-2</v>
          </cell>
          <cell r="E106">
            <v>4.6020000000000003</v>
          </cell>
          <cell r="F106">
            <v>-0.14000000000000001</v>
          </cell>
          <cell r="G106">
            <v>0</v>
          </cell>
        </row>
        <row r="107">
          <cell r="C107">
            <v>39692</v>
          </cell>
          <cell r="D107">
            <v>5.9547539966434013E-2</v>
          </cell>
          <cell r="E107">
            <v>4.6070000000000002</v>
          </cell>
          <cell r="F107">
            <v>-0.14000000000000001</v>
          </cell>
          <cell r="G107">
            <v>0</v>
          </cell>
        </row>
        <row r="108">
          <cell r="C108">
            <v>39722</v>
          </cell>
          <cell r="D108">
            <v>5.9595267285141008E-2</v>
          </cell>
          <cell r="E108">
            <v>4.6369999999999996</v>
          </cell>
          <cell r="F108">
            <v>-0.14000000000000001</v>
          </cell>
          <cell r="G108">
            <v>0</v>
          </cell>
        </row>
        <row r="109">
          <cell r="C109">
            <v>39753</v>
          </cell>
          <cell r="D109">
            <v>5.9644585515267017E-2</v>
          </cell>
          <cell r="E109">
            <v>4.7770000000000001</v>
          </cell>
          <cell r="F109">
            <v>-0.15</v>
          </cell>
          <cell r="G109">
            <v>5.0000000000000001E-3</v>
          </cell>
        </row>
        <row r="110">
          <cell r="C110">
            <v>39783</v>
          </cell>
          <cell r="D110">
            <v>5.9692312835514016E-2</v>
          </cell>
          <cell r="E110">
            <v>4.9169999999999998</v>
          </cell>
          <cell r="F110">
            <v>-0.15</v>
          </cell>
          <cell r="G110">
            <v>5.0000000000000001E-3</v>
          </cell>
        </row>
        <row r="111">
          <cell r="C111">
            <v>39814</v>
          </cell>
          <cell r="D111">
            <v>5.9741631067232008E-2</v>
          </cell>
          <cell r="E111">
            <v>4.9770000000000003</v>
          </cell>
          <cell r="F111">
            <v>-0.15</v>
          </cell>
          <cell r="G111">
            <v>5.0000000000000001E-3</v>
          </cell>
        </row>
        <row r="112">
          <cell r="C112">
            <v>39845</v>
          </cell>
          <cell r="D112">
            <v>5.9790949299757007E-2</v>
          </cell>
          <cell r="E112">
            <v>4.8570000000000002</v>
          </cell>
          <cell r="F112">
            <v>-0.15</v>
          </cell>
          <cell r="G112">
            <v>5.0000000000000001E-3</v>
          </cell>
        </row>
        <row r="113">
          <cell r="C113">
            <v>39873</v>
          </cell>
          <cell r="D113">
            <v>5.9835494800797022E-2</v>
          </cell>
          <cell r="E113">
            <v>4.7360000000000007</v>
          </cell>
          <cell r="F113">
            <v>-0.15</v>
          </cell>
          <cell r="G113">
            <v>5.0000000000000001E-3</v>
          </cell>
        </row>
        <row r="114">
          <cell r="C114">
            <v>39904</v>
          </cell>
          <cell r="D114">
            <v>5.9884813034860013E-2</v>
          </cell>
          <cell r="E114">
            <v>4.6020000000000003</v>
          </cell>
          <cell r="F114">
            <v>-0.14000000000000001</v>
          </cell>
          <cell r="G114">
            <v>0</v>
          </cell>
        </row>
        <row r="115">
          <cell r="C115">
            <v>39934</v>
          </cell>
          <cell r="D115">
            <v>5.9932540358917E-2</v>
          </cell>
          <cell r="E115">
            <v>4.5819999999999999</v>
          </cell>
          <cell r="F115">
            <v>-0.14000000000000001</v>
          </cell>
          <cell r="G115">
            <v>0</v>
          </cell>
        </row>
        <row r="116">
          <cell r="C116">
            <v>39965</v>
          </cell>
          <cell r="D116">
            <v>5.9981858594571016E-2</v>
          </cell>
          <cell r="E116">
            <v>4.6020000000000003</v>
          </cell>
          <cell r="F116">
            <v>-0.14000000000000001</v>
          </cell>
          <cell r="G116">
            <v>0</v>
          </cell>
        </row>
        <row r="117">
          <cell r="C117">
            <v>39995</v>
          </cell>
          <cell r="D117">
            <v>6.0029585920167022E-2</v>
          </cell>
          <cell r="E117">
            <v>4.6349999999999998</v>
          </cell>
          <cell r="F117">
            <v>-0.14000000000000001</v>
          </cell>
          <cell r="G117">
            <v>0</v>
          </cell>
        </row>
        <row r="118">
          <cell r="C118">
            <v>40026</v>
          </cell>
          <cell r="D118">
            <v>6.0078904157411024E-2</v>
          </cell>
          <cell r="E118">
            <v>4.6619999999999999</v>
          </cell>
          <cell r="F118">
            <v>-0.14000000000000001</v>
          </cell>
          <cell r="G118">
            <v>0</v>
          </cell>
        </row>
        <row r="119">
          <cell r="C119">
            <v>40057</v>
          </cell>
          <cell r="D119">
            <v>6.0128222395463005E-2</v>
          </cell>
          <cell r="E119">
            <v>4.6669999999999998</v>
          </cell>
          <cell r="F119">
            <v>-0.14000000000000001</v>
          </cell>
          <cell r="G119">
            <v>0</v>
          </cell>
        </row>
        <row r="120">
          <cell r="C120">
            <v>40087</v>
          </cell>
          <cell r="D120">
            <v>6.0175949723380015E-2</v>
          </cell>
          <cell r="E120">
            <v>4.6970000000000001</v>
          </cell>
          <cell r="F120">
            <v>-0.14000000000000001</v>
          </cell>
          <cell r="G120">
            <v>0</v>
          </cell>
        </row>
        <row r="121">
          <cell r="C121">
            <v>40118</v>
          </cell>
          <cell r="D121">
            <v>6.0225267963022001E-2</v>
          </cell>
          <cell r="E121">
            <v>4.8369999999999997</v>
          </cell>
          <cell r="F121">
            <v>-0.15</v>
          </cell>
          <cell r="G121">
            <v>5.0000000000000001E-3</v>
          </cell>
        </row>
        <row r="122">
          <cell r="C122">
            <v>40148</v>
          </cell>
          <cell r="D122">
            <v>6.0272995292478003E-2</v>
          </cell>
          <cell r="E122">
            <v>4.9770000000000003</v>
          </cell>
          <cell r="F122">
            <v>-0.15</v>
          </cell>
          <cell r="G122">
            <v>5.0000000000000001E-3</v>
          </cell>
        </row>
        <row r="123">
          <cell r="C123">
            <v>40179</v>
          </cell>
          <cell r="D123">
            <v>6.0322313533710016E-2</v>
          </cell>
          <cell r="E123">
            <v>5.0419999999999998</v>
          </cell>
          <cell r="F123">
            <v>-0.15</v>
          </cell>
          <cell r="G123">
            <v>5.0000000000000001E-3</v>
          </cell>
        </row>
        <row r="124">
          <cell r="C124">
            <v>40210</v>
          </cell>
          <cell r="D124">
            <v>6.0371631775751021E-2</v>
          </cell>
          <cell r="E124">
            <v>4.9219999999999997</v>
          </cell>
          <cell r="F124">
            <v>-0.15</v>
          </cell>
          <cell r="G124">
            <v>5.0000000000000001E-3</v>
          </cell>
        </row>
        <row r="125">
          <cell r="C125">
            <v>40238</v>
          </cell>
          <cell r="D125">
            <v>6.0416177285385002E-2</v>
          </cell>
          <cell r="E125">
            <v>4.8010000000000002</v>
          </cell>
          <cell r="F125">
            <v>-0.15</v>
          </cell>
          <cell r="G125">
            <v>5.0000000000000001E-3</v>
          </cell>
        </row>
        <row r="126">
          <cell r="C126">
            <v>40269</v>
          </cell>
          <cell r="D126">
            <v>6.0465495528962993E-2</v>
          </cell>
          <cell r="E126">
            <v>4.6669999999999998</v>
          </cell>
          <cell r="F126">
            <v>-0.14000000000000001</v>
          </cell>
          <cell r="G126">
            <v>0</v>
          </cell>
        </row>
        <row r="127">
          <cell r="C127">
            <v>40299</v>
          </cell>
          <cell r="D127">
            <v>6.0513222862228003E-2</v>
          </cell>
          <cell r="E127">
            <v>4.6470000000000002</v>
          </cell>
          <cell r="F127">
            <v>-0.14000000000000001</v>
          </cell>
          <cell r="G127">
            <v>0</v>
          </cell>
        </row>
        <row r="128">
          <cell r="C128">
            <v>40330</v>
          </cell>
          <cell r="D128">
            <v>6.0562541107396013E-2</v>
          </cell>
          <cell r="E128">
            <v>4.6669999999999998</v>
          </cell>
          <cell r="F128">
            <v>-0.14000000000000001</v>
          </cell>
          <cell r="G128">
            <v>0</v>
          </cell>
        </row>
        <row r="129">
          <cell r="C129">
            <v>40360</v>
          </cell>
          <cell r="D129">
            <v>6.0610268442199002E-2</v>
          </cell>
          <cell r="E129">
            <v>4.7</v>
          </cell>
          <cell r="F129">
            <v>-0.14000000000000001</v>
          </cell>
          <cell r="G129">
            <v>0</v>
          </cell>
        </row>
        <row r="130">
          <cell r="C130">
            <v>40391</v>
          </cell>
          <cell r="D130">
            <v>6.0659586688957011E-2</v>
          </cell>
          <cell r="E130">
            <v>4.7270000000000003</v>
          </cell>
          <cell r="F130">
            <v>-0.14000000000000001</v>
          </cell>
          <cell r="G130">
            <v>0</v>
          </cell>
        </row>
        <row r="131">
          <cell r="C131">
            <v>40422</v>
          </cell>
          <cell r="D131">
            <v>6.0708904936522014E-2</v>
          </cell>
          <cell r="E131">
            <v>4.7320000000000002</v>
          </cell>
          <cell r="F131">
            <v>-0.14000000000000001</v>
          </cell>
          <cell r="G131">
            <v>0</v>
          </cell>
        </row>
        <row r="132">
          <cell r="C132">
            <v>40452</v>
          </cell>
          <cell r="D132">
            <v>6.0756632273646007E-2</v>
          </cell>
          <cell r="E132">
            <v>4.7619999999999996</v>
          </cell>
          <cell r="F132">
            <v>-0.14000000000000001</v>
          </cell>
          <cell r="G132">
            <v>0</v>
          </cell>
        </row>
        <row r="133">
          <cell r="C133">
            <v>40483</v>
          </cell>
          <cell r="D133">
            <v>6.0805950522801022E-2</v>
          </cell>
          <cell r="E133">
            <v>4.9020000000000001</v>
          </cell>
          <cell r="F133">
            <v>-0.15</v>
          </cell>
          <cell r="G133">
            <v>5.0000000000000001E-3</v>
          </cell>
        </row>
        <row r="134">
          <cell r="C134">
            <v>40513</v>
          </cell>
          <cell r="D134">
            <v>6.0853677861463007E-2</v>
          </cell>
          <cell r="E134">
            <v>5.0419999999999998</v>
          </cell>
          <cell r="F134">
            <v>-0.15</v>
          </cell>
          <cell r="G134">
            <v>5.0000000000000001E-3</v>
          </cell>
        </row>
        <row r="135">
          <cell r="C135">
            <v>40544</v>
          </cell>
          <cell r="D135">
            <v>6.0902996112208001E-2</v>
          </cell>
          <cell r="E135">
            <v>5.1120000000000001</v>
          </cell>
          <cell r="F135">
            <v>-0.15</v>
          </cell>
          <cell r="G135">
            <v>5.0000000000000001E-3</v>
          </cell>
        </row>
        <row r="136">
          <cell r="C136">
            <v>40575</v>
          </cell>
          <cell r="D136">
            <v>6.0952314363761015E-2</v>
          </cell>
          <cell r="E136">
            <v>4.992</v>
          </cell>
          <cell r="F136">
            <v>-0.15</v>
          </cell>
          <cell r="G136">
            <v>5.0000000000000001E-3</v>
          </cell>
        </row>
        <row r="137">
          <cell r="C137">
            <v>40603</v>
          </cell>
          <cell r="D137">
            <v>6.0983123628575005E-2</v>
          </cell>
          <cell r="E137">
            <v>4.8710000000000004</v>
          </cell>
          <cell r="F137">
            <v>-0.15</v>
          </cell>
          <cell r="G137">
            <v>5.0000000000000001E-3</v>
          </cell>
        </row>
        <row r="138">
          <cell r="C138">
            <v>40634</v>
          </cell>
          <cell r="D138">
            <v>6.1011150688427003E-2</v>
          </cell>
          <cell r="E138">
            <v>4.7370000000000001</v>
          </cell>
          <cell r="F138">
            <v>-0.14000000000000001</v>
          </cell>
          <cell r="G138">
            <v>0</v>
          </cell>
        </row>
        <row r="139">
          <cell r="C139">
            <v>40664</v>
          </cell>
          <cell r="D139">
            <v>6.1038273649822013E-2</v>
          </cell>
          <cell r="E139">
            <v>4.7169999999999996</v>
          </cell>
          <cell r="F139">
            <v>-0.14000000000000001</v>
          </cell>
          <cell r="G139">
            <v>0</v>
          </cell>
        </row>
        <row r="140">
          <cell r="C140">
            <v>40695</v>
          </cell>
          <cell r="D140">
            <v>6.1066300710187003E-2</v>
          </cell>
          <cell r="E140">
            <v>4.7370000000000001</v>
          </cell>
          <cell r="F140">
            <v>-0.14000000000000001</v>
          </cell>
          <cell r="G140">
            <v>0</v>
          </cell>
        </row>
        <row r="141">
          <cell r="C141">
            <v>40725</v>
          </cell>
          <cell r="D141">
            <v>6.1093423672079011E-2</v>
          </cell>
          <cell r="E141">
            <v>4.7699999999999996</v>
          </cell>
          <cell r="F141">
            <v>-0.14000000000000001</v>
          </cell>
          <cell r="G141">
            <v>0</v>
          </cell>
        </row>
        <row r="142">
          <cell r="C142">
            <v>40756</v>
          </cell>
          <cell r="D142">
            <v>6.1121450732958015E-2</v>
          </cell>
          <cell r="E142">
            <v>4.7969999999999997</v>
          </cell>
          <cell r="F142">
            <v>-0.14000000000000001</v>
          </cell>
          <cell r="G142">
            <v>0</v>
          </cell>
        </row>
        <row r="143">
          <cell r="C143">
            <v>40787</v>
          </cell>
          <cell r="D143">
            <v>6.114947779409801E-2</v>
          </cell>
          <cell r="E143">
            <v>4.8019999999999996</v>
          </cell>
          <cell r="F143">
            <v>-0.14000000000000001</v>
          </cell>
          <cell r="G143">
            <v>0</v>
          </cell>
        </row>
        <row r="144">
          <cell r="C144">
            <v>40817</v>
          </cell>
          <cell r="D144">
            <v>6.1176600756738003E-2</v>
          </cell>
          <cell r="E144">
            <v>4.8319999999999999</v>
          </cell>
          <cell r="F144">
            <v>-0.14000000000000001</v>
          </cell>
          <cell r="G144">
            <v>0</v>
          </cell>
        </row>
        <row r="145">
          <cell r="C145">
            <v>40848</v>
          </cell>
          <cell r="D145">
            <v>6.1204627818391019E-2</v>
          </cell>
          <cell r="E145">
            <v>4.9720000000000004</v>
          </cell>
          <cell r="F145">
            <v>-0.15</v>
          </cell>
          <cell r="G145">
            <v>5.0000000000000001E-3</v>
          </cell>
        </row>
        <row r="146">
          <cell r="C146">
            <v>40878</v>
          </cell>
          <cell r="D146">
            <v>6.1231750781529017E-2</v>
          </cell>
          <cell r="E146">
            <v>5.1120000000000001</v>
          </cell>
          <cell r="F146">
            <v>-0.15</v>
          </cell>
          <cell r="G146">
            <v>5.0000000000000001E-3</v>
          </cell>
        </row>
        <row r="147">
          <cell r="C147">
            <v>40909</v>
          </cell>
          <cell r="D147">
            <v>6.1259777843694997E-2</v>
          </cell>
          <cell r="E147">
            <v>5.1870000000000003</v>
          </cell>
          <cell r="F147">
            <v>-0.15</v>
          </cell>
          <cell r="G147">
            <v>5.0000000000000001E-3</v>
          </cell>
        </row>
        <row r="148">
          <cell r="C148">
            <v>40940</v>
          </cell>
          <cell r="D148">
            <v>6.1287804906122005E-2</v>
          </cell>
          <cell r="E148">
            <v>5.0670000000000002</v>
          </cell>
          <cell r="F148">
            <v>-0.15</v>
          </cell>
          <cell r="G148">
            <v>5.0000000000000001E-3</v>
          </cell>
        </row>
        <row r="149">
          <cell r="C149">
            <v>40969</v>
          </cell>
          <cell r="D149">
            <v>6.1314023771208009E-2</v>
          </cell>
          <cell r="E149">
            <v>4.9460000000000006</v>
          </cell>
          <cell r="F149">
            <v>-0.15</v>
          </cell>
          <cell r="G149">
            <v>5.0000000000000001E-3</v>
          </cell>
        </row>
        <row r="150">
          <cell r="C150">
            <v>41000</v>
          </cell>
          <cell r="D150">
            <v>6.1342050834140009E-2</v>
          </cell>
          <cell r="E150">
            <v>4.8120000000000003</v>
          </cell>
          <cell r="F150">
            <v>-0.14000000000000001</v>
          </cell>
          <cell r="G150">
            <v>0</v>
          </cell>
        </row>
        <row r="151">
          <cell r="C151">
            <v>41030</v>
          </cell>
          <cell r="D151">
            <v>6.1369173798516016E-2</v>
          </cell>
          <cell r="E151">
            <v>4.7919999999999998</v>
          </cell>
          <cell r="F151">
            <v>-0.14000000000000001</v>
          </cell>
          <cell r="G151">
            <v>0</v>
          </cell>
        </row>
        <row r="152">
          <cell r="C152">
            <v>41061</v>
          </cell>
          <cell r="D152">
            <v>6.1397200861960023E-2</v>
          </cell>
          <cell r="E152">
            <v>4.8120000000000003</v>
          </cell>
          <cell r="F152">
            <v>-0.14000000000000001</v>
          </cell>
          <cell r="G152">
            <v>0</v>
          </cell>
        </row>
        <row r="153">
          <cell r="C153">
            <v>41091</v>
          </cell>
          <cell r="D153">
            <v>6.1424323826833001E-2</v>
          </cell>
          <cell r="E153">
            <v>4.8449999999999998</v>
          </cell>
          <cell r="F153">
            <v>-0.14000000000000001</v>
          </cell>
          <cell r="G153">
            <v>0</v>
          </cell>
        </row>
        <row r="154">
          <cell r="C154">
            <v>41122</v>
          </cell>
          <cell r="D154">
            <v>6.1452350890791013E-2</v>
          </cell>
          <cell r="E154">
            <v>4.8719999999999999</v>
          </cell>
          <cell r="F154">
            <v>-0.14000000000000001</v>
          </cell>
          <cell r="G154">
            <v>0</v>
          </cell>
        </row>
        <row r="155">
          <cell r="C155">
            <v>41153</v>
          </cell>
          <cell r="D155">
            <v>6.1480377955009012E-2</v>
          </cell>
          <cell r="E155">
            <v>4.8769999999999998</v>
          </cell>
          <cell r="F155">
            <v>-0.14000000000000001</v>
          </cell>
          <cell r="G155">
            <v>0</v>
          </cell>
        </row>
        <row r="156">
          <cell r="C156">
            <v>41183</v>
          </cell>
          <cell r="D156">
            <v>6.1507500920631009E-2</v>
          </cell>
          <cell r="E156">
            <v>4.907</v>
          </cell>
          <cell r="F156">
            <v>-0.14000000000000001</v>
          </cell>
          <cell r="G156">
            <v>0</v>
          </cell>
        </row>
        <row r="157">
          <cell r="C157">
            <v>41214</v>
          </cell>
          <cell r="D157">
            <v>6.1535527985363006E-2</v>
          </cell>
          <cell r="E157">
            <v>5.0469999999999997</v>
          </cell>
          <cell r="F157">
            <v>-0.15</v>
          </cell>
          <cell r="G157">
            <v>5.0000000000000001E-3</v>
          </cell>
        </row>
        <row r="158">
          <cell r="C158">
            <v>41244</v>
          </cell>
          <cell r="D158">
            <v>6.1562650951481016E-2</v>
          </cell>
          <cell r="E158">
            <v>5.1870000000000003</v>
          </cell>
          <cell r="F158">
            <v>-0.15</v>
          </cell>
          <cell r="G158">
            <v>5.0000000000000001E-3</v>
          </cell>
        </row>
        <row r="159">
          <cell r="C159">
            <v>41275</v>
          </cell>
          <cell r="D159">
            <v>6.1590678016725998E-2</v>
          </cell>
          <cell r="E159">
            <v>5.2670000000000003</v>
          </cell>
          <cell r="F159">
            <v>-0.15</v>
          </cell>
          <cell r="G159">
            <v>5.0000000000000001E-3</v>
          </cell>
        </row>
        <row r="160">
          <cell r="C160">
            <v>41306</v>
          </cell>
          <cell r="D160">
            <v>6.1618705082232002E-2</v>
          </cell>
          <cell r="E160">
            <v>5.1470000000000002</v>
          </cell>
          <cell r="F160">
            <v>-0.15</v>
          </cell>
          <cell r="G160">
            <v>5.0000000000000001E-3</v>
          </cell>
        </row>
        <row r="161">
          <cell r="C161">
            <v>41334</v>
          </cell>
          <cell r="D161">
            <v>6.1644019851300004E-2</v>
          </cell>
          <cell r="E161">
            <v>5.0260000000000007</v>
          </cell>
          <cell r="F161">
            <v>-0.15</v>
          </cell>
          <cell r="G161">
            <v>5.0000000000000001E-3</v>
          </cell>
        </row>
        <row r="162">
          <cell r="C162">
            <v>41365</v>
          </cell>
          <cell r="D162">
            <v>6.1672046917302999E-2</v>
          </cell>
          <cell r="E162">
            <v>4.8920000000000003</v>
          </cell>
          <cell r="F162">
            <v>-0.14000000000000001</v>
          </cell>
          <cell r="G162">
            <v>0</v>
          </cell>
        </row>
        <row r="163">
          <cell r="C163">
            <v>41395</v>
          </cell>
          <cell r="D163">
            <v>6.1699169884650011E-2</v>
          </cell>
          <cell r="E163">
            <v>4.8719999999999999</v>
          </cell>
          <cell r="F163">
            <v>-0.14000000000000001</v>
          </cell>
          <cell r="G163">
            <v>0</v>
          </cell>
        </row>
        <row r="164">
          <cell r="C164">
            <v>41426</v>
          </cell>
          <cell r="D164">
            <v>6.1727196951165006E-2</v>
          </cell>
          <cell r="E164">
            <v>4.8920000000000003</v>
          </cell>
          <cell r="F164">
            <v>-0.14000000000000001</v>
          </cell>
          <cell r="G164">
            <v>0</v>
          </cell>
        </row>
        <row r="165">
          <cell r="C165">
            <v>41456</v>
          </cell>
          <cell r="D165">
            <v>6.1754319919010023E-2</v>
          </cell>
          <cell r="E165">
            <v>4.9249999999999998</v>
          </cell>
          <cell r="F165">
            <v>-0.14000000000000001</v>
          </cell>
          <cell r="G165">
            <v>0</v>
          </cell>
        </row>
        <row r="166">
          <cell r="C166">
            <v>41487</v>
          </cell>
          <cell r="D166">
            <v>6.1782346986038017E-2</v>
          </cell>
          <cell r="E166">
            <v>4.952</v>
          </cell>
          <cell r="F166">
            <v>-0.14000000000000001</v>
          </cell>
          <cell r="G166">
            <v>0</v>
          </cell>
        </row>
        <row r="167">
          <cell r="C167">
            <v>41518</v>
          </cell>
          <cell r="D167">
            <v>6.1810374053328003E-2</v>
          </cell>
          <cell r="E167">
            <v>4.9569999999999999</v>
          </cell>
          <cell r="F167">
            <v>-0.14000000000000001</v>
          </cell>
          <cell r="G167">
            <v>0</v>
          </cell>
        </row>
        <row r="168">
          <cell r="C168">
            <v>41548</v>
          </cell>
          <cell r="D168">
            <v>6.1837497021921019E-2</v>
          </cell>
          <cell r="E168">
            <v>4.9870000000000001</v>
          </cell>
          <cell r="F168">
            <v>-0.14000000000000001</v>
          </cell>
          <cell r="G168">
            <v>0</v>
          </cell>
        </row>
        <row r="169">
          <cell r="C169">
            <v>41579</v>
          </cell>
          <cell r="D169">
            <v>6.1865524089723012E-2</v>
          </cell>
          <cell r="E169">
            <v>5.1270000000000007</v>
          </cell>
          <cell r="F169">
            <v>-0.15</v>
          </cell>
          <cell r="G169">
            <v>5.0000000000000001E-3</v>
          </cell>
        </row>
        <row r="170">
          <cell r="C170">
            <v>41609</v>
          </cell>
          <cell r="D170">
            <v>6.1892647058812013E-2</v>
          </cell>
          <cell r="E170">
            <v>5.2670000000000003</v>
          </cell>
          <cell r="F170">
            <v>-0.15</v>
          </cell>
          <cell r="G170">
            <v>5.0000000000000001E-3</v>
          </cell>
        </row>
        <row r="171">
          <cell r="C171">
            <v>41640</v>
          </cell>
          <cell r="D171">
            <v>6.1920674127129011E-2</v>
          </cell>
          <cell r="E171">
            <v>5.3520000000000003</v>
          </cell>
          <cell r="F171">
            <v>-0.15</v>
          </cell>
          <cell r="G171">
            <v>5.0000000000000001E-3</v>
          </cell>
        </row>
        <row r="172">
          <cell r="C172">
            <v>41671</v>
          </cell>
          <cell r="D172">
            <v>6.1948701195705017E-2</v>
          </cell>
          <cell r="E172">
            <v>5.2320000000000002</v>
          </cell>
          <cell r="F172">
            <v>-0.15</v>
          </cell>
          <cell r="G172">
            <v>5.0000000000000001E-3</v>
          </cell>
        </row>
        <row r="173">
          <cell r="C173">
            <v>41699</v>
          </cell>
          <cell r="D173">
            <v>6.1974015967547022E-2</v>
          </cell>
          <cell r="E173">
            <v>5.1110000000000007</v>
          </cell>
          <cell r="F173">
            <v>-0.15</v>
          </cell>
          <cell r="G173">
            <v>5.0000000000000001E-3</v>
          </cell>
        </row>
        <row r="174">
          <cell r="C174">
            <v>41730</v>
          </cell>
          <cell r="D174">
            <v>6.2002043036619013E-2</v>
          </cell>
          <cell r="E174">
            <v>4.9770000000000003</v>
          </cell>
          <cell r="F174">
            <v>-0.14000000000000001</v>
          </cell>
          <cell r="G174">
            <v>0</v>
          </cell>
        </row>
        <row r="175">
          <cell r="C175">
            <v>41760</v>
          </cell>
          <cell r="D175">
            <v>6.2029166006937995E-2</v>
          </cell>
          <cell r="E175">
            <v>4.9569999999999999</v>
          </cell>
          <cell r="F175">
            <v>-0.14000000000000001</v>
          </cell>
          <cell r="G175">
            <v>0</v>
          </cell>
        </row>
        <row r="176">
          <cell r="C176">
            <v>41791</v>
          </cell>
          <cell r="D176">
            <v>6.2057193076523021E-2</v>
          </cell>
          <cell r="E176">
            <v>4.9770000000000003</v>
          </cell>
          <cell r="F176">
            <v>-0.14000000000000001</v>
          </cell>
          <cell r="G176">
            <v>0</v>
          </cell>
        </row>
        <row r="177">
          <cell r="C177">
            <v>41821</v>
          </cell>
          <cell r="D177">
            <v>6.2084316047339015E-2</v>
          </cell>
          <cell r="E177">
            <v>5.01</v>
          </cell>
          <cell r="F177">
            <v>-0.14000000000000001</v>
          </cell>
          <cell r="G177">
            <v>0</v>
          </cell>
        </row>
        <row r="178">
          <cell r="C178">
            <v>41852</v>
          </cell>
          <cell r="D178">
            <v>6.2112343117437012E-2</v>
          </cell>
          <cell r="E178">
            <v>5.0369999999999999</v>
          </cell>
          <cell r="F178">
            <v>-0.14000000000000001</v>
          </cell>
          <cell r="G178">
            <v>0</v>
          </cell>
        </row>
        <row r="179">
          <cell r="C179">
            <v>41883</v>
          </cell>
          <cell r="D179">
            <v>6.2140370187797028E-2</v>
          </cell>
          <cell r="E179">
            <v>5.0419999999999998</v>
          </cell>
          <cell r="F179">
            <v>-0.14000000000000001</v>
          </cell>
          <cell r="G179">
            <v>0</v>
          </cell>
        </row>
        <row r="180">
          <cell r="C180">
            <v>41913</v>
          </cell>
          <cell r="D180">
            <v>6.2167493159361015E-2</v>
          </cell>
          <cell r="E180">
            <v>5.0720000000000001</v>
          </cell>
          <cell r="F180">
            <v>-0.14000000000000001</v>
          </cell>
          <cell r="G180">
            <v>0</v>
          </cell>
        </row>
        <row r="181">
          <cell r="C181">
            <v>41944</v>
          </cell>
          <cell r="D181">
            <v>6.219552023023403E-2</v>
          </cell>
          <cell r="E181">
            <v>5.2120000000000006</v>
          </cell>
          <cell r="F181">
            <v>-0.15</v>
          </cell>
          <cell r="G181">
            <v>5.0000000000000001E-3</v>
          </cell>
        </row>
        <row r="182">
          <cell r="C182">
            <v>41974</v>
          </cell>
          <cell r="D182">
            <v>6.2222643202294016E-2</v>
          </cell>
          <cell r="E182">
            <v>5.3520000000000003</v>
          </cell>
          <cell r="F182">
            <v>-0.15</v>
          </cell>
          <cell r="G182">
            <v>5.0000000000000001E-3</v>
          </cell>
        </row>
        <row r="183">
          <cell r="C183">
            <v>42005</v>
          </cell>
          <cell r="D183">
            <v>6.2250670273680017E-2</v>
          </cell>
          <cell r="E183">
            <v>5.4420000000000002</v>
          </cell>
          <cell r="F183">
            <v>-0.15</v>
          </cell>
          <cell r="G183">
            <v>0</v>
          </cell>
        </row>
        <row r="184">
          <cell r="C184">
            <v>42036</v>
          </cell>
          <cell r="D184">
            <v>6.2278697345326019E-2</v>
          </cell>
          <cell r="E184">
            <v>5.322000000000001</v>
          </cell>
          <cell r="F184">
            <v>-0.15</v>
          </cell>
          <cell r="G184">
            <v>0</v>
          </cell>
        </row>
        <row r="185">
          <cell r="C185">
            <v>42064</v>
          </cell>
          <cell r="D185">
            <v>6.2304012119940015E-2</v>
          </cell>
          <cell r="E185">
            <v>5.2010000000000005</v>
          </cell>
          <cell r="F185">
            <v>-0.15</v>
          </cell>
          <cell r="G185">
            <v>0</v>
          </cell>
        </row>
        <row r="186">
          <cell r="C186">
            <v>42095</v>
          </cell>
          <cell r="D186">
            <v>6.2332039192083001E-2</v>
          </cell>
          <cell r="E186">
            <v>5.0670000000000002</v>
          </cell>
          <cell r="F186">
            <v>-0.14000000000000001</v>
          </cell>
          <cell r="G186">
            <v>0</v>
          </cell>
        </row>
        <row r="187">
          <cell r="C187">
            <v>42125</v>
          </cell>
          <cell r="D187">
            <v>6.235916216537301E-2</v>
          </cell>
          <cell r="E187">
            <v>5.0469999999999997</v>
          </cell>
          <cell r="F187">
            <v>-0.14000000000000001</v>
          </cell>
          <cell r="G187">
            <v>0</v>
          </cell>
        </row>
        <row r="188">
          <cell r="C188">
            <v>42156</v>
          </cell>
          <cell r="D188">
            <v>6.238718923802801E-2</v>
          </cell>
          <cell r="E188">
            <v>5.0670000000000002</v>
          </cell>
          <cell r="F188">
            <v>-0.14000000000000001</v>
          </cell>
          <cell r="G188">
            <v>0</v>
          </cell>
        </row>
        <row r="189">
          <cell r="C189">
            <v>42186</v>
          </cell>
          <cell r="D189">
            <v>6.2414312211813004E-2</v>
          </cell>
          <cell r="E189">
            <v>5.0999999999999996</v>
          </cell>
          <cell r="F189">
            <v>-0.14000000000000001</v>
          </cell>
          <cell r="G189">
            <v>0</v>
          </cell>
        </row>
        <row r="190">
          <cell r="C190">
            <v>42217</v>
          </cell>
          <cell r="D190">
            <v>6.2442339284982003E-2</v>
          </cell>
          <cell r="E190">
            <v>5.1270000000000007</v>
          </cell>
          <cell r="F190">
            <v>-0.14000000000000001</v>
          </cell>
          <cell r="G190">
            <v>0</v>
          </cell>
        </row>
        <row r="191">
          <cell r="C191">
            <v>42248</v>
          </cell>
          <cell r="D191">
            <v>6.2470366358411029E-2</v>
          </cell>
          <cell r="E191">
            <v>5.1320000000000006</v>
          </cell>
          <cell r="F191">
            <v>-0.14000000000000001</v>
          </cell>
          <cell r="G191">
            <v>0</v>
          </cell>
        </row>
        <row r="192">
          <cell r="C192">
            <v>42278</v>
          </cell>
          <cell r="D192">
            <v>6.2497489332946014E-2</v>
          </cell>
          <cell r="E192">
            <v>5.1620000000000008</v>
          </cell>
          <cell r="F192">
            <v>-0.14000000000000001</v>
          </cell>
          <cell r="G192">
            <v>0</v>
          </cell>
        </row>
        <row r="193">
          <cell r="C193">
            <v>42309</v>
          </cell>
          <cell r="D193">
            <v>6.2525516406887999E-2</v>
          </cell>
          <cell r="E193">
            <v>5.3020000000000005</v>
          </cell>
          <cell r="F193">
            <v>-0.15</v>
          </cell>
          <cell r="G193">
            <v>0</v>
          </cell>
        </row>
        <row r="194">
          <cell r="C194">
            <v>42339</v>
          </cell>
          <cell r="D194">
            <v>6.2552639381919004E-2</v>
          </cell>
          <cell r="E194">
            <v>5.4420000000000002</v>
          </cell>
          <cell r="F194">
            <v>-0.15</v>
          </cell>
          <cell r="G194">
            <v>0</v>
          </cell>
        </row>
        <row r="195">
          <cell r="C195">
            <v>42370</v>
          </cell>
          <cell r="D195">
            <v>6.2580666456374015E-2</v>
          </cell>
          <cell r="E195">
            <v>5.5370000000000008</v>
          </cell>
          <cell r="F195">
            <v>-0.15</v>
          </cell>
          <cell r="G195">
            <v>0</v>
          </cell>
        </row>
        <row r="196">
          <cell r="C196">
            <v>42401</v>
          </cell>
          <cell r="D196">
            <v>6.2608693531090012E-2</v>
          </cell>
          <cell r="E196">
            <v>5.4170000000000007</v>
          </cell>
          <cell r="F196">
            <v>-0.15</v>
          </cell>
          <cell r="G196">
            <v>0</v>
          </cell>
        </row>
        <row r="197">
          <cell r="C197">
            <v>42430</v>
          </cell>
          <cell r="D197">
            <v>6.2634912407673007E-2</v>
          </cell>
          <cell r="E197">
            <v>5.2960000000000003</v>
          </cell>
          <cell r="F197">
            <v>-0.15</v>
          </cell>
          <cell r="G197">
            <v>0</v>
          </cell>
        </row>
        <row r="198">
          <cell r="C198">
            <v>42461</v>
          </cell>
          <cell r="D198">
            <v>6.2662939482893004E-2</v>
          </cell>
          <cell r="E198">
            <v>5.1620000000000008</v>
          </cell>
          <cell r="F198">
            <v>-0.14000000000000001</v>
          </cell>
          <cell r="G198">
            <v>0</v>
          </cell>
        </row>
        <row r="199">
          <cell r="C199">
            <v>42491</v>
          </cell>
          <cell r="D199">
            <v>6.2690062459161019E-2</v>
          </cell>
          <cell r="E199">
            <v>5.1420000000000003</v>
          </cell>
          <cell r="F199">
            <v>-0.14000000000000001</v>
          </cell>
          <cell r="G199">
            <v>0</v>
          </cell>
        </row>
        <row r="200">
          <cell r="C200">
            <v>42522</v>
          </cell>
          <cell r="D200">
            <v>6.2718089534894009E-2</v>
          </cell>
          <cell r="E200">
            <v>5.1620000000000008</v>
          </cell>
          <cell r="F200">
            <v>-0.14000000000000001</v>
          </cell>
          <cell r="G200">
            <v>0</v>
          </cell>
        </row>
        <row r="201">
          <cell r="C201">
            <v>42552</v>
          </cell>
          <cell r="D201">
            <v>6.2745212511658002E-2</v>
          </cell>
          <cell r="E201">
            <v>5.1950000000000003</v>
          </cell>
          <cell r="F201">
            <v>-0.14000000000000001</v>
          </cell>
          <cell r="G201">
            <v>0</v>
          </cell>
        </row>
        <row r="202">
          <cell r="C202">
            <v>42583</v>
          </cell>
          <cell r="D202">
            <v>6.2773239587904012E-2</v>
          </cell>
          <cell r="E202">
            <v>5.2220000000000004</v>
          </cell>
          <cell r="F202">
            <v>-0.14000000000000001</v>
          </cell>
          <cell r="G202">
            <v>0</v>
          </cell>
        </row>
        <row r="203">
          <cell r="C203">
            <v>42614</v>
          </cell>
          <cell r="D203">
            <v>6.2801266664411007E-2</v>
          </cell>
          <cell r="E203">
            <v>5.2270000000000003</v>
          </cell>
          <cell r="F203">
            <v>-0.14000000000000001</v>
          </cell>
          <cell r="G203">
            <v>0</v>
          </cell>
        </row>
        <row r="204">
          <cell r="C204">
            <v>42644</v>
          </cell>
          <cell r="D204">
            <v>6.2828389641924012E-2</v>
          </cell>
          <cell r="E204">
            <v>5.2570000000000006</v>
          </cell>
          <cell r="F204">
            <v>-0.14000000000000001</v>
          </cell>
          <cell r="G204">
            <v>0</v>
          </cell>
        </row>
        <row r="205">
          <cell r="C205">
            <v>42675</v>
          </cell>
          <cell r="D205">
            <v>6.2856416718943001E-2</v>
          </cell>
          <cell r="E205">
            <v>5.3970000000000002</v>
          </cell>
          <cell r="F205">
            <v>-0.15</v>
          </cell>
          <cell r="G205">
            <v>0</v>
          </cell>
        </row>
        <row r="206">
          <cell r="C206">
            <v>42705</v>
          </cell>
          <cell r="D206">
            <v>6.2883539696952997E-2</v>
          </cell>
          <cell r="E206">
            <v>5.5370000000000008</v>
          </cell>
          <cell r="F206">
            <v>-0.15</v>
          </cell>
          <cell r="G206">
            <v>0</v>
          </cell>
        </row>
        <row r="207">
          <cell r="C207">
            <v>42736</v>
          </cell>
          <cell r="D207">
            <v>6.2911566774485006E-2</v>
          </cell>
          <cell r="E207">
            <v>5.6370000000000005</v>
          </cell>
          <cell r="F207">
            <v>-0.15</v>
          </cell>
          <cell r="G207">
            <v>0</v>
          </cell>
        </row>
        <row r="208">
          <cell r="C208">
            <v>42767</v>
          </cell>
          <cell r="D208">
            <v>6.2939593852278999E-2</v>
          </cell>
          <cell r="E208">
            <v>5.5170000000000003</v>
          </cell>
          <cell r="F208">
            <v>-0.15</v>
          </cell>
          <cell r="G208">
            <v>0</v>
          </cell>
        </row>
        <row r="209">
          <cell r="C209">
            <v>42795</v>
          </cell>
          <cell r="D209">
            <v>6.2964908632444014E-2</v>
          </cell>
          <cell r="E209">
            <v>5.3959999999999999</v>
          </cell>
          <cell r="F209">
            <v>-0.15</v>
          </cell>
          <cell r="G209">
            <v>0</v>
          </cell>
        </row>
        <row r="210">
          <cell r="C210">
            <v>42826</v>
          </cell>
          <cell r="D210">
            <v>6.2992935710733014E-2</v>
          </cell>
          <cell r="E210">
            <v>5.2620000000000005</v>
          </cell>
          <cell r="F210">
            <v>-0.14000000000000001</v>
          </cell>
          <cell r="G210">
            <v>0</v>
          </cell>
        </row>
        <row r="211">
          <cell r="C211">
            <v>42856</v>
          </cell>
          <cell r="D211">
            <v>6.3020058689971029E-2</v>
          </cell>
          <cell r="E211">
            <v>5.2420000000000009</v>
          </cell>
          <cell r="F211">
            <v>-0.14000000000000001</v>
          </cell>
          <cell r="G211">
            <v>0</v>
          </cell>
        </row>
        <row r="212">
          <cell r="C212">
            <v>42887</v>
          </cell>
          <cell r="D212">
            <v>6.3048085768773007E-2</v>
          </cell>
          <cell r="E212">
            <v>5.2620000000000005</v>
          </cell>
          <cell r="F212">
            <v>-0.14000000000000001</v>
          </cell>
          <cell r="G212">
            <v>0</v>
          </cell>
        </row>
        <row r="213">
          <cell r="C213">
            <v>42917</v>
          </cell>
          <cell r="D213">
            <v>6.3075208748507028E-2</v>
          </cell>
          <cell r="E213">
            <v>5.2949999999999999</v>
          </cell>
          <cell r="F213">
            <v>-0.14000000000000001</v>
          </cell>
          <cell r="G213">
            <v>0</v>
          </cell>
        </row>
        <row r="214">
          <cell r="C214">
            <v>42948</v>
          </cell>
          <cell r="D214">
            <v>6.3103235827822013E-2</v>
          </cell>
          <cell r="E214">
            <v>5.322000000000001</v>
          </cell>
          <cell r="F214">
            <v>-0.14000000000000001</v>
          </cell>
          <cell r="G214">
            <v>0</v>
          </cell>
        </row>
        <row r="215">
          <cell r="C215">
            <v>42979</v>
          </cell>
          <cell r="D215">
            <v>6.3131262907397012E-2</v>
          </cell>
          <cell r="E215">
            <v>5.3270000000000008</v>
          </cell>
          <cell r="F215">
            <v>-0.14000000000000001</v>
          </cell>
          <cell r="G215">
            <v>0</v>
          </cell>
        </row>
        <row r="216">
          <cell r="C216">
            <v>43009</v>
          </cell>
          <cell r="D216">
            <v>6.3158385887879004E-2</v>
          </cell>
          <cell r="E216">
            <v>5.3570000000000002</v>
          </cell>
          <cell r="F216">
            <v>-0.14000000000000001</v>
          </cell>
          <cell r="G216">
            <v>0</v>
          </cell>
        </row>
        <row r="217">
          <cell r="C217">
            <v>43040</v>
          </cell>
          <cell r="D217">
            <v>6.3186412967967995E-2</v>
          </cell>
          <cell r="E217">
            <v>5.4970000000000008</v>
          </cell>
          <cell r="F217">
            <v>-0.15</v>
          </cell>
          <cell r="G217">
            <v>0</v>
          </cell>
        </row>
        <row r="218">
          <cell r="C218">
            <v>43070</v>
          </cell>
          <cell r="D218">
            <v>6.3213535948947033E-2</v>
          </cell>
          <cell r="E218">
            <v>5.6370000000000005</v>
          </cell>
          <cell r="F218">
            <v>-0.15</v>
          </cell>
          <cell r="G218">
            <v>0</v>
          </cell>
        </row>
        <row r="219">
          <cell r="C219">
            <v>43101</v>
          </cell>
          <cell r="D219">
            <v>6.3241563029547032E-2</v>
          </cell>
          <cell r="E219">
            <v>5.7420000000000009</v>
          </cell>
          <cell r="F219">
            <v>-0.15</v>
          </cell>
          <cell r="G219">
            <v>0</v>
          </cell>
        </row>
        <row r="220">
          <cell r="C220">
            <v>43132</v>
          </cell>
          <cell r="D220">
            <v>6.3269590110409016E-2</v>
          </cell>
          <cell r="E220">
            <v>5.6220000000000008</v>
          </cell>
          <cell r="F220">
            <v>-0.15</v>
          </cell>
          <cell r="G220">
            <v>0</v>
          </cell>
        </row>
        <row r="221">
          <cell r="C221">
            <v>43160</v>
          </cell>
          <cell r="D221">
            <v>6.3294904893346021E-2</v>
          </cell>
          <cell r="E221">
            <v>5.5010000000000003</v>
          </cell>
          <cell r="F221">
            <v>-0.15</v>
          </cell>
          <cell r="G221">
            <v>0</v>
          </cell>
        </row>
        <row r="222">
          <cell r="C222">
            <v>43191</v>
          </cell>
          <cell r="D222">
            <v>6.3322931974704011E-2</v>
          </cell>
          <cell r="E222">
            <v>5.3670000000000009</v>
          </cell>
          <cell r="F222">
            <v>-0.14000000000000001</v>
          </cell>
          <cell r="G222">
            <v>0</v>
          </cell>
        </row>
        <row r="223">
          <cell r="C223">
            <v>43221</v>
          </cell>
          <cell r="D223">
            <v>6.3350054956911026E-2</v>
          </cell>
          <cell r="E223">
            <v>5.3470000000000004</v>
          </cell>
          <cell r="F223">
            <v>-0.14000000000000001</v>
          </cell>
          <cell r="G223">
            <v>0</v>
          </cell>
        </row>
        <row r="224">
          <cell r="C224">
            <v>43252</v>
          </cell>
          <cell r="D224">
            <v>6.3378082038781008E-2</v>
          </cell>
          <cell r="E224">
            <v>5.3670000000000009</v>
          </cell>
          <cell r="F224">
            <v>-0.14000000000000001</v>
          </cell>
          <cell r="G224">
            <v>0</v>
          </cell>
        </row>
        <row r="225">
          <cell r="C225">
            <v>43282</v>
          </cell>
          <cell r="D225">
            <v>6.3405205021485E-2</v>
          </cell>
          <cell r="E225">
            <v>5.4</v>
          </cell>
          <cell r="F225">
            <v>-0.14000000000000001</v>
          </cell>
          <cell r="G225">
            <v>0</v>
          </cell>
        </row>
        <row r="226">
          <cell r="C226">
            <v>43313</v>
          </cell>
          <cell r="D226">
            <v>6.3433232103868004E-2</v>
          </cell>
          <cell r="E226">
            <v>5.4270000000000005</v>
          </cell>
          <cell r="F226">
            <v>-0.14000000000000001</v>
          </cell>
          <cell r="G226">
            <v>0</v>
          </cell>
        </row>
        <row r="227">
          <cell r="C227">
            <v>43344</v>
          </cell>
          <cell r="D227">
            <v>6.3461259186511035E-2</v>
          </cell>
          <cell r="E227">
            <v>5.4320000000000004</v>
          </cell>
          <cell r="F227">
            <v>-0.14000000000000001</v>
          </cell>
          <cell r="G227">
            <v>0</v>
          </cell>
        </row>
        <row r="228">
          <cell r="C228">
            <v>43374</v>
          </cell>
          <cell r="D228">
            <v>6.3488382169962998E-2</v>
          </cell>
          <cell r="E228">
            <v>5.4620000000000006</v>
          </cell>
          <cell r="F228">
            <v>-0.14000000000000001</v>
          </cell>
          <cell r="G228">
            <v>0</v>
          </cell>
        </row>
        <row r="229">
          <cell r="C229">
            <v>43405</v>
          </cell>
          <cell r="D229">
            <v>6.3516409253119022E-2</v>
          </cell>
          <cell r="E229">
            <v>5.6020000000000003</v>
          </cell>
          <cell r="F229">
            <v>-0.15</v>
          </cell>
          <cell r="G229">
            <v>0</v>
          </cell>
        </row>
        <row r="230">
          <cell r="C230">
            <v>43435</v>
          </cell>
          <cell r="D230">
            <v>6.3543532237067019E-2</v>
          </cell>
          <cell r="E230">
            <v>5.7420000000000009</v>
          </cell>
          <cell r="F230">
            <v>-0.15</v>
          </cell>
          <cell r="G230">
            <v>0</v>
          </cell>
        </row>
        <row r="231">
          <cell r="C231">
            <v>43466</v>
          </cell>
          <cell r="D231">
            <v>6.3571559320736021E-2</v>
          </cell>
          <cell r="E231">
            <v>5.8470000000000004</v>
          </cell>
          <cell r="F231">
            <v>-0.15</v>
          </cell>
          <cell r="G231">
            <v>0</v>
          </cell>
        </row>
        <row r="232">
          <cell r="C232">
            <v>43497</v>
          </cell>
          <cell r="D232">
            <v>6.3599586404665023E-2</v>
          </cell>
          <cell r="E232">
            <v>5.7270000000000003</v>
          </cell>
          <cell r="F232">
            <v>-0.15</v>
          </cell>
          <cell r="G232">
            <v>0</v>
          </cell>
        </row>
        <row r="233">
          <cell r="C233">
            <v>43525</v>
          </cell>
          <cell r="D233">
            <v>6.362490119037402E-2</v>
          </cell>
          <cell r="E233">
            <v>5.6060000000000008</v>
          </cell>
          <cell r="F233">
            <v>-0.15</v>
          </cell>
          <cell r="G233">
            <v>0</v>
          </cell>
        </row>
        <row r="234">
          <cell r="C234">
            <v>43556</v>
          </cell>
          <cell r="D234">
            <v>6.3652928274799001E-2</v>
          </cell>
          <cell r="E234">
            <v>5.4720000000000004</v>
          </cell>
          <cell r="F234">
            <v>-0.14000000000000001</v>
          </cell>
          <cell r="G234">
            <v>0</v>
          </cell>
        </row>
        <row r="235">
          <cell r="C235">
            <v>43586</v>
          </cell>
          <cell r="D235">
            <v>6.3680051259975001E-2</v>
          </cell>
          <cell r="E235">
            <v>5.4520000000000008</v>
          </cell>
          <cell r="F235">
            <v>-0.14000000000000001</v>
          </cell>
          <cell r="G235">
            <v>0</v>
          </cell>
        </row>
        <row r="236">
          <cell r="C236">
            <v>43617</v>
          </cell>
          <cell r="D236">
            <v>6.3708078344913016E-2</v>
          </cell>
          <cell r="E236">
            <v>5.4720000000000004</v>
          </cell>
          <cell r="F236">
            <v>-0.14000000000000001</v>
          </cell>
          <cell r="G236">
            <v>0</v>
          </cell>
        </row>
        <row r="237">
          <cell r="C237">
            <v>43647</v>
          </cell>
          <cell r="D237">
            <v>6.3735201330585009E-2</v>
          </cell>
          <cell r="E237">
            <v>5.5049999999999999</v>
          </cell>
          <cell r="F237">
            <v>-0.14000000000000001</v>
          </cell>
          <cell r="G237">
            <v>0</v>
          </cell>
        </row>
        <row r="238">
          <cell r="C238">
            <v>43678</v>
          </cell>
          <cell r="D238">
            <v>6.3763228416036016E-2</v>
          </cell>
          <cell r="E238">
            <v>5.5320000000000009</v>
          </cell>
          <cell r="F238">
            <v>-0.14000000000000001</v>
          </cell>
          <cell r="G238">
            <v>0</v>
          </cell>
        </row>
        <row r="239">
          <cell r="C239">
            <v>43709</v>
          </cell>
          <cell r="D239">
            <v>6.379125550174701E-2</v>
          </cell>
          <cell r="E239">
            <v>5.5370000000000008</v>
          </cell>
          <cell r="F239">
            <v>-0.14000000000000001</v>
          </cell>
          <cell r="G239">
            <v>0</v>
          </cell>
        </row>
        <row r="240">
          <cell r="C240">
            <v>43739</v>
          </cell>
          <cell r="D240">
            <v>6.3818378488167016E-2</v>
          </cell>
          <cell r="E240">
            <v>5.5670000000000002</v>
          </cell>
          <cell r="F240">
            <v>-0.14000000000000001</v>
          </cell>
          <cell r="G240">
            <v>0</v>
          </cell>
        </row>
        <row r="241">
          <cell r="C241">
            <v>43770</v>
          </cell>
          <cell r="D241">
            <v>6.3846405574391016E-2</v>
          </cell>
          <cell r="E241">
            <v>5.7070000000000007</v>
          </cell>
          <cell r="F241">
            <v>-0.15</v>
          </cell>
          <cell r="G241">
            <v>0</v>
          </cell>
        </row>
        <row r="242">
          <cell r="C242">
            <v>43800</v>
          </cell>
          <cell r="D242">
            <v>6.3873528561307014E-2</v>
          </cell>
          <cell r="E242">
            <v>5.8470000000000004</v>
          </cell>
          <cell r="F242">
            <v>-0.15</v>
          </cell>
          <cell r="G242">
            <v>0</v>
          </cell>
        </row>
        <row r="243">
          <cell r="C243">
            <v>43831</v>
          </cell>
          <cell r="D243">
            <v>6.3901555648044006E-2</v>
          </cell>
          <cell r="E243">
            <v>5.9520000000000008</v>
          </cell>
          <cell r="F243">
            <v>-0.15</v>
          </cell>
          <cell r="G243">
            <v>0</v>
          </cell>
        </row>
        <row r="244">
          <cell r="C244">
            <v>43862</v>
          </cell>
          <cell r="D244">
            <v>6.392958273504E-2</v>
          </cell>
          <cell r="E244">
            <v>5.8320000000000007</v>
          </cell>
          <cell r="F244">
            <v>-0.15</v>
          </cell>
          <cell r="G244">
            <v>0</v>
          </cell>
        </row>
        <row r="245">
          <cell r="C245">
            <v>43891</v>
          </cell>
          <cell r="D245">
            <v>6.3955801623112013E-2</v>
          </cell>
          <cell r="E245">
            <v>5.7110000000000003</v>
          </cell>
          <cell r="F245">
            <v>-0.15</v>
          </cell>
          <cell r="G245">
            <v>0</v>
          </cell>
        </row>
        <row r="246">
          <cell r="C246">
            <v>43922</v>
          </cell>
          <cell r="D246">
            <v>6.3983828710614019E-2</v>
          </cell>
          <cell r="E246">
            <v>5.5770000000000008</v>
          </cell>
          <cell r="F246">
            <v>-0.14000000000000001</v>
          </cell>
          <cell r="G246">
            <v>0</v>
          </cell>
        </row>
        <row r="247">
          <cell r="C247">
            <v>43952</v>
          </cell>
          <cell r="D247">
            <v>6.4010951698766E-2</v>
          </cell>
          <cell r="E247">
            <v>5.5570000000000004</v>
          </cell>
          <cell r="F247">
            <v>-0.14000000000000001</v>
          </cell>
          <cell r="G247">
            <v>0</v>
          </cell>
        </row>
        <row r="248">
          <cell r="C248">
            <v>43983</v>
          </cell>
          <cell r="D248">
            <v>6.4038978786779999E-2</v>
          </cell>
          <cell r="E248">
            <v>5.5770000000000008</v>
          </cell>
          <cell r="F248">
            <v>-0.14000000000000001</v>
          </cell>
          <cell r="G248">
            <v>0</v>
          </cell>
        </row>
        <row r="249">
          <cell r="C249">
            <v>44013</v>
          </cell>
          <cell r="D249">
            <v>6.4066101775428014E-2</v>
          </cell>
          <cell r="E249">
            <v>5.61</v>
          </cell>
          <cell r="F249">
            <v>-0.14000000000000001</v>
          </cell>
          <cell r="G249">
            <v>0</v>
          </cell>
        </row>
        <row r="250">
          <cell r="C250">
            <v>44044</v>
          </cell>
          <cell r="D250">
            <v>6.409412886395402E-2</v>
          </cell>
          <cell r="E250">
            <v>5.6370000000000005</v>
          </cell>
          <cell r="F250">
            <v>-0.14000000000000001</v>
          </cell>
          <cell r="G250">
            <v>0</v>
          </cell>
        </row>
        <row r="251">
          <cell r="C251">
            <v>44075</v>
          </cell>
          <cell r="D251">
            <v>6.4122155952740997E-2</v>
          </cell>
          <cell r="E251">
            <v>5.6420000000000003</v>
          </cell>
          <cell r="F251">
            <v>-0.14000000000000001</v>
          </cell>
          <cell r="G251">
            <v>0</v>
          </cell>
        </row>
        <row r="252">
          <cell r="C252">
            <v>44105</v>
          </cell>
          <cell r="D252">
            <v>6.4149278942138011E-2</v>
          </cell>
          <cell r="E252">
            <v>5.6720000000000006</v>
          </cell>
          <cell r="F252">
            <v>-0.14000000000000001</v>
          </cell>
          <cell r="G252">
            <v>0</v>
          </cell>
        </row>
        <row r="253">
          <cell r="C253">
            <v>44136</v>
          </cell>
          <cell r="D253">
            <v>6.4177306031437023E-2</v>
          </cell>
          <cell r="E253">
            <v>5.8120000000000003</v>
          </cell>
          <cell r="F253">
            <v>0</v>
          </cell>
          <cell r="G253">
            <v>0</v>
          </cell>
        </row>
        <row r="254">
          <cell r="C254">
            <v>44166</v>
          </cell>
          <cell r="D254">
            <v>6.4204429021330015E-2</v>
          </cell>
          <cell r="E254">
            <v>5.9520000000000008</v>
          </cell>
          <cell r="F254">
            <v>0</v>
          </cell>
          <cell r="G254">
            <v>0</v>
          </cell>
        </row>
        <row r="255">
          <cell r="C255">
            <v>44197</v>
          </cell>
          <cell r="D255">
            <v>6.4232456111142006E-2</v>
          </cell>
          <cell r="E255">
            <v>6.0570000000000004</v>
          </cell>
          <cell r="F255">
            <v>0</v>
          </cell>
          <cell r="G255">
            <v>0</v>
          </cell>
        </row>
        <row r="256">
          <cell r="C256">
            <v>44228</v>
          </cell>
          <cell r="D256">
            <v>6.4260483201213997E-2</v>
          </cell>
          <cell r="E256">
            <v>5.9370000000000003</v>
          </cell>
          <cell r="F256">
            <v>0</v>
          </cell>
          <cell r="G256">
            <v>0</v>
          </cell>
        </row>
        <row r="257">
          <cell r="C257">
            <v>44256</v>
          </cell>
          <cell r="D257">
            <v>6.4269882756382013E-2</v>
          </cell>
          <cell r="E257">
            <v>5.8160000000000007</v>
          </cell>
          <cell r="F257">
            <v>0</v>
          </cell>
          <cell r="G257">
            <v>0</v>
          </cell>
        </row>
        <row r="258">
          <cell r="C258">
            <v>44287</v>
          </cell>
          <cell r="D258">
            <v>6.4273241230801012E-2</v>
          </cell>
          <cell r="E258">
            <v>5.6820000000000004</v>
          </cell>
          <cell r="F258">
            <v>0</v>
          </cell>
          <cell r="G258">
            <v>0</v>
          </cell>
        </row>
        <row r="259">
          <cell r="C259">
            <v>44317</v>
          </cell>
          <cell r="D259">
            <v>6.4276491367339011E-2</v>
          </cell>
          <cell r="E259">
            <v>5.6620000000000008</v>
          </cell>
          <cell r="F259">
            <v>0</v>
          </cell>
          <cell r="G259">
            <v>0</v>
          </cell>
        </row>
        <row r="260">
          <cell r="C260">
            <v>44348</v>
          </cell>
          <cell r="D260">
            <v>6.4279849841765005E-2</v>
          </cell>
          <cell r="E260">
            <v>5.6820000000000004</v>
          </cell>
          <cell r="F260">
            <v>0</v>
          </cell>
          <cell r="G260">
            <v>0</v>
          </cell>
        </row>
        <row r="261">
          <cell r="C261">
            <v>44378</v>
          </cell>
          <cell r="D261">
            <v>6.4283099978311012E-2</v>
          </cell>
          <cell r="E261">
            <v>5.7149999999999999</v>
          </cell>
          <cell r="F261">
            <v>0</v>
          </cell>
          <cell r="G261">
            <v>0</v>
          </cell>
        </row>
        <row r="262">
          <cell r="C262">
            <v>44409</v>
          </cell>
          <cell r="D262">
            <v>6.4286458452744014E-2</v>
          </cell>
          <cell r="E262">
            <v>5.7420000000000009</v>
          </cell>
          <cell r="F262">
            <v>0</v>
          </cell>
          <cell r="G262">
            <v>0</v>
          </cell>
        </row>
        <row r="263">
          <cell r="C263">
            <v>44440</v>
          </cell>
          <cell r="D263">
            <v>6.4289816927181026E-2</v>
          </cell>
          <cell r="E263">
            <v>5.7470000000000008</v>
          </cell>
          <cell r="F263">
            <v>0</v>
          </cell>
          <cell r="G263">
            <v>0</v>
          </cell>
        </row>
        <row r="264">
          <cell r="C264">
            <v>44470</v>
          </cell>
          <cell r="D264">
            <v>6.429306706373801E-2</v>
          </cell>
          <cell r="E264">
            <v>5.7770000000000001</v>
          </cell>
          <cell r="F264">
            <v>0</v>
          </cell>
          <cell r="G264">
            <v>0</v>
          </cell>
        </row>
        <row r="265">
          <cell r="C265">
            <v>44501</v>
          </cell>
          <cell r="D265">
            <v>6.4296425538182017E-2</v>
          </cell>
          <cell r="E265">
            <v>5.9170000000000007</v>
          </cell>
          <cell r="F265">
            <v>0</v>
          </cell>
          <cell r="G265">
            <v>0</v>
          </cell>
        </row>
        <row r="266">
          <cell r="C266">
            <v>44531</v>
          </cell>
          <cell r="D266">
            <v>6.429967567474501E-2</v>
          </cell>
          <cell r="E266">
            <v>6.0570000000000004</v>
          </cell>
          <cell r="F266">
            <v>0</v>
          </cell>
          <cell r="G266">
            <v>0</v>
          </cell>
        </row>
        <row r="267">
          <cell r="C267">
            <v>44562</v>
          </cell>
          <cell r="D267">
            <v>6.4303034149197011E-2</v>
          </cell>
          <cell r="E267">
            <v>6.1620000000000008</v>
          </cell>
          <cell r="F267">
            <v>0</v>
          </cell>
          <cell r="G267">
            <v>0</v>
          </cell>
        </row>
        <row r="268">
          <cell r="C268">
            <v>44593</v>
          </cell>
          <cell r="D268">
            <v>6.4306392623653022E-2</v>
          </cell>
          <cell r="E268">
            <v>6.0420000000000007</v>
          </cell>
          <cell r="F268">
            <v>0</v>
          </cell>
          <cell r="G268">
            <v>0</v>
          </cell>
        </row>
        <row r="269">
          <cell r="C269">
            <v>44621</v>
          </cell>
          <cell r="D269">
            <v>6.4309426084455001E-2</v>
          </cell>
          <cell r="E269">
            <v>5.9210000000000003</v>
          </cell>
          <cell r="F269">
            <v>0</v>
          </cell>
          <cell r="G269">
            <v>0</v>
          </cell>
        </row>
        <row r="270">
          <cell r="C270">
            <v>44652</v>
          </cell>
          <cell r="D270">
            <v>6.4312784558917993E-2</v>
          </cell>
          <cell r="E270">
            <v>5.7870000000000008</v>
          </cell>
          <cell r="F270">
            <v>0</v>
          </cell>
          <cell r="G270">
            <v>0</v>
          </cell>
        </row>
        <row r="271">
          <cell r="C271">
            <v>44682</v>
          </cell>
          <cell r="D271">
            <v>6.4316034695499014E-2</v>
          </cell>
          <cell r="E271">
            <v>5.7670000000000003</v>
          </cell>
          <cell r="F271">
            <v>0</v>
          </cell>
          <cell r="G271">
            <v>0</v>
          </cell>
        </row>
        <row r="272">
          <cell r="C272">
            <v>44713</v>
          </cell>
          <cell r="D272">
            <v>6.4319393169970013E-2</v>
          </cell>
          <cell r="E272">
            <v>5.7870000000000008</v>
          </cell>
          <cell r="F272">
            <v>0</v>
          </cell>
          <cell r="G272">
            <v>0</v>
          </cell>
        </row>
        <row r="273">
          <cell r="C273">
            <v>44743</v>
          </cell>
          <cell r="D273">
            <v>6.4322643306557015E-2</v>
          </cell>
          <cell r="E273">
            <v>5.82</v>
          </cell>
          <cell r="F273">
            <v>0</v>
          </cell>
          <cell r="G273">
            <v>0</v>
          </cell>
        </row>
        <row r="274">
          <cell r="C274">
            <v>44774</v>
          </cell>
          <cell r="D274">
            <v>6.4326001781035022E-2</v>
          </cell>
          <cell r="E274">
            <v>5.8470000000000004</v>
          </cell>
          <cell r="F274">
            <v>0</v>
          </cell>
          <cell r="G274">
            <v>0</v>
          </cell>
        </row>
        <row r="275">
          <cell r="C275">
            <v>44805</v>
          </cell>
          <cell r="D275">
            <v>6.4329360255516013E-2</v>
          </cell>
          <cell r="E275">
            <v>5.8520000000000003</v>
          </cell>
          <cell r="F275">
            <v>0</v>
          </cell>
          <cell r="G275">
            <v>0</v>
          </cell>
        </row>
        <row r="276">
          <cell r="C276">
            <v>44835</v>
          </cell>
          <cell r="D276">
            <v>6.4332610392114992E-2</v>
          </cell>
          <cell r="E276">
            <v>5.8820000000000006</v>
          </cell>
          <cell r="F276">
            <v>0</v>
          </cell>
          <cell r="G276">
            <v>0</v>
          </cell>
        </row>
        <row r="277">
          <cell r="C277">
            <v>44866</v>
          </cell>
          <cell r="D277">
            <v>6.4335968866604018E-2</v>
          </cell>
          <cell r="E277">
            <v>6.0220000000000002</v>
          </cell>
          <cell r="F277">
            <v>0</v>
          </cell>
          <cell r="G277">
            <v>0</v>
          </cell>
        </row>
        <row r="278">
          <cell r="C278">
            <v>44896</v>
          </cell>
          <cell r="D278">
            <v>6.4339219003209019E-2</v>
          </cell>
          <cell r="E278">
            <v>6.1620000000000008</v>
          </cell>
          <cell r="F278">
            <v>0</v>
          </cell>
          <cell r="G278">
            <v>0</v>
          </cell>
        </row>
        <row r="279">
          <cell r="C279">
            <v>44927</v>
          </cell>
          <cell r="D279">
            <v>6.4342577477704999E-2</v>
          </cell>
          <cell r="E279">
            <v>6.2670000000000003</v>
          </cell>
          <cell r="F279">
            <v>0</v>
          </cell>
          <cell r="G279">
            <v>0</v>
          </cell>
        </row>
        <row r="280">
          <cell r="C280">
            <v>44958</v>
          </cell>
          <cell r="D280">
            <v>6.4345935952205016E-2</v>
          </cell>
          <cell r="E280">
            <v>6.1470000000000002</v>
          </cell>
          <cell r="F280">
            <v>0</v>
          </cell>
          <cell r="G280">
            <v>0</v>
          </cell>
        </row>
        <row r="281">
          <cell r="C281">
            <v>44986</v>
          </cell>
          <cell r="D281">
            <v>6.4348969413047005E-2</v>
          </cell>
          <cell r="E281">
            <v>6.0260000000000007</v>
          </cell>
          <cell r="F281">
            <v>0</v>
          </cell>
          <cell r="G281">
            <v>0</v>
          </cell>
        </row>
        <row r="282">
          <cell r="C282">
            <v>45017</v>
          </cell>
          <cell r="D282">
            <v>6.4352327887554031E-2</v>
          </cell>
          <cell r="E282">
            <v>5.8920000000000003</v>
          </cell>
          <cell r="F282">
            <v>0</v>
          </cell>
          <cell r="G282">
            <v>0</v>
          </cell>
        </row>
        <row r="283">
          <cell r="C283">
            <v>45047</v>
          </cell>
          <cell r="D283">
            <v>6.4355578024177018E-2</v>
          </cell>
          <cell r="E283">
            <v>5.8720000000000008</v>
          </cell>
          <cell r="F283">
            <v>0</v>
          </cell>
          <cell r="G283">
            <v>0</v>
          </cell>
        </row>
        <row r="284">
          <cell r="C284">
            <v>45078</v>
          </cell>
          <cell r="D284">
            <v>6.435893649869201E-2</v>
          </cell>
          <cell r="E284">
            <v>5.8920000000000003</v>
          </cell>
          <cell r="F284">
            <v>0</v>
          </cell>
          <cell r="G284">
            <v>0</v>
          </cell>
        </row>
        <row r="285">
          <cell r="C285">
            <v>45108</v>
          </cell>
          <cell r="D285">
            <v>6.4362186635322005E-2</v>
          </cell>
          <cell r="E285">
            <v>5.9249999999999998</v>
          </cell>
          <cell r="F285">
            <v>0</v>
          </cell>
          <cell r="G285">
            <v>0</v>
          </cell>
        </row>
        <row r="286">
          <cell r="C286">
            <v>45139</v>
          </cell>
          <cell r="D286">
            <v>6.4365545109844005E-2</v>
          </cell>
          <cell r="E286">
            <v>5.9520000000000008</v>
          </cell>
          <cell r="F286">
            <v>0</v>
          </cell>
          <cell r="G286">
            <v>0</v>
          </cell>
        </row>
        <row r="287">
          <cell r="C287">
            <v>45170</v>
          </cell>
          <cell r="D287">
            <v>6.4368903584370016E-2</v>
          </cell>
          <cell r="E287">
            <v>5.9570000000000007</v>
          </cell>
          <cell r="F287">
            <v>0</v>
          </cell>
          <cell r="G287">
            <v>0</v>
          </cell>
        </row>
        <row r="288">
          <cell r="C288">
            <v>45200</v>
          </cell>
          <cell r="D288">
            <v>6.4372153721011016E-2</v>
          </cell>
          <cell r="E288">
            <v>5.987000000000001</v>
          </cell>
          <cell r="F288">
            <v>0</v>
          </cell>
          <cell r="G288">
            <v>0</v>
          </cell>
        </row>
        <row r="289">
          <cell r="C289">
            <v>45231</v>
          </cell>
          <cell r="D289">
            <v>6.4375512195543008E-2</v>
          </cell>
          <cell r="E289">
            <v>6.1270000000000007</v>
          </cell>
          <cell r="F289">
            <v>0</v>
          </cell>
          <cell r="G289">
            <v>0</v>
          </cell>
        </row>
        <row r="290">
          <cell r="C290">
            <v>45261</v>
          </cell>
          <cell r="D290">
            <v>6.4378762332192016E-2</v>
          </cell>
          <cell r="E290">
            <v>6.2670000000000003</v>
          </cell>
          <cell r="F290">
            <v>0</v>
          </cell>
          <cell r="G290">
            <v>0</v>
          </cell>
        </row>
        <row r="291">
          <cell r="C291">
            <v>45292</v>
          </cell>
          <cell r="D291">
            <v>6.4382120806732002E-2</v>
          </cell>
          <cell r="E291">
            <v>6.3720000000000008</v>
          </cell>
          <cell r="F291">
            <v>0</v>
          </cell>
          <cell r="G291">
            <v>0</v>
          </cell>
        </row>
        <row r="292">
          <cell r="C292">
            <v>45323</v>
          </cell>
          <cell r="D292">
            <v>6.4385479281276026E-2</v>
          </cell>
          <cell r="E292">
            <v>6.2520000000000007</v>
          </cell>
          <cell r="F292">
            <v>0</v>
          </cell>
          <cell r="G292">
            <v>0</v>
          </cell>
        </row>
        <row r="293">
          <cell r="C293">
            <v>45352</v>
          </cell>
          <cell r="D293">
            <v>6.4388621080046018E-2</v>
          </cell>
          <cell r="E293">
            <v>6.1310000000000002</v>
          </cell>
          <cell r="F293">
            <v>0</v>
          </cell>
          <cell r="G293">
            <v>0</v>
          </cell>
        </row>
        <row r="294">
          <cell r="C294">
            <v>45383</v>
          </cell>
          <cell r="D294">
            <v>6.4391979554597009E-2</v>
          </cell>
          <cell r="E294">
            <v>5.9970000000000008</v>
          </cell>
          <cell r="F294">
            <v>0</v>
          </cell>
          <cell r="G294">
            <v>0</v>
          </cell>
        </row>
        <row r="295">
          <cell r="C295">
            <v>45413</v>
          </cell>
          <cell r="D295">
            <v>6.4395229691263003E-2</v>
          </cell>
          <cell r="E295">
            <v>5.9770000000000003</v>
          </cell>
          <cell r="F295">
            <v>0</v>
          </cell>
          <cell r="G295">
            <v>0</v>
          </cell>
        </row>
        <row r="296">
          <cell r="C296">
            <v>45444</v>
          </cell>
          <cell r="D296">
            <v>6.4398588165822016E-2</v>
          </cell>
          <cell r="E296">
            <v>5.9970000000000008</v>
          </cell>
          <cell r="F296">
            <v>0</v>
          </cell>
          <cell r="G296">
            <v>0</v>
          </cell>
        </row>
        <row r="297">
          <cell r="C297">
            <v>45474</v>
          </cell>
          <cell r="D297">
            <v>6.4401838302495018E-2</v>
          </cell>
          <cell r="E297">
            <v>6.03</v>
          </cell>
          <cell r="F297">
            <v>0</v>
          </cell>
          <cell r="G297">
            <v>0</v>
          </cell>
        </row>
        <row r="298">
          <cell r="C298">
            <v>45505</v>
          </cell>
          <cell r="D298">
            <v>6.4405196777061025E-2</v>
          </cell>
          <cell r="E298">
            <v>6.0570000000000004</v>
          </cell>
          <cell r="F298">
            <v>0</v>
          </cell>
          <cell r="G298">
            <v>0</v>
          </cell>
        </row>
        <row r="299">
          <cell r="C299">
            <v>45536</v>
          </cell>
          <cell r="D299">
            <v>6.4408555251630015E-2</v>
          </cell>
          <cell r="E299">
            <v>6.0620000000000003</v>
          </cell>
          <cell r="F299">
            <v>0</v>
          </cell>
          <cell r="G299">
            <v>0</v>
          </cell>
        </row>
        <row r="300">
          <cell r="C300">
            <v>45566</v>
          </cell>
          <cell r="D300">
            <v>6.4411805388314008E-2</v>
          </cell>
          <cell r="E300">
            <v>6.0920000000000005</v>
          </cell>
          <cell r="F300">
            <v>0</v>
          </cell>
          <cell r="G300">
            <v>0</v>
          </cell>
        </row>
        <row r="301">
          <cell r="C301">
            <v>45597</v>
          </cell>
          <cell r="D301">
            <v>6.441516386289102E-2</v>
          </cell>
          <cell r="E301">
            <v>6.2320000000000002</v>
          </cell>
          <cell r="F301">
            <v>0</v>
          </cell>
          <cell r="G301">
            <v>0</v>
          </cell>
        </row>
        <row r="302">
          <cell r="C302">
            <v>45627</v>
          </cell>
          <cell r="D302">
            <v>6.4418413999582022E-2</v>
          </cell>
          <cell r="E302">
            <v>6.3720000000000008</v>
          </cell>
          <cell r="F302">
            <v>0</v>
          </cell>
          <cell r="G302">
            <v>0</v>
          </cell>
        </row>
        <row r="303">
          <cell r="C303">
            <v>45658</v>
          </cell>
          <cell r="D303">
            <v>6.4421772474166014E-2</v>
          </cell>
          <cell r="F303">
            <v>0</v>
          </cell>
          <cell r="G303">
            <v>0</v>
          </cell>
        </row>
        <row r="304">
          <cell r="C304">
            <v>45689</v>
          </cell>
          <cell r="D304">
            <v>6.4425130948755016E-2</v>
          </cell>
          <cell r="F304">
            <v>0</v>
          </cell>
          <cell r="G304">
            <v>0</v>
          </cell>
        </row>
        <row r="305">
          <cell r="C305">
            <v>45717</v>
          </cell>
          <cell r="D305">
            <v>6.4428164409676025E-2</v>
          </cell>
          <cell r="F305">
            <v>0</v>
          </cell>
          <cell r="G305">
            <v>0</v>
          </cell>
        </row>
        <row r="306">
          <cell r="C306">
            <v>45748</v>
          </cell>
          <cell r="D306">
            <v>6.4431522884271009E-2</v>
          </cell>
          <cell r="F306">
            <v>0</v>
          </cell>
          <cell r="G306">
            <v>0</v>
          </cell>
        </row>
        <row r="307">
          <cell r="C307">
            <v>45778</v>
          </cell>
          <cell r="D307">
            <v>6.443477302098001E-2</v>
          </cell>
          <cell r="F307">
            <v>0</v>
          </cell>
          <cell r="G307">
            <v>0</v>
          </cell>
        </row>
        <row r="308">
          <cell r="C308">
            <v>45809</v>
          </cell>
          <cell r="D308">
            <v>6.4438131495582002E-2</v>
          </cell>
          <cell r="F308">
            <v>0</v>
          </cell>
          <cell r="G308">
            <v>0</v>
          </cell>
        </row>
        <row r="309">
          <cell r="C309">
            <v>45839</v>
          </cell>
          <cell r="D309">
            <v>6.4441381632297998E-2</v>
          </cell>
          <cell r="F309">
            <v>0</v>
          </cell>
          <cell r="G309">
            <v>0</v>
          </cell>
        </row>
        <row r="310">
          <cell r="C310">
            <v>45870</v>
          </cell>
          <cell r="D310">
            <v>6.4444740106907997E-2</v>
          </cell>
          <cell r="F310">
            <v>0</v>
          </cell>
          <cell r="G310">
            <v>0</v>
          </cell>
        </row>
        <row r="311">
          <cell r="C311">
            <v>45901</v>
          </cell>
          <cell r="D311">
            <v>6.4448098581522006E-2</v>
          </cell>
          <cell r="F311">
            <v>0</v>
          </cell>
          <cell r="G311">
            <v>0</v>
          </cell>
        </row>
        <row r="312">
          <cell r="C312">
            <v>45931</v>
          </cell>
          <cell r="D312">
            <v>6.4451348718248008E-2</v>
          </cell>
          <cell r="F312">
            <v>0</v>
          </cell>
          <cell r="G312">
            <v>0</v>
          </cell>
        </row>
        <row r="313">
          <cell r="C313">
            <v>45962</v>
          </cell>
          <cell r="D313">
            <v>6.4454707192869012E-2</v>
          </cell>
          <cell r="F313">
            <v>0</v>
          </cell>
          <cell r="G313">
            <v>0</v>
          </cell>
        </row>
        <row r="314">
          <cell r="C314">
            <v>45992</v>
          </cell>
          <cell r="D314">
            <v>6.4457957329603008E-2</v>
          </cell>
          <cell r="F314">
            <v>0</v>
          </cell>
          <cell r="G314">
            <v>0</v>
          </cell>
        </row>
        <row r="315">
          <cell r="C315">
            <v>46023</v>
          </cell>
          <cell r="D315">
            <v>6.446131580423102E-2</v>
          </cell>
          <cell r="F315">
            <v>0</v>
          </cell>
          <cell r="G315">
            <v>0</v>
          </cell>
        </row>
        <row r="316">
          <cell r="C316">
            <v>46054</v>
          </cell>
          <cell r="D316">
            <v>6.4464674278863016E-2</v>
          </cell>
          <cell r="F316">
            <v>0</v>
          </cell>
          <cell r="G316">
            <v>0</v>
          </cell>
        </row>
        <row r="317">
          <cell r="C317">
            <v>46082</v>
          </cell>
          <cell r="D317">
            <v>6.446770773982502E-2</v>
          </cell>
          <cell r="F317">
            <v>0</v>
          </cell>
          <cell r="G317">
            <v>0</v>
          </cell>
        </row>
        <row r="318">
          <cell r="C318">
            <v>46113</v>
          </cell>
          <cell r="D318">
            <v>6.447106621446401E-2</v>
          </cell>
          <cell r="F318">
            <v>0</v>
          </cell>
          <cell r="G318">
            <v>0</v>
          </cell>
        </row>
        <row r="319">
          <cell r="C319">
            <v>46143</v>
          </cell>
          <cell r="D319">
            <v>6.4474316351215005E-2</v>
          </cell>
          <cell r="F319">
            <v>0</v>
          </cell>
          <cell r="G319">
            <v>0</v>
          </cell>
        </row>
        <row r="320">
          <cell r="C320">
            <v>46174</v>
          </cell>
          <cell r="D320">
            <v>6.4477674825862016E-2</v>
          </cell>
          <cell r="F320">
            <v>0</v>
          </cell>
          <cell r="G320">
            <v>0</v>
          </cell>
        </row>
        <row r="321">
          <cell r="C321">
            <v>46204</v>
          </cell>
          <cell r="D321">
            <v>6.4480924962620007E-2</v>
          </cell>
          <cell r="F321">
            <v>0</v>
          </cell>
          <cell r="G321">
            <v>0</v>
          </cell>
        </row>
        <row r="322">
          <cell r="C322">
            <v>46235</v>
          </cell>
          <cell r="D322">
            <v>6.4484283437274012E-2</v>
          </cell>
          <cell r="F322">
            <v>0</v>
          </cell>
          <cell r="G322">
            <v>0</v>
          </cell>
        </row>
        <row r="323">
          <cell r="C323">
            <v>46266</v>
          </cell>
          <cell r="D323">
            <v>6.4487641911932E-2</v>
          </cell>
          <cell r="F323">
            <v>0</v>
          </cell>
          <cell r="G323">
            <v>0</v>
          </cell>
        </row>
        <row r="324">
          <cell r="C324">
            <v>46296</v>
          </cell>
          <cell r="D324">
            <v>6.449089204870101E-2</v>
          </cell>
          <cell r="F324">
            <v>0</v>
          </cell>
          <cell r="G324">
            <v>0</v>
          </cell>
        </row>
        <row r="325">
          <cell r="C325">
            <v>46327</v>
          </cell>
          <cell r="D325">
            <v>6.449425052336602E-2</v>
          </cell>
          <cell r="F325">
            <v>0</v>
          </cell>
          <cell r="G325">
            <v>0</v>
          </cell>
        </row>
        <row r="326">
          <cell r="C326">
            <v>46357</v>
          </cell>
          <cell r="D326">
            <v>6.449750066014201E-2</v>
          </cell>
          <cell r="F326">
            <v>0</v>
          </cell>
          <cell r="G326">
            <v>0</v>
          </cell>
        </row>
        <row r="327">
          <cell r="C327">
            <v>46388</v>
          </cell>
          <cell r="D327">
            <v>6.4500859134815014E-2</v>
          </cell>
          <cell r="F327">
            <v>0</v>
          </cell>
          <cell r="G327">
            <v>0</v>
          </cell>
        </row>
        <row r="328">
          <cell r="C328">
            <v>46419</v>
          </cell>
          <cell r="D328">
            <v>6.4504217609491002E-2</v>
          </cell>
          <cell r="F328">
            <v>0</v>
          </cell>
          <cell r="G328">
            <v>0</v>
          </cell>
        </row>
        <row r="329">
          <cell r="C329">
            <v>46447</v>
          </cell>
          <cell r="D329">
            <v>6.4507251070492017E-2</v>
          </cell>
          <cell r="F329">
            <v>0</v>
          </cell>
          <cell r="G329">
            <v>0</v>
          </cell>
        </row>
        <row r="330">
          <cell r="C330">
            <v>46478</v>
          </cell>
          <cell r="D330">
            <v>6.4510609545175013E-2</v>
          </cell>
          <cell r="F330">
            <v>0</v>
          </cell>
          <cell r="G330">
            <v>0</v>
          </cell>
        </row>
        <row r="331">
          <cell r="C331">
            <v>46508</v>
          </cell>
          <cell r="D331">
            <v>6.4513859681969002E-2</v>
          </cell>
          <cell r="F331">
            <v>0</v>
          </cell>
          <cell r="G331">
            <v>0</v>
          </cell>
        </row>
        <row r="332">
          <cell r="C332">
            <v>46539</v>
          </cell>
          <cell r="D332">
            <v>6.4517218156659006E-2</v>
          </cell>
          <cell r="F332">
            <v>0</v>
          </cell>
          <cell r="G332">
            <v>0</v>
          </cell>
        </row>
        <row r="333">
          <cell r="C333">
            <v>46569</v>
          </cell>
          <cell r="D333">
            <v>6.4520468293460004E-2</v>
          </cell>
          <cell r="F333">
            <v>0</v>
          </cell>
          <cell r="G333">
            <v>0</v>
          </cell>
        </row>
        <row r="334">
          <cell r="C334">
            <v>46600</v>
          </cell>
          <cell r="D334">
            <v>6.4523826768158002E-2</v>
          </cell>
          <cell r="F334">
            <v>0</v>
          </cell>
          <cell r="G334">
            <v>0</v>
          </cell>
        </row>
        <row r="335">
          <cell r="C335">
            <v>46631</v>
          </cell>
          <cell r="D335">
            <v>6.4527185242860011E-2</v>
          </cell>
          <cell r="F335">
            <v>0</v>
          </cell>
          <cell r="G335">
            <v>0</v>
          </cell>
        </row>
        <row r="336">
          <cell r="C336">
            <v>46661</v>
          </cell>
          <cell r="D336">
            <v>6.4530435379672013E-2</v>
          </cell>
          <cell r="F336">
            <v>0</v>
          </cell>
          <cell r="G336">
            <v>0</v>
          </cell>
        </row>
        <row r="337">
          <cell r="C337">
            <v>46692</v>
          </cell>
          <cell r="D337">
            <v>6.4533793854381016E-2</v>
          </cell>
          <cell r="F337">
            <v>0</v>
          </cell>
          <cell r="G337">
            <v>0</v>
          </cell>
        </row>
        <row r="338">
          <cell r="C338">
            <v>46722</v>
          </cell>
          <cell r="D338">
            <v>6.4537043991200027E-2</v>
          </cell>
          <cell r="F338">
            <v>0</v>
          </cell>
          <cell r="G338">
            <v>0</v>
          </cell>
        </row>
        <row r="339">
          <cell r="C339">
            <v>46753</v>
          </cell>
          <cell r="D339">
            <v>6.4540402465916025E-2</v>
          </cell>
          <cell r="F339">
            <v>0</v>
          </cell>
          <cell r="G339">
            <v>0</v>
          </cell>
        </row>
        <row r="340">
          <cell r="C340">
            <v>46784</v>
          </cell>
          <cell r="D340">
            <v>6.4543760940636019E-2</v>
          </cell>
          <cell r="F340">
            <v>0</v>
          </cell>
          <cell r="G340">
            <v>0</v>
          </cell>
        </row>
        <row r="341">
          <cell r="C341">
            <v>46813</v>
          </cell>
          <cell r="D341">
            <v>6.4546902739572018E-2</v>
          </cell>
          <cell r="F341">
            <v>0</v>
          </cell>
          <cell r="G341">
            <v>0</v>
          </cell>
        </row>
        <row r="342">
          <cell r="C342">
            <v>46844</v>
          </cell>
          <cell r="D342">
            <v>6.4550261214299007E-2</v>
          </cell>
          <cell r="F342">
            <v>0</v>
          </cell>
          <cell r="G342">
            <v>0</v>
          </cell>
        </row>
        <row r="343">
          <cell r="C343">
            <v>46874</v>
          </cell>
          <cell r="D343">
            <v>6.4553511351135004E-2</v>
          </cell>
          <cell r="F343">
            <v>0</v>
          </cell>
          <cell r="G343">
            <v>0</v>
          </cell>
        </row>
        <row r="344">
          <cell r="C344">
            <v>46905</v>
          </cell>
          <cell r="D344">
            <v>6.455686982587E-2</v>
          </cell>
          <cell r="F344">
            <v>0</v>
          </cell>
          <cell r="G344">
            <v>0</v>
          </cell>
        </row>
        <row r="345">
          <cell r="C345">
            <v>46935</v>
          </cell>
          <cell r="D345">
            <v>6.4560119962714005E-2</v>
          </cell>
          <cell r="F345">
            <v>0</v>
          </cell>
          <cell r="G345">
            <v>0</v>
          </cell>
        </row>
        <row r="346">
          <cell r="C346">
            <v>46966</v>
          </cell>
          <cell r="D346">
            <v>6.4563478437456023E-2</v>
          </cell>
          <cell r="F346">
            <v>0</v>
          </cell>
          <cell r="G346">
            <v>0</v>
          </cell>
        </row>
        <row r="347">
          <cell r="C347">
            <v>46997</v>
          </cell>
          <cell r="D347">
            <v>6.4566836912202011E-2</v>
          </cell>
          <cell r="F347">
            <v>0</v>
          </cell>
          <cell r="G347">
            <v>0</v>
          </cell>
        </row>
        <row r="348">
          <cell r="C348">
            <v>47027</v>
          </cell>
          <cell r="D348">
            <v>6.4570087049056007E-2</v>
          </cell>
          <cell r="F348">
            <v>0</v>
          </cell>
          <cell r="G348">
            <v>0</v>
          </cell>
        </row>
        <row r="349">
          <cell r="C349">
            <v>47058</v>
          </cell>
          <cell r="D349">
            <v>6.4573445523810002E-2</v>
          </cell>
          <cell r="F349">
            <v>0</v>
          </cell>
          <cell r="G349">
            <v>0</v>
          </cell>
        </row>
        <row r="350">
          <cell r="C350">
            <v>47088</v>
          </cell>
          <cell r="D350">
            <v>6.4576695660671007E-2</v>
          </cell>
          <cell r="F350">
            <v>0</v>
          </cell>
          <cell r="G350">
            <v>0</v>
          </cell>
        </row>
        <row r="351">
          <cell r="C351">
            <v>47119</v>
          </cell>
          <cell r="D351">
            <v>6.4580054135431011E-2</v>
          </cell>
          <cell r="F351">
            <v>0</v>
          </cell>
          <cell r="G351">
            <v>0</v>
          </cell>
        </row>
        <row r="352">
          <cell r="C352">
            <v>47150</v>
          </cell>
          <cell r="D352">
            <v>6.4583412610196012E-2</v>
          </cell>
          <cell r="F352">
            <v>0</v>
          </cell>
          <cell r="G352">
            <v>0</v>
          </cell>
        </row>
        <row r="353">
          <cell r="C353">
            <v>47178</v>
          </cell>
          <cell r="D353">
            <v>6.4586446071277004E-2</v>
          </cell>
          <cell r="F353">
            <v>0</v>
          </cell>
          <cell r="G353">
            <v>0</v>
          </cell>
        </row>
        <row r="354">
          <cell r="C354">
            <v>47209</v>
          </cell>
          <cell r="D354">
            <v>6.4589804546047999E-2</v>
          </cell>
          <cell r="F354">
            <v>0</v>
          </cell>
          <cell r="G354">
            <v>0</v>
          </cell>
        </row>
        <row r="355">
          <cell r="C355">
            <v>47239</v>
          </cell>
          <cell r="D355">
            <v>6.4593054682927004E-2</v>
          </cell>
          <cell r="F355">
            <v>0</v>
          </cell>
          <cell r="G355">
            <v>0</v>
          </cell>
        </row>
        <row r="356">
          <cell r="C356">
            <v>47270</v>
          </cell>
          <cell r="D356">
            <v>6.4596413157706006E-2</v>
          </cell>
          <cell r="F356">
            <v>0</v>
          </cell>
          <cell r="G356">
            <v>0</v>
          </cell>
        </row>
        <row r="357">
          <cell r="C357">
            <v>47300</v>
          </cell>
          <cell r="D357">
            <v>6.4599663294592005E-2</v>
          </cell>
          <cell r="F357">
            <v>0</v>
          </cell>
          <cell r="G357">
            <v>0</v>
          </cell>
        </row>
        <row r="358">
          <cell r="C358">
            <v>47331</v>
          </cell>
          <cell r="D358">
            <v>6.4603021769378016E-2</v>
          </cell>
          <cell r="F358">
            <v>0</v>
          </cell>
          <cell r="G358">
            <v>0</v>
          </cell>
        </row>
        <row r="359">
          <cell r="C359">
            <v>47362</v>
          </cell>
          <cell r="D359">
            <v>6.4606380244167996E-2</v>
          </cell>
          <cell r="F359">
            <v>0</v>
          </cell>
          <cell r="G359">
            <v>0</v>
          </cell>
        </row>
        <row r="360">
          <cell r="C360">
            <v>47392</v>
          </cell>
          <cell r="D360">
            <v>6.4609630381065014E-2</v>
          </cell>
          <cell r="F360">
            <v>0</v>
          </cell>
          <cell r="G360">
            <v>0</v>
          </cell>
        </row>
        <row r="361">
          <cell r="C361">
            <v>47423</v>
          </cell>
          <cell r="D361">
            <v>6.4612988855863002E-2</v>
          </cell>
          <cell r="F361">
            <v>0</v>
          </cell>
          <cell r="G361">
            <v>0</v>
          </cell>
        </row>
        <row r="362">
          <cell r="C362">
            <v>47453</v>
          </cell>
          <cell r="D362">
            <v>6.4616238992766015E-2</v>
          </cell>
          <cell r="F362">
            <v>0</v>
          </cell>
          <cell r="G362">
            <v>0</v>
          </cell>
        </row>
        <row r="363">
          <cell r="C363">
            <v>47484</v>
          </cell>
          <cell r="D363">
            <v>6.4619597467571024E-2</v>
          </cell>
        </row>
        <row r="364">
          <cell r="C364">
            <v>47515</v>
          </cell>
          <cell r="D364">
            <v>6.4622955942379018E-2</v>
          </cell>
        </row>
        <row r="365">
          <cell r="C365">
            <v>47543</v>
          </cell>
          <cell r="D365">
            <v>6.4625989403500006E-2</v>
          </cell>
        </row>
        <row r="366">
          <cell r="C366">
            <v>47574</v>
          </cell>
          <cell r="D366">
            <v>6.4629347878316021E-2</v>
          </cell>
        </row>
        <row r="367">
          <cell r="C367">
            <v>47604</v>
          </cell>
          <cell r="D367">
            <v>6.4632598015236992E-2</v>
          </cell>
        </row>
        <row r="368">
          <cell r="C368">
            <v>47635</v>
          </cell>
          <cell r="D368">
            <v>6.4635956490060015E-2</v>
          </cell>
        </row>
        <row r="369">
          <cell r="C369">
            <v>47665</v>
          </cell>
          <cell r="D369">
            <v>6.4639206626989021E-2</v>
          </cell>
        </row>
        <row r="370">
          <cell r="C370">
            <v>47696</v>
          </cell>
          <cell r="D370">
            <v>6.4642565101819024E-2</v>
          </cell>
        </row>
        <row r="371">
          <cell r="C371">
            <v>47727</v>
          </cell>
          <cell r="D371">
            <v>6.4645923576653011E-2</v>
          </cell>
        </row>
        <row r="372">
          <cell r="C372">
            <v>47757</v>
          </cell>
          <cell r="D372">
            <v>6.4649173713592009E-2</v>
          </cell>
        </row>
        <row r="373">
          <cell r="C373">
            <v>47788</v>
          </cell>
          <cell r="D373">
            <v>6.4652532188434003E-2</v>
          </cell>
        </row>
        <row r="374">
          <cell r="C374">
            <v>47818</v>
          </cell>
          <cell r="D374">
            <v>6.4655782325381009E-2</v>
          </cell>
        </row>
        <row r="375">
          <cell r="C375">
            <v>47849</v>
          </cell>
          <cell r="D375">
            <v>6.4659140800229012E-2</v>
          </cell>
        </row>
        <row r="376">
          <cell r="C376">
            <v>47880</v>
          </cell>
          <cell r="D376">
            <v>6.4662499275082011E-2</v>
          </cell>
        </row>
        <row r="377">
          <cell r="C377">
            <v>47908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32" zoomScaleSheetLayoutView="68" workbookViewId="0"/>
  </sheetViews>
  <sheetFormatPr defaultRowHeight="12.75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G19" sqref="G19"/>
    </sheetView>
  </sheetViews>
  <sheetFormatPr defaultRowHeight="12.75"/>
  <cols>
    <col min="3" max="3" width="9.7109375" bestFit="1" customWidth="1"/>
    <col min="4" max="4" width="10.7109375" bestFit="1" customWidth="1"/>
  </cols>
  <sheetData>
    <row r="1" spans="1:4" ht="18">
      <c r="A1" s="92" t="s">
        <v>59</v>
      </c>
    </row>
    <row r="3" spans="1:4">
      <c r="A3" s="90" t="s">
        <v>61</v>
      </c>
    </row>
    <row r="5" spans="1:4">
      <c r="A5" t="s">
        <v>60</v>
      </c>
      <c r="C5" s="75">
        <f>-'Original Deal -NF1164.1'!AA10</f>
        <v>-985600</v>
      </c>
    </row>
    <row r="8" spans="1:4">
      <c r="A8" s="90" t="s">
        <v>62</v>
      </c>
    </row>
    <row r="10" spans="1:4">
      <c r="A10" t="s">
        <v>63</v>
      </c>
      <c r="D10" s="75">
        <f>'New Deal'!AT8</f>
        <v>1183168.3851456437</v>
      </c>
    </row>
    <row r="11" spans="1:4">
      <c r="A11" s="91" t="s">
        <v>64</v>
      </c>
      <c r="D11" s="75">
        <f>C5</f>
        <v>-985600</v>
      </c>
    </row>
    <row r="12" spans="1:4">
      <c r="A12" s="91" t="s">
        <v>73</v>
      </c>
      <c r="D12" s="75">
        <f>-'New Deal'!AO8</f>
        <v>-31577.827581929901</v>
      </c>
    </row>
    <row r="13" spans="1:4">
      <c r="A13" s="91" t="s">
        <v>74</v>
      </c>
      <c r="D13" s="75">
        <f>-'New Deal'!AP8</f>
        <v>-11984.878869310676</v>
      </c>
    </row>
    <row r="14" spans="1:4">
      <c r="A14" s="91" t="s">
        <v>65</v>
      </c>
      <c r="D14" s="75">
        <f>-Inputs!B3*'New Deal'!E8</f>
        <v>-143052.34194620582</v>
      </c>
    </row>
    <row r="15" spans="1:4" ht="13.5" thickBot="1">
      <c r="A15" s="91" t="s">
        <v>66</v>
      </c>
      <c r="D15" s="75">
        <f>-SUM(D11:D14)-D10</f>
        <v>-10953.336748197209</v>
      </c>
    </row>
    <row r="16" spans="1:4" ht="13.5" thickBot="1">
      <c r="A16" s="95"/>
      <c r="B16" s="96" t="s">
        <v>72</v>
      </c>
      <c r="C16" s="97"/>
      <c r="D16" s="98">
        <f>SUM(D10:D15)</f>
        <v>1.1641532182693481E-10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10" sqref="I10"/>
    </sheetView>
  </sheetViews>
  <sheetFormatPr defaultRowHeight="12.75"/>
  <cols>
    <col min="1" max="1" width="16.85546875" customWidth="1"/>
    <col min="3" max="3" width="14.7109375" customWidth="1"/>
    <col min="9" max="9" width="12.7109375" bestFit="1" customWidth="1"/>
  </cols>
  <sheetData>
    <row r="1" spans="1:9">
      <c r="A1" s="72" t="s">
        <v>45</v>
      </c>
      <c r="B1" s="82">
        <v>5.74</v>
      </c>
    </row>
    <row r="2" spans="1:9">
      <c r="A2" s="72" t="s">
        <v>46</v>
      </c>
      <c r="B2" s="82">
        <v>-0.33500000000000002</v>
      </c>
    </row>
    <row r="3" spans="1:9">
      <c r="A3" s="72" t="s">
        <v>47</v>
      </c>
      <c r="B3" s="82">
        <v>0.06</v>
      </c>
    </row>
    <row r="4" spans="1:9">
      <c r="A4" s="72" t="s">
        <v>48</v>
      </c>
      <c r="B4" s="81">
        <v>220</v>
      </c>
    </row>
    <row r="6" spans="1:9">
      <c r="A6" s="83" t="s">
        <v>55</v>
      </c>
      <c r="B6" s="84"/>
      <c r="C6" s="84"/>
      <c r="D6" s="86">
        <f>'Original Deal -NF1164.1'!AA10/'New Deal'!D8</f>
        <v>0.41798127448606792</v>
      </c>
    </row>
    <row r="8" spans="1:9">
      <c r="A8" s="80" t="s">
        <v>56</v>
      </c>
      <c r="D8" s="86">
        <f>'New Deal'!G8+'New Deal'!J8+'New Deal'!M8</f>
        <v>4.9270187255139328</v>
      </c>
      <c r="I8" s="85"/>
    </row>
    <row r="9" spans="1:9">
      <c r="I9" s="85"/>
    </row>
    <row r="10" spans="1:9">
      <c r="I10" s="8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11111111111111112">
    <pageSetUpPr fitToPage="1"/>
  </sheetPr>
  <dimension ref="A1:AA378"/>
  <sheetViews>
    <sheetView zoomScale="75" workbookViewId="0">
      <pane xSplit="1" ySplit="8" topLeftCell="B9" activePane="bottomRight" state="frozen"/>
      <selection activeCell="L12" sqref="L12"/>
      <selection pane="topRight" activeCell="L12" sqref="L12"/>
      <selection pane="bottomLeft" activeCell="L12" sqref="L12"/>
      <selection pane="bottomRight" activeCell="H10" sqref="H10"/>
    </sheetView>
  </sheetViews>
  <sheetFormatPr defaultRowHeight="12.75"/>
  <cols>
    <col min="1" max="1" width="14.140625" style="3" customWidth="1"/>
    <col min="2" max="7" width="10.7109375" style="3" customWidth="1"/>
    <col min="8" max="8" width="18.28515625" style="3" customWidth="1"/>
    <col min="9" max="9" width="14.7109375" style="3" customWidth="1"/>
    <col min="10" max="10" width="15.42578125" style="3" customWidth="1"/>
    <col min="11" max="11" width="15.85546875" style="3" customWidth="1"/>
    <col min="12" max="12" width="13.140625" style="3" customWidth="1"/>
    <col min="13" max="13" width="13" style="3" customWidth="1"/>
    <col min="14" max="14" width="10.7109375" style="3" customWidth="1"/>
    <col min="15" max="15" width="14.5703125" style="3" customWidth="1"/>
    <col min="16" max="16" width="15" style="3" customWidth="1"/>
    <col min="17" max="17" width="15.140625" style="3" customWidth="1"/>
    <col min="18" max="18" width="17.85546875" style="3" customWidth="1"/>
    <col min="19" max="20" width="15.85546875" style="3" customWidth="1"/>
    <col min="21" max="21" width="12.42578125" style="3" customWidth="1"/>
    <col min="22" max="23" width="13.42578125" style="3" customWidth="1"/>
    <col min="24" max="24" width="6.7109375" style="8" customWidth="1"/>
    <col min="25" max="25" width="11.85546875" style="3" customWidth="1"/>
    <col min="26" max="26" width="12" style="3" customWidth="1"/>
    <col min="27" max="27" width="11.140625" style="3" bestFit="1" customWidth="1"/>
    <col min="28" max="16384" width="9.140625" style="3"/>
  </cols>
  <sheetData>
    <row r="1" spans="1:27" ht="13.5" thickBot="1">
      <c r="A1" s="1"/>
      <c r="B1" s="2"/>
      <c r="E1"/>
      <c r="H1" s="4" t="s">
        <v>12</v>
      </c>
      <c r="I1" s="4" t="s">
        <v>6</v>
      </c>
      <c r="J1" s="5" t="s">
        <v>7</v>
      </c>
      <c r="K1" s="61" t="s">
        <v>33</v>
      </c>
      <c r="L1" s="6"/>
      <c r="M1" s="71"/>
      <c r="O1" s="69"/>
      <c r="P1" s="6"/>
      <c r="Q1" s="68"/>
      <c r="R1" s="6"/>
      <c r="S1" s="69"/>
      <c r="T1" s="6"/>
      <c r="U1" s="70"/>
      <c r="V1" s="6"/>
    </row>
    <row r="2" spans="1:27" ht="13.5" thickBot="1">
      <c r="A2" s="10" t="s">
        <v>13</v>
      </c>
      <c r="B2" s="11" t="s">
        <v>14</v>
      </c>
      <c r="C2" s="12" t="s">
        <v>15</v>
      </c>
      <c r="D2" s="13" t="s">
        <v>16</v>
      </c>
      <c r="E2" s="11" t="s">
        <v>10</v>
      </c>
      <c r="F2" s="12" t="s">
        <v>17</v>
      </c>
      <c r="G2" s="11" t="s">
        <v>18</v>
      </c>
      <c r="H2" s="14" t="s">
        <v>19</v>
      </c>
      <c r="I2" s="15" t="s">
        <v>20</v>
      </c>
      <c r="J2" s="16" t="s">
        <v>20</v>
      </c>
      <c r="K2" s="62" t="s">
        <v>34</v>
      </c>
      <c r="L2" s="6"/>
    </row>
    <row r="3" spans="1:27" ht="13.5" thickBot="1">
      <c r="A3" s="18">
        <v>36923</v>
      </c>
      <c r="B3" s="19">
        <v>36950</v>
      </c>
      <c r="C3" s="20">
        <f>[1]!today</f>
        <v>36929</v>
      </c>
      <c r="D3" s="21">
        <f ca="1">IF(WEEKDAY(TODAY())=2,TODAY()-3,TODAY()-1)</f>
        <v>41884</v>
      </c>
      <c r="E3" s="22"/>
      <c r="F3" s="23">
        <v>2</v>
      </c>
      <c r="G3" s="23">
        <v>1</v>
      </c>
      <c r="H3" s="24">
        <v>1</v>
      </c>
      <c r="I3" s="24" t="s">
        <v>38</v>
      </c>
      <c r="J3" s="25" t="str">
        <f>I3</f>
        <v>N/A</v>
      </c>
      <c r="K3" s="63">
        <v>0</v>
      </c>
      <c r="L3" s="26"/>
      <c r="M3" s="26"/>
      <c r="O3" s="6"/>
      <c r="P3" s="6"/>
      <c r="Q3" s="6"/>
      <c r="R3" s="6"/>
      <c r="AA3" s="76"/>
    </row>
    <row r="4" spans="1:27">
      <c r="A4" s="28"/>
      <c r="B4" s="28" t="s">
        <v>9</v>
      </c>
      <c r="C4" s="28" t="s">
        <v>9</v>
      </c>
      <c r="D4" s="28" t="s">
        <v>2</v>
      </c>
      <c r="E4" s="64" t="s">
        <v>36</v>
      </c>
      <c r="F4" s="28"/>
      <c r="G4" s="28"/>
      <c r="H4" s="64" t="s">
        <v>39</v>
      </c>
      <c r="I4" s="28" t="str">
        <f>I3</f>
        <v>N/A</v>
      </c>
      <c r="J4" s="28" t="str">
        <f>I3</f>
        <v>N/A</v>
      </c>
      <c r="K4" s="64"/>
      <c r="L4" s="29" t="str">
        <f>J3</f>
        <v>N/A</v>
      </c>
      <c r="M4" s="29" t="str">
        <f>J3</f>
        <v>N/A</v>
      </c>
      <c r="O4" s="31"/>
      <c r="P4" s="31"/>
      <c r="Q4" s="31"/>
      <c r="R4" s="31" t="str">
        <f t="shared" ref="R4:W6" si="0">H4</f>
        <v>IF-ELPO/SJ-D</v>
      </c>
      <c r="S4" s="31" t="str">
        <f t="shared" si="0"/>
        <v>N/A</v>
      </c>
      <c r="T4" s="31" t="str">
        <f t="shared" si="0"/>
        <v>N/A</v>
      </c>
      <c r="U4" s="31">
        <f t="shared" si="0"/>
        <v>0</v>
      </c>
      <c r="V4" s="31" t="str">
        <f t="shared" si="0"/>
        <v>N/A</v>
      </c>
      <c r="W4" s="31" t="str">
        <f t="shared" si="0"/>
        <v>N/A</v>
      </c>
      <c r="X4" s="32"/>
      <c r="Y4" s="73" t="s">
        <v>40</v>
      </c>
      <c r="Z4" s="73" t="s">
        <v>42</v>
      </c>
      <c r="AA4" s="77" t="s">
        <v>44</v>
      </c>
    </row>
    <row r="5" spans="1:27">
      <c r="A5" s="28" t="s">
        <v>22</v>
      </c>
      <c r="B5" s="28" t="str">
        <f>IF($H$3=1,"Daily","Monthly")</f>
        <v>Daily</v>
      </c>
      <c r="C5" s="28" t="s">
        <v>1</v>
      </c>
      <c r="D5" s="28" t="s">
        <v>1</v>
      </c>
      <c r="E5" s="28" t="s">
        <v>5</v>
      </c>
      <c r="F5" s="28" t="s">
        <v>5</v>
      </c>
      <c r="G5" s="28" t="s">
        <v>23</v>
      </c>
      <c r="H5" s="28" t="s">
        <v>6</v>
      </c>
      <c r="I5" s="28" t="s">
        <v>6</v>
      </c>
      <c r="J5" s="28" t="s">
        <v>6</v>
      </c>
      <c r="K5" s="28" t="s">
        <v>7</v>
      </c>
      <c r="L5" s="28" t="s">
        <v>7</v>
      </c>
      <c r="M5" s="28" t="s">
        <v>7</v>
      </c>
      <c r="O5" s="35" t="str">
        <f t="shared" ref="O5:Q6" si="1">E5</f>
        <v>Nymex</v>
      </c>
      <c r="P5" s="35" t="str">
        <f t="shared" si="1"/>
        <v>Nymex</v>
      </c>
      <c r="Q5" s="35" t="str">
        <f t="shared" si="1"/>
        <v xml:space="preserve">Nymex </v>
      </c>
      <c r="R5" s="35" t="str">
        <f t="shared" si="0"/>
        <v>Basis</v>
      </c>
      <c r="S5" s="35" t="str">
        <f t="shared" si="0"/>
        <v>Basis</v>
      </c>
      <c r="T5" s="35" t="str">
        <f t="shared" si="0"/>
        <v>Basis</v>
      </c>
      <c r="U5" s="35" t="str">
        <f t="shared" si="0"/>
        <v>Index</v>
      </c>
      <c r="V5" s="35" t="str">
        <f t="shared" si="0"/>
        <v>Index</v>
      </c>
      <c r="W5" s="35" t="str">
        <f t="shared" si="0"/>
        <v>Index</v>
      </c>
      <c r="X5" s="32"/>
      <c r="Y5" s="73" t="s">
        <v>43</v>
      </c>
      <c r="Z5" s="73" t="s">
        <v>43</v>
      </c>
      <c r="AA5" s="77" t="s">
        <v>43</v>
      </c>
    </row>
    <row r="6" spans="1:27">
      <c r="A6" s="36" t="s">
        <v>27</v>
      </c>
      <c r="B6" s="37" t="s">
        <v>11</v>
      </c>
      <c r="C6" s="37" t="s">
        <v>11</v>
      </c>
      <c r="D6" s="37" t="s">
        <v>11</v>
      </c>
      <c r="E6" s="36" t="s">
        <v>0</v>
      </c>
      <c r="F6" s="36" t="s">
        <v>28</v>
      </c>
      <c r="G6" s="36" t="s">
        <v>37</v>
      </c>
      <c r="H6" s="36" t="s">
        <v>0</v>
      </c>
      <c r="I6" s="36" t="s">
        <v>28</v>
      </c>
      <c r="J6" s="36" t="s">
        <v>37</v>
      </c>
      <c r="K6" s="36" t="s">
        <v>0</v>
      </c>
      <c r="L6" s="36" t="s">
        <v>28</v>
      </c>
      <c r="M6" s="36" t="s">
        <v>37</v>
      </c>
      <c r="O6" s="40" t="str">
        <f t="shared" si="1"/>
        <v>Mid</v>
      </c>
      <c r="P6" s="40" t="str">
        <f t="shared" si="1"/>
        <v>Contract</v>
      </c>
      <c r="Q6" s="40" t="str">
        <f t="shared" si="1"/>
        <v>Bid</v>
      </c>
      <c r="R6" s="40" t="str">
        <f t="shared" si="0"/>
        <v>Mid</v>
      </c>
      <c r="S6" s="40" t="str">
        <f t="shared" si="0"/>
        <v>Contract</v>
      </c>
      <c r="T6" s="40" t="str">
        <f t="shared" si="0"/>
        <v>Bid</v>
      </c>
      <c r="U6" s="40" t="str">
        <f t="shared" si="0"/>
        <v>Mid</v>
      </c>
      <c r="V6" s="40" t="str">
        <f t="shared" si="0"/>
        <v>Contract</v>
      </c>
      <c r="W6" s="40" t="str">
        <f t="shared" si="0"/>
        <v>Bid</v>
      </c>
      <c r="X6" s="32"/>
      <c r="Y6" s="73" t="s">
        <v>41</v>
      </c>
      <c r="Z6" s="73" t="s">
        <v>41</v>
      </c>
      <c r="AA6" s="77" t="s">
        <v>41</v>
      </c>
    </row>
    <row r="7" spans="1:27" ht="13.5" thickBot="1">
      <c r="A7" s="41"/>
      <c r="B7" s="41"/>
      <c r="E7" s="67"/>
      <c r="AA7" s="78"/>
    </row>
    <row r="8" spans="1:27" ht="13.5" thickBot="1">
      <c r="A8" s="59" t="s">
        <v>32</v>
      </c>
      <c r="B8" s="43"/>
      <c r="C8" s="43">
        <f>SUM(C10:C394)</f>
        <v>280000</v>
      </c>
      <c r="D8" s="43">
        <f>SUM(D10:D394)</f>
        <v>280000</v>
      </c>
      <c r="E8" s="44">
        <f t="shared" ref="E8:M8" si="2">O8/$D8</f>
        <v>6.2930000000000001</v>
      </c>
      <c r="F8" s="44">
        <f t="shared" si="2"/>
        <v>2.9350000000000001</v>
      </c>
      <c r="G8" s="44">
        <f t="shared" si="2"/>
        <v>0</v>
      </c>
      <c r="H8" s="44">
        <f t="shared" si="2"/>
        <v>-5.2999999999999936E-2</v>
      </c>
      <c r="I8" s="44">
        <f t="shared" si="2"/>
        <v>-0.215</v>
      </c>
      <c r="J8" s="44">
        <f t="shared" si="2"/>
        <v>0</v>
      </c>
      <c r="K8" s="44">
        <f t="shared" si="2"/>
        <v>0</v>
      </c>
      <c r="L8" s="44">
        <f t="shared" si="2"/>
        <v>0</v>
      </c>
      <c r="M8" s="44">
        <f t="shared" si="2"/>
        <v>0</v>
      </c>
      <c r="O8" s="47">
        <f>SUM(O10:O394)</f>
        <v>1762040</v>
      </c>
      <c r="P8" s="47">
        <f t="shared" ref="P8:W8" si="3">SUM(P10:P394)</f>
        <v>821800</v>
      </c>
      <c r="Q8" s="47">
        <f t="shared" si="3"/>
        <v>0</v>
      </c>
      <c r="R8" s="47">
        <f t="shared" si="3"/>
        <v>-14839.999999999982</v>
      </c>
      <c r="S8" s="47">
        <f t="shared" si="3"/>
        <v>-60200</v>
      </c>
      <c r="T8" s="47">
        <f t="shared" si="3"/>
        <v>0</v>
      </c>
      <c r="U8" s="47">
        <f t="shared" si="3"/>
        <v>0</v>
      </c>
      <c r="V8" s="47">
        <f t="shared" si="3"/>
        <v>0</v>
      </c>
      <c r="W8" s="47">
        <f t="shared" si="3"/>
        <v>0</v>
      </c>
      <c r="X8" s="47"/>
      <c r="AA8" s="78"/>
    </row>
    <row r="9" spans="1:27">
      <c r="B9" s="48"/>
      <c r="C9" s="48"/>
      <c r="D9" s="48"/>
      <c r="E9" s="49"/>
      <c r="F9" s="49"/>
      <c r="G9" s="49"/>
      <c r="H9" s="49"/>
      <c r="I9" s="49"/>
      <c r="J9" s="49"/>
      <c r="K9" s="49"/>
      <c r="L9" s="49"/>
      <c r="M9" s="49"/>
      <c r="O9" s="47"/>
      <c r="P9" s="47"/>
      <c r="Q9" s="47"/>
      <c r="R9" s="47"/>
      <c r="S9" s="47"/>
      <c r="T9" s="47"/>
      <c r="U9" s="47"/>
      <c r="V9" s="47"/>
      <c r="W9" s="47"/>
      <c r="X9" s="50"/>
      <c r="AA9" s="78"/>
    </row>
    <row r="10" spans="1:27" ht="13.5" thickBot="1">
      <c r="A10" s="51">
        <v>36923</v>
      </c>
      <c r="B10" s="52">
        <v>10000</v>
      </c>
      <c r="C10" s="43">
        <f>B10*(A11-A10)</f>
        <v>280000</v>
      </c>
      <c r="D10" s="43">
        <f>C10</f>
        <v>280000</v>
      </c>
      <c r="E10" s="66">
        <v>6.2930000000000001</v>
      </c>
      <c r="F10" s="66">
        <v>2.9350000000000001</v>
      </c>
      <c r="G10" s="53"/>
      <c r="H10" s="66">
        <f>6.24-E10</f>
        <v>-5.2999999999999936E-2</v>
      </c>
      <c r="I10" s="66">
        <v>-0.215</v>
      </c>
      <c r="J10" s="53"/>
      <c r="K10" s="66"/>
      <c r="L10" s="53"/>
      <c r="M10" s="53"/>
      <c r="N10" s="9"/>
      <c r="O10" s="47">
        <f t="shared" ref="O10:W10" si="4">$D10*E10</f>
        <v>1762040</v>
      </c>
      <c r="P10" s="47">
        <f t="shared" si="4"/>
        <v>821800</v>
      </c>
      <c r="Q10" s="47">
        <f t="shared" si="4"/>
        <v>0</v>
      </c>
      <c r="R10" s="47">
        <f t="shared" si="4"/>
        <v>-14839.999999999982</v>
      </c>
      <c r="S10" s="47">
        <f t="shared" si="4"/>
        <v>-60200</v>
      </c>
      <c r="T10" s="47">
        <f t="shared" si="4"/>
        <v>0</v>
      </c>
      <c r="U10" s="47">
        <f t="shared" si="4"/>
        <v>0</v>
      </c>
      <c r="V10" s="47">
        <f t="shared" si="4"/>
        <v>0</v>
      </c>
      <c r="W10" s="47">
        <f t="shared" si="4"/>
        <v>0</v>
      </c>
      <c r="X10" s="50"/>
      <c r="Y10" s="75">
        <f>O10-P10</f>
        <v>940240</v>
      </c>
      <c r="Z10" s="75">
        <f>R10-S10</f>
        <v>45360.000000000015</v>
      </c>
      <c r="AA10" s="79">
        <f>SUM(Y10:Z10)</f>
        <v>985600</v>
      </c>
    </row>
    <row r="11" spans="1:27">
      <c r="A11" s="51">
        <f>EDATE(A10,1)</f>
        <v>36951</v>
      </c>
      <c r="B11" s="52"/>
      <c r="C11" s="43"/>
      <c r="D11" s="43"/>
      <c r="E11" s="66"/>
      <c r="F11" s="54"/>
      <c r="G11" s="53"/>
      <c r="H11" s="66"/>
      <c r="I11" s="53"/>
      <c r="J11" s="53"/>
      <c r="K11" s="66"/>
      <c r="L11" s="53"/>
      <c r="M11" s="53"/>
      <c r="N11" s="9"/>
      <c r="O11" s="47"/>
      <c r="P11" s="47"/>
      <c r="Q11" s="47"/>
      <c r="R11" s="47"/>
      <c r="S11" s="47"/>
      <c r="T11" s="47"/>
      <c r="U11" s="47"/>
      <c r="V11" s="47"/>
      <c r="W11" s="47"/>
      <c r="X11" s="50"/>
      <c r="Z11" s="67"/>
    </row>
    <row r="12" spans="1:27">
      <c r="B12" s="48"/>
      <c r="C12" s="48"/>
      <c r="D12" s="48"/>
      <c r="E12" s="58"/>
      <c r="F12" s="58"/>
      <c r="G12" s="58"/>
      <c r="H12" s="58"/>
      <c r="I12" s="58"/>
      <c r="J12" s="58"/>
      <c r="K12" s="58"/>
      <c r="L12" s="58"/>
      <c r="M12" s="58"/>
      <c r="O12" s="48"/>
      <c r="P12" s="48"/>
      <c r="Q12" s="48"/>
      <c r="R12" s="48"/>
      <c r="S12" s="48"/>
      <c r="T12" s="48"/>
      <c r="U12" s="48"/>
      <c r="V12" s="48"/>
      <c r="W12" s="48"/>
      <c r="X12" s="57"/>
    </row>
    <row r="13" spans="1:27">
      <c r="B13" s="48"/>
      <c r="C13" s="48"/>
      <c r="D13" s="48"/>
      <c r="E13" s="58"/>
      <c r="F13" s="58"/>
      <c r="G13" s="58"/>
      <c r="H13" s="58"/>
      <c r="I13" s="58"/>
      <c r="J13" s="58"/>
      <c r="K13" s="58"/>
      <c r="L13" s="58"/>
      <c r="M13" s="58"/>
      <c r="O13" s="48"/>
      <c r="P13" s="48"/>
      <c r="Q13" s="48"/>
      <c r="R13" s="48"/>
      <c r="S13" s="48"/>
      <c r="T13" s="48"/>
      <c r="U13" s="48"/>
      <c r="V13" s="48"/>
      <c r="W13" s="48"/>
      <c r="X13" s="57"/>
    </row>
    <row r="14" spans="1:27">
      <c r="B14" s="48"/>
      <c r="C14" s="48"/>
      <c r="D14" s="48"/>
      <c r="E14" s="58"/>
      <c r="F14" s="58"/>
      <c r="G14" s="58"/>
      <c r="H14" s="58"/>
      <c r="I14" s="58"/>
      <c r="J14" s="58"/>
      <c r="K14" s="58"/>
      <c r="L14" s="58"/>
      <c r="M14" s="58"/>
      <c r="O14" s="48"/>
      <c r="P14" s="48"/>
      <c r="Q14" s="48"/>
      <c r="R14" s="48"/>
      <c r="S14" s="48"/>
      <c r="T14" s="48"/>
      <c r="U14" s="48"/>
      <c r="V14" s="48"/>
      <c r="W14" s="48"/>
      <c r="X14" s="57"/>
    </row>
    <row r="15" spans="1:27">
      <c r="B15" s="48"/>
      <c r="C15" s="48"/>
      <c r="D15" s="48"/>
      <c r="E15" s="58"/>
      <c r="F15" s="58"/>
      <c r="G15" s="58"/>
      <c r="H15" s="58"/>
      <c r="I15" s="58"/>
      <c r="J15" s="58"/>
      <c r="K15" s="58"/>
      <c r="L15" s="58"/>
      <c r="M15" s="58"/>
      <c r="O15" s="48"/>
      <c r="P15" s="48"/>
      <c r="Q15" s="48"/>
      <c r="R15" s="48"/>
      <c r="S15" s="48"/>
      <c r="T15" s="48"/>
      <c r="U15" s="48"/>
      <c r="V15" s="48"/>
      <c r="W15" s="48"/>
      <c r="X15" s="57"/>
    </row>
    <row r="16" spans="1:27">
      <c r="B16" s="48"/>
      <c r="C16" s="48"/>
      <c r="D16" s="48"/>
      <c r="E16" s="58"/>
      <c r="F16" s="58"/>
      <c r="G16" s="58"/>
      <c r="H16" s="58"/>
      <c r="I16" s="58"/>
      <c r="J16" s="58"/>
      <c r="K16" s="58"/>
      <c r="L16" s="58"/>
      <c r="M16" s="58"/>
      <c r="O16" s="48"/>
      <c r="P16" s="48"/>
      <c r="Q16" s="48"/>
      <c r="R16" s="48"/>
      <c r="S16" s="48"/>
      <c r="T16" s="48"/>
      <c r="U16" s="48"/>
      <c r="V16" s="48"/>
      <c r="W16" s="48"/>
      <c r="X16" s="57"/>
    </row>
    <row r="17" spans="2:24">
      <c r="B17" s="48"/>
      <c r="C17" s="48"/>
      <c r="D17" s="48"/>
      <c r="E17" s="58"/>
      <c r="F17" s="58"/>
      <c r="G17" s="58"/>
      <c r="H17" s="58"/>
      <c r="I17" s="58"/>
      <c r="J17" s="58"/>
      <c r="K17" s="58"/>
      <c r="L17" s="58"/>
      <c r="M17" s="58"/>
      <c r="O17" s="48"/>
      <c r="P17" s="48"/>
      <c r="Q17" s="48"/>
      <c r="R17" s="48"/>
      <c r="S17" s="48"/>
      <c r="T17" s="48"/>
      <c r="U17" s="48"/>
      <c r="V17" s="48"/>
      <c r="W17" s="48"/>
      <c r="X17" s="57"/>
    </row>
    <row r="18" spans="2:24">
      <c r="B18" s="48"/>
      <c r="C18" s="48"/>
      <c r="D18" s="48"/>
      <c r="E18" s="58"/>
      <c r="F18" s="58"/>
      <c r="G18" s="58"/>
      <c r="H18" s="58"/>
      <c r="I18" s="58"/>
      <c r="J18" s="58"/>
      <c r="K18" s="58"/>
      <c r="L18" s="58"/>
      <c r="M18" s="58"/>
      <c r="O18" s="48"/>
      <c r="P18" s="48"/>
      <c r="Q18" s="48"/>
      <c r="R18" s="48"/>
      <c r="S18" s="48"/>
      <c r="T18" s="48"/>
      <c r="U18" s="48"/>
      <c r="V18" s="48"/>
      <c r="W18" s="48"/>
      <c r="X18" s="57"/>
    </row>
    <row r="19" spans="2:24">
      <c r="B19" s="48"/>
      <c r="C19" s="48"/>
      <c r="D19" s="48"/>
      <c r="E19" s="58"/>
      <c r="F19" s="58"/>
      <c r="G19" s="58"/>
      <c r="H19" s="58"/>
      <c r="I19" s="58"/>
      <c r="J19" s="58"/>
      <c r="K19" s="58"/>
      <c r="L19" s="58"/>
      <c r="M19" s="58"/>
      <c r="O19" s="48"/>
      <c r="P19" s="48"/>
      <c r="Q19" s="48"/>
      <c r="R19" s="48"/>
      <c r="S19" s="48"/>
      <c r="T19" s="48"/>
      <c r="U19" s="48"/>
      <c r="V19" s="48"/>
      <c r="W19" s="48"/>
      <c r="X19" s="57"/>
    </row>
    <row r="20" spans="2:24">
      <c r="B20" s="48"/>
      <c r="C20" s="48"/>
      <c r="D20" s="48"/>
      <c r="E20" s="58"/>
      <c r="F20" s="58"/>
      <c r="G20" s="58"/>
      <c r="H20" s="58"/>
      <c r="I20" s="58"/>
      <c r="J20" s="58"/>
      <c r="K20" s="58"/>
      <c r="L20" s="58"/>
      <c r="M20" s="58"/>
      <c r="O20" s="48"/>
      <c r="P20" s="48"/>
      <c r="Q20" s="48"/>
      <c r="R20" s="48"/>
      <c r="S20" s="48"/>
      <c r="T20" s="48"/>
      <c r="U20" s="48"/>
      <c r="V20" s="48"/>
      <c r="W20" s="48"/>
      <c r="X20" s="57"/>
    </row>
    <row r="21" spans="2:24">
      <c r="B21" s="48"/>
      <c r="C21" s="48"/>
      <c r="D21" s="48"/>
      <c r="E21" s="58"/>
      <c r="F21" s="58"/>
      <c r="G21" s="58"/>
      <c r="H21" s="58"/>
      <c r="I21" s="58"/>
      <c r="J21" s="58"/>
      <c r="K21" s="58"/>
      <c r="L21" s="58"/>
      <c r="M21" s="58"/>
      <c r="O21" s="48"/>
      <c r="P21" s="48"/>
      <c r="Q21" s="48"/>
      <c r="R21" s="48"/>
      <c r="S21" s="48"/>
      <c r="T21" s="48"/>
      <c r="U21" s="48"/>
      <c r="V21" s="48"/>
      <c r="W21" s="48"/>
      <c r="X21" s="57"/>
    </row>
    <row r="22" spans="2:24">
      <c r="B22" s="48"/>
      <c r="C22" s="48"/>
      <c r="D22" s="48"/>
      <c r="E22" s="58"/>
      <c r="F22" s="58"/>
      <c r="G22" s="58"/>
      <c r="H22" s="58"/>
      <c r="I22" s="58"/>
      <c r="J22" s="58"/>
      <c r="K22" s="58"/>
      <c r="L22" s="58"/>
      <c r="M22" s="58"/>
      <c r="O22" s="48"/>
      <c r="P22" s="48"/>
      <c r="Q22" s="48"/>
      <c r="R22" s="48"/>
      <c r="S22" s="48"/>
      <c r="T22" s="48"/>
      <c r="U22" s="48"/>
      <c r="V22" s="48"/>
      <c r="W22" s="48"/>
      <c r="X22" s="57"/>
    </row>
    <row r="23" spans="2:24">
      <c r="B23" s="48"/>
      <c r="C23" s="48"/>
      <c r="D23" s="48"/>
      <c r="E23" s="58"/>
      <c r="F23" s="58"/>
      <c r="G23" s="58"/>
      <c r="H23" s="58"/>
      <c r="I23" s="58"/>
      <c r="J23" s="58"/>
      <c r="K23" s="58"/>
      <c r="L23" s="58"/>
      <c r="M23" s="58"/>
      <c r="O23" s="48"/>
      <c r="P23" s="48"/>
      <c r="Q23" s="48"/>
      <c r="R23" s="48"/>
      <c r="S23" s="48"/>
      <c r="T23" s="48"/>
      <c r="U23" s="48"/>
      <c r="V23" s="48"/>
      <c r="W23" s="48"/>
      <c r="X23" s="57"/>
    </row>
    <row r="24" spans="2:24">
      <c r="B24" s="48"/>
      <c r="C24" s="48"/>
      <c r="D24" s="48"/>
      <c r="E24" s="58"/>
      <c r="F24" s="58"/>
      <c r="G24" s="58"/>
      <c r="H24" s="58"/>
      <c r="I24" s="58"/>
      <c r="J24" s="58"/>
      <c r="K24" s="58"/>
      <c r="L24" s="58"/>
      <c r="M24" s="58"/>
      <c r="O24" s="48"/>
      <c r="P24" s="48"/>
      <c r="Q24" s="48"/>
      <c r="R24" s="48"/>
      <c r="S24" s="48"/>
      <c r="T24" s="48"/>
      <c r="U24" s="48"/>
      <c r="V24" s="48"/>
      <c r="W24" s="48"/>
      <c r="X24" s="57"/>
    </row>
    <row r="25" spans="2:24">
      <c r="B25" s="48"/>
      <c r="C25" s="48"/>
      <c r="D25" s="48"/>
      <c r="E25" s="58"/>
      <c r="F25" s="58"/>
      <c r="G25" s="58"/>
      <c r="H25" s="58"/>
      <c r="I25" s="58"/>
      <c r="J25" s="58"/>
      <c r="K25" s="58"/>
      <c r="L25" s="58"/>
      <c r="M25" s="58"/>
      <c r="O25" s="48"/>
      <c r="P25" s="48"/>
      <c r="Q25" s="48"/>
      <c r="R25" s="48"/>
      <c r="S25" s="48"/>
      <c r="T25" s="48"/>
      <c r="U25" s="48"/>
      <c r="V25" s="48"/>
      <c r="W25" s="48"/>
      <c r="X25" s="57"/>
    </row>
    <row r="26" spans="2:24">
      <c r="B26" s="48"/>
      <c r="C26" s="48"/>
      <c r="D26" s="48"/>
      <c r="E26" s="58"/>
      <c r="F26" s="58"/>
      <c r="G26" s="58"/>
      <c r="H26" s="58"/>
      <c r="I26" s="58"/>
      <c r="J26" s="58"/>
      <c r="K26" s="58"/>
      <c r="L26" s="58"/>
      <c r="M26" s="58"/>
      <c r="O26" s="48"/>
      <c r="P26" s="48"/>
      <c r="Q26" s="48"/>
      <c r="R26" s="48"/>
      <c r="S26" s="48"/>
      <c r="T26" s="48"/>
      <c r="U26" s="48"/>
      <c r="V26" s="48"/>
      <c r="W26" s="48"/>
      <c r="X26" s="57"/>
    </row>
    <row r="27" spans="2:24">
      <c r="B27" s="48"/>
      <c r="C27" s="48"/>
      <c r="D27" s="48"/>
      <c r="E27" s="58"/>
      <c r="F27" s="58"/>
      <c r="G27" s="58"/>
      <c r="H27" s="58"/>
      <c r="I27" s="58"/>
      <c r="J27" s="58"/>
      <c r="K27" s="58"/>
      <c r="L27" s="58"/>
      <c r="M27" s="58"/>
      <c r="O27" s="48"/>
      <c r="P27" s="48"/>
      <c r="Q27" s="48"/>
      <c r="R27" s="48"/>
      <c r="S27" s="48"/>
      <c r="T27" s="48"/>
      <c r="U27" s="48"/>
      <c r="V27" s="48"/>
      <c r="W27" s="48"/>
      <c r="X27" s="57"/>
    </row>
    <row r="28" spans="2:24">
      <c r="B28" s="48"/>
      <c r="C28" s="48"/>
      <c r="D28" s="48"/>
      <c r="E28" s="58"/>
      <c r="F28" s="58"/>
      <c r="G28" s="58"/>
      <c r="H28" s="58"/>
      <c r="I28" s="58"/>
      <c r="J28" s="58"/>
      <c r="K28" s="58"/>
      <c r="L28" s="58"/>
      <c r="M28" s="58"/>
      <c r="O28" s="48"/>
      <c r="P28" s="48"/>
      <c r="Q28" s="48"/>
      <c r="R28" s="48"/>
      <c r="S28" s="48"/>
      <c r="T28" s="48"/>
      <c r="U28" s="48"/>
      <c r="V28" s="48"/>
      <c r="W28" s="48"/>
      <c r="X28" s="57"/>
    </row>
    <row r="29" spans="2:24">
      <c r="B29" s="48"/>
      <c r="C29" s="48"/>
      <c r="D29" s="48"/>
      <c r="E29" s="58"/>
      <c r="F29" s="58"/>
      <c r="G29" s="58"/>
      <c r="H29" s="58"/>
      <c r="I29" s="58"/>
      <c r="J29" s="58"/>
      <c r="K29" s="58"/>
      <c r="L29" s="58"/>
      <c r="M29" s="58"/>
      <c r="O29" s="48"/>
      <c r="P29" s="48"/>
      <c r="Q29" s="48"/>
      <c r="R29" s="48"/>
      <c r="S29" s="48"/>
      <c r="T29" s="48"/>
      <c r="U29" s="48"/>
      <c r="V29" s="48"/>
      <c r="W29" s="48"/>
      <c r="X29" s="57"/>
    </row>
    <row r="30" spans="2:24">
      <c r="B30" s="48"/>
      <c r="C30" s="48"/>
      <c r="D30" s="48"/>
      <c r="E30" s="58"/>
      <c r="F30" s="58"/>
      <c r="G30" s="58"/>
      <c r="H30" s="58"/>
      <c r="I30" s="58"/>
      <c r="J30" s="58"/>
      <c r="K30" s="58"/>
      <c r="L30" s="58"/>
      <c r="M30" s="58"/>
      <c r="O30" s="48"/>
      <c r="P30" s="48"/>
      <c r="Q30" s="48"/>
      <c r="R30" s="48"/>
      <c r="S30" s="48"/>
      <c r="T30" s="48"/>
      <c r="U30" s="48"/>
      <c r="V30" s="48"/>
      <c r="W30" s="48"/>
      <c r="X30" s="57"/>
    </row>
    <row r="31" spans="2:24">
      <c r="B31" s="48"/>
      <c r="C31" s="48"/>
      <c r="D31" s="48"/>
      <c r="E31" s="58"/>
      <c r="F31" s="58"/>
      <c r="G31" s="58"/>
      <c r="H31" s="58"/>
      <c r="I31" s="58"/>
      <c r="J31" s="58"/>
      <c r="K31" s="58"/>
      <c r="L31" s="58"/>
      <c r="M31" s="58"/>
      <c r="O31" s="48"/>
      <c r="P31" s="48"/>
      <c r="Q31" s="48"/>
      <c r="R31" s="48"/>
      <c r="S31" s="48"/>
      <c r="T31" s="48"/>
      <c r="U31" s="48"/>
      <c r="V31" s="48"/>
      <c r="W31" s="48"/>
      <c r="X31" s="57"/>
    </row>
    <row r="32" spans="2:24">
      <c r="B32" s="48"/>
      <c r="C32" s="48"/>
      <c r="D32" s="48"/>
      <c r="E32" s="58"/>
      <c r="F32" s="58"/>
      <c r="G32" s="58"/>
      <c r="H32" s="58"/>
      <c r="I32" s="58"/>
      <c r="J32" s="58"/>
      <c r="K32" s="58"/>
      <c r="L32" s="58"/>
      <c r="M32" s="58"/>
      <c r="O32" s="48"/>
      <c r="P32" s="48"/>
      <c r="Q32" s="48"/>
      <c r="R32" s="48"/>
      <c r="S32" s="48"/>
      <c r="T32" s="48"/>
      <c r="U32" s="48"/>
      <c r="V32" s="48"/>
      <c r="W32" s="48"/>
      <c r="X32" s="57"/>
    </row>
    <row r="33" spans="2:24">
      <c r="B33" s="48"/>
      <c r="C33" s="48"/>
      <c r="D33" s="48"/>
      <c r="E33" s="58"/>
      <c r="F33" s="58"/>
      <c r="G33" s="58"/>
      <c r="H33" s="58"/>
      <c r="I33" s="58"/>
      <c r="J33" s="58"/>
      <c r="K33" s="58"/>
      <c r="L33" s="58"/>
      <c r="M33" s="58"/>
      <c r="O33" s="48"/>
      <c r="P33" s="48"/>
      <c r="Q33" s="48"/>
      <c r="R33" s="48"/>
      <c r="S33" s="48"/>
      <c r="T33" s="48"/>
      <c r="U33" s="48"/>
      <c r="V33" s="48"/>
      <c r="W33" s="48"/>
      <c r="X33" s="57"/>
    </row>
    <row r="34" spans="2:24">
      <c r="B34" s="48"/>
      <c r="C34" s="48"/>
      <c r="D34" s="48"/>
      <c r="E34" s="58"/>
      <c r="F34" s="58"/>
      <c r="G34" s="58"/>
      <c r="H34" s="58"/>
      <c r="I34" s="58"/>
      <c r="J34" s="58"/>
      <c r="K34" s="58"/>
      <c r="L34" s="58"/>
      <c r="M34" s="58"/>
      <c r="O34" s="48"/>
      <c r="P34" s="48"/>
      <c r="Q34" s="48"/>
      <c r="R34" s="48"/>
      <c r="S34" s="48"/>
      <c r="T34" s="48"/>
      <c r="U34" s="48"/>
      <c r="V34" s="48"/>
      <c r="W34" s="48"/>
      <c r="X34" s="57"/>
    </row>
    <row r="35" spans="2:24">
      <c r="B35" s="48"/>
      <c r="C35" s="48"/>
      <c r="D35" s="48"/>
      <c r="E35" s="58"/>
      <c r="F35" s="58"/>
      <c r="G35" s="58"/>
      <c r="H35" s="58"/>
      <c r="I35" s="58"/>
      <c r="J35" s="58"/>
      <c r="K35" s="58"/>
      <c r="L35" s="58"/>
      <c r="M35" s="58"/>
      <c r="O35" s="48"/>
      <c r="P35" s="48"/>
      <c r="Q35" s="48"/>
      <c r="R35" s="48"/>
      <c r="S35" s="48"/>
      <c r="T35" s="48"/>
      <c r="U35" s="48"/>
      <c r="V35" s="48"/>
      <c r="W35" s="48"/>
      <c r="X35" s="57"/>
    </row>
    <row r="36" spans="2:24">
      <c r="B36" s="48"/>
      <c r="C36" s="48"/>
      <c r="D36" s="48"/>
      <c r="E36" s="58"/>
      <c r="F36" s="58"/>
      <c r="G36" s="58"/>
      <c r="H36" s="58"/>
      <c r="I36" s="58"/>
      <c r="J36" s="58"/>
      <c r="K36" s="58"/>
      <c r="L36" s="58"/>
      <c r="M36" s="58"/>
      <c r="O36" s="48"/>
      <c r="P36" s="48"/>
      <c r="Q36" s="48"/>
      <c r="R36" s="48"/>
      <c r="S36" s="48"/>
      <c r="T36" s="48"/>
      <c r="U36" s="48"/>
      <c r="V36" s="48"/>
      <c r="W36" s="48"/>
      <c r="X36" s="57"/>
    </row>
    <row r="37" spans="2:24">
      <c r="B37" s="48"/>
      <c r="C37" s="48"/>
      <c r="D37" s="48"/>
      <c r="E37" s="58"/>
      <c r="F37" s="58"/>
      <c r="G37" s="58"/>
      <c r="H37" s="58"/>
      <c r="I37" s="58"/>
      <c r="J37" s="58"/>
      <c r="K37" s="58"/>
      <c r="L37" s="58"/>
      <c r="M37" s="58"/>
      <c r="O37" s="48"/>
      <c r="P37" s="48"/>
      <c r="Q37" s="48"/>
      <c r="R37" s="48"/>
      <c r="S37" s="48"/>
      <c r="T37" s="48"/>
      <c r="U37" s="48"/>
      <c r="V37" s="48"/>
      <c r="W37" s="48"/>
      <c r="X37" s="57"/>
    </row>
    <row r="38" spans="2:24">
      <c r="B38" s="48"/>
      <c r="C38" s="48"/>
      <c r="D38" s="48"/>
      <c r="E38" s="58"/>
      <c r="F38" s="58"/>
      <c r="G38" s="58"/>
      <c r="H38" s="58"/>
      <c r="I38" s="58"/>
      <c r="J38" s="58"/>
      <c r="K38" s="58"/>
      <c r="L38" s="58"/>
      <c r="M38" s="58"/>
      <c r="O38" s="48"/>
      <c r="P38" s="48"/>
      <c r="Q38" s="48"/>
      <c r="R38" s="48"/>
      <c r="S38" s="48"/>
      <c r="T38" s="48"/>
      <c r="U38" s="48"/>
      <c r="V38" s="48"/>
      <c r="W38" s="48"/>
      <c r="X38" s="57"/>
    </row>
    <row r="39" spans="2:24">
      <c r="B39" s="48"/>
      <c r="C39" s="48"/>
      <c r="D39" s="48"/>
      <c r="E39" s="58"/>
      <c r="F39" s="58"/>
      <c r="G39" s="58"/>
      <c r="H39" s="58"/>
      <c r="I39" s="58"/>
      <c r="J39" s="58"/>
      <c r="K39" s="58"/>
      <c r="L39" s="58"/>
      <c r="M39" s="58"/>
      <c r="O39" s="48"/>
      <c r="P39" s="48"/>
      <c r="Q39" s="48"/>
      <c r="R39" s="48"/>
      <c r="S39" s="48"/>
      <c r="T39" s="48"/>
      <c r="U39" s="48"/>
      <c r="V39" s="48"/>
      <c r="W39" s="48"/>
      <c r="X39" s="57"/>
    </row>
    <row r="40" spans="2:24">
      <c r="B40" s="48"/>
      <c r="C40" s="48"/>
      <c r="D40" s="48"/>
      <c r="E40" s="58"/>
      <c r="F40" s="58"/>
      <c r="G40" s="58"/>
      <c r="H40" s="58"/>
      <c r="I40" s="58"/>
      <c r="J40" s="58"/>
      <c r="K40" s="58"/>
      <c r="L40" s="58"/>
      <c r="M40" s="58"/>
      <c r="O40" s="48"/>
      <c r="P40" s="48"/>
      <c r="Q40" s="48"/>
      <c r="R40" s="48"/>
      <c r="S40" s="48"/>
      <c r="T40" s="48"/>
      <c r="U40" s="48"/>
      <c r="V40" s="48"/>
      <c r="W40" s="48"/>
      <c r="X40" s="57"/>
    </row>
    <row r="41" spans="2:24">
      <c r="B41" s="48"/>
      <c r="C41" s="48"/>
      <c r="D41" s="48"/>
      <c r="E41" s="58"/>
      <c r="F41" s="58"/>
      <c r="G41" s="58"/>
      <c r="H41" s="58"/>
      <c r="I41" s="58"/>
      <c r="J41" s="58"/>
      <c r="K41" s="58"/>
      <c r="L41" s="58"/>
      <c r="M41" s="58"/>
      <c r="O41" s="48"/>
      <c r="P41" s="48"/>
      <c r="Q41" s="48"/>
      <c r="R41" s="48"/>
      <c r="S41" s="48"/>
      <c r="T41" s="48"/>
      <c r="U41" s="48"/>
      <c r="V41" s="48"/>
      <c r="W41" s="48"/>
      <c r="X41" s="57"/>
    </row>
    <row r="42" spans="2:24">
      <c r="B42" s="48"/>
      <c r="C42" s="48"/>
      <c r="D42" s="48"/>
      <c r="E42" s="58"/>
      <c r="F42" s="58"/>
      <c r="G42" s="58"/>
      <c r="H42" s="58"/>
      <c r="I42" s="58"/>
      <c r="J42" s="58"/>
      <c r="K42" s="58"/>
      <c r="L42" s="58"/>
      <c r="M42" s="58"/>
      <c r="O42" s="48"/>
      <c r="P42" s="48"/>
      <c r="Q42" s="48"/>
      <c r="R42" s="48"/>
      <c r="S42" s="48"/>
      <c r="T42" s="48"/>
      <c r="U42" s="48"/>
      <c r="V42" s="48"/>
      <c r="W42" s="48"/>
      <c r="X42" s="57"/>
    </row>
    <row r="43" spans="2:24">
      <c r="B43" s="48"/>
      <c r="C43" s="48"/>
      <c r="D43" s="48"/>
      <c r="E43" s="58"/>
      <c r="F43" s="58"/>
      <c r="G43" s="58"/>
      <c r="H43" s="58"/>
      <c r="I43" s="58"/>
      <c r="J43" s="58"/>
      <c r="K43" s="58"/>
      <c r="L43" s="58"/>
      <c r="M43" s="58"/>
      <c r="O43" s="48"/>
      <c r="P43" s="48"/>
      <c r="Q43" s="48"/>
      <c r="R43" s="48"/>
      <c r="S43" s="48"/>
      <c r="T43" s="48"/>
      <c r="U43" s="48"/>
      <c r="V43" s="48"/>
      <c r="W43" s="48"/>
      <c r="X43" s="57"/>
    </row>
    <row r="44" spans="2:24">
      <c r="B44" s="48"/>
      <c r="C44" s="48"/>
      <c r="D44" s="48"/>
      <c r="E44" s="58"/>
      <c r="F44" s="58"/>
      <c r="G44" s="58"/>
      <c r="H44" s="58"/>
      <c r="I44" s="58"/>
      <c r="J44" s="58"/>
      <c r="K44" s="58"/>
      <c r="L44" s="58"/>
      <c r="M44" s="58"/>
      <c r="O44" s="48"/>
      <c r="P44" s="48"/>
      <c r="Q44" s="48"/>
      <c r="R44" s="48"/>
      <c r="S44" s="48"/>
      <c r="T44" s="48"/>
      <c r="U44" s="48"/>
      <c r="V44" s="48"/>
      <c r="W44" s="48"/>
      <c r="X44" s="57"/>
    </row>
    <row r="45" spans="2:24">
      <c r="B45" s="48"/>
      <c r="C45" s="48"/>
      <c r="D45" s="48"/>
      <c r="E45" s="56"/>
      <c r="F45" s="56"/>
      <c r="G45" s="56"/>
      <c r="H45" s="56"/>
      <c r="I45" s="56"/>
      <c r="J45" s="56"/>
      <c r="K45" s="56"/>
      <c r="L45" s="56"/>
      <c r="M45" s="56"/>
      <c r="O45" s="48"/>
      <c r="P45" s="48"/>
      <c r="Q45" s="48"/>
      <c r="R45" s="48"/>
      <c r="S45" s="48"/>
      <c r="T45" s="48"/>
      <c r="U45" s="48"/>
      <c r="V45" s="48"/>
      <c r="W45" s="48"/>
      <c r="X45" s="57"/>
    </row>
    <row r="46" spans="2:24">
      <c r="B46" s="48"/>
      <c r="C46" s="48"/>
      <c r="D46" s="48"/>
      <c r="E46" s="56"/>
      <c r="F46" s="56"/>
      <c r="G46" s="56"/>
      <c r="H46" s="56"/>
      <c r="I46" s="56"/>
      <c r="J46" s="56"/>
      <c r="K46" s="56"/>
      <c r="L46" s="56"/>
      <c r="M46" s="56"/>
      <c r="O46" s="48"/>
      <c r="P46" s="48"/>
      <c r="Q46" s="48"/>
      <c r="R46" s="48"/>
      <c r="S46" s="48"/>
      <c r="T46" s="48"/>
      <c r="U46" s="48"/>
      <c r="V46" s="48"/>
      <c r="W46" s="48"/>
      <c r="X46" s="57"/>
    </row>
    <row r="47" spans="2:24">
      <c r="B47" s="48"/>
      <c r="C47" s="48"/>
      <c r="D47" s="48"/>
      <c r="E47" s="56"/>
      <c r="F47" s="56"/>
      <c r="G47" s="56"/>
      <c r="H47" s="56"/>
      <c r="I47" s="56"/>
      <c r="J47" s="56"/>
      <c r="K47" s="56"/>
      <c r="L47" s="56"/>
      <c r="M47" s="56"/>
      <c r="O47" s="48"/>
      <c r="P47" s="48"/>
      <c r="Q47" s="48"/>
      <c r="R47" s="48"/>
      <c r="S47" s="48"/>
      <c r="T47" s="48"/>
      <c r="U47" s="48"/>
      <c r="V47" s="48"/>
      <c r="W47" s="48"/>
      <c r="X47" s="57"/>
    </row>
    <row r="48" spans="2:24">
      <c r="B48" s="48"/>
      <c r="C48" s="48"/>
      <c r="D48" s="48"/>
      <c r="E48" s="56"/>
      <c r="F48" s="56"/>
      <c r="G48" s="56"/>
      <c r="H48" s="56"/>
      <c r="I48" s="56"/>
      <c r="J48" s="56"/>
      <c r="K48" s="56"/>
      <c r="L48" s="56"/>
      <c r="M48" s="56"/>
      <c r="O48" s="48"/>
      <c r="P48" s="48"/>
      <c r="Q48" s="48"/>
      <c r="R48" s="48"/>
      <c r="S48" s="48"/>
      <c r="T48" s="48"/>
      <c r="U48" s="48"/>
      <c r="V48" s="48"/>
      <c r="W48" s="48"/>
      <c r="X48" s="57"/>
    </row>
    <row r="49" spans="2:24">
      <c r="B49" s="48"/>
      <c r="C49" s="48"/>
      <c r="D49" s="48"/>
      <c r="E49" s="56"/>
      <c r="F49" s="56"/>
      <c r="G49" s="56"/>
      <c r="H49" s="56"/>
      <c r="I49" s="56"/>
      <c r="J49" s="56"/>
      <c r="K49" s="56"/>
      <c r="L49" s="56"/>
      <c r="M49" s="56"/>
      <c r="O49" s="48"/>
      <c r="P49" s="48"/>
      <c r="Q49" s="48"/>
      <c r="R49" s="48"/>
      <c r="S49" s="48"/>
      <c r="T49" s="48"/>
      <c r="U49" s="48"/>
      <c r="V49" s="48"/>
      <c r="W49" s="48"/>
      <c r="X49" s="57"/>
    </row>
    <row r="50" spans="2:24">
      <c r="B50" s="48"/>
      <c r="C50" s="48"/>
      <c r="D50" s="48"/>
      <c r="E50" s="56"/>
      <c r="F50" s="56"/>
      <c r="G50" s="56"/>
      <c r="H50" s="56"/>
      <c r="I50" s="56"/>
      <c r="J50" s="56"/>
      <c r="K50" s="56"/>
      <c r="L50" s="56"/>
      <c r="M50" s="56"/>
      <c r="O50" s="48"/>
      <c r="P50" s="48"/>
      <c r="Q50" s="48"/>
      <c r="R50" s="48"/>
      <c r="S50" s="48"/>
      <c r="T50" s="48"/>
      <c r="U50" s="48"/>
      <c r="V50" s="48"/>
      <c r="W50" s="48"/>
      <c r="X50" s="57"/>
    </row>
    <row r="51" spans="2:24">
      <c r="B51" s="48"/>
      <c r="C51" s="48"/>
      <c r="D51" s="48"/>
      <c r="E51" s="56"/>
      <c r="F51" s="56"/>
      <c r="G51" s="56"/>
      <c r="H51" s="56"/>
      <c r="I51" s="56"/>
      <c r="J51" s="56"/>
      <c r="K51" s="56"/>
      <c r="L51" s="56"/>
      <c r="M51" s="56"/>
      <c r="O51" s="48"/>
      <c r="P51" s="48"/>
      <c r="Q51" s="48"/>
      <c r="R51" s="48"/>
      <c r="S51" s="48"/>
      <c r="T51" s="48"/>
      <c r="U51" s="48"/>
      <c r="V51" s="48"/>
      <c r="W51" s="48"/>
      <c r="X51" s="57"/>
    </row>
    <row r="52" spans="2:24">
      <c r="B52" s="48"/>
      <c r="C52" s="48"/>
      <c r="D52" s="48"/>
      <c r="E52" s="56"/>
      <c r="F52" s="56"/>
      <c r="G52" s="56"/>
      <c r="H52" s="56"/>
      <c r="I52" s="56"/>
      <c r="J52" s="56"/>
      <c r="K52" s="56"/>
      <c r="L52" s="56"/>
      <c r="M52" s="56"/>
      <c r="O52" s="48"/>
      <c r="P52" s="48"/>
      <c r="Q52" s="48"/>
      <c r="R52" s="48"/>
      <c r="S52" s="48"/>
      <c r="T52" s="48"/>
      <c r="U52" s="48"/>
      <c r="V52" s="48"/>
      <c r="W52" s="48"/>
      <c r="X52" s="57"/>
    </row>
    <row r="53" spans="2:24">
      <c r="B53" s="48"/>
      <c r="C53" s="48"/>
      <c r="D53" s="48"/>
      <c r="E53" s="56"/>
      <c r="F53" s="56"/>
      <c r="G53" s="56"/>
      <c r="H53" s="56"/>
      <c r="I53" s="56"/>
      <c r="J53" s="56"/>
      <c r="K53" s="56"/>
      <c r="L53" s="56"/>
      <c r="M53" s="56"/>
      <c r="O53" s="48"/>
      <c r="P53" s="48"/>
      <c r="Q53" s="48"/>
      <c r="R53" s="48"/>
      <c r="S53" s="48"/>
      <c r="T53" s="48"/>
      <c r="U53" s="48"/>
      <c r="V53" s="48"/>
      <c r="W53" s="48"/>
      <c r="X53" s="57"/>
    </row>
    <row r="54" spans="2:24">
      <c r="B54" s="48"/>
      <c r="C54" s="48"/>
      <c r="D54" s="48"/>
      <c r="E54" s="56"/>
      <c r="F54" s="56"/>
      <c r="G54" s="56"/>
      <c r="H54" s="56"/>
      <c r="I54" s="56"/>
      <c r="J54" s="56"/>
      <c r="K54" s="56"/>
      <c r="L54" s="56"/>
      <c r="M54" s="56"/>
      <c r="O54" s="48"/>
      <c r="P54" s="48"/>
      <c r="Q54" s="48"/>
      <c r="R54" s="48"/>
      <c r="S54" s="48"/>
      <c r="T54" s="48"/>
      <c r="U54" s="48"/>
      <c r="V54" s="48"/>
      <c r="W54" s="48"/>
      <c r="X54" s="57"/>
    </row>
    <row r="55" spans="2:24">
      <c r="B55" s="48"/>
      <c r="C55" s="48"/>
      <c r="D55" s="48"/>
      <c r="E55" s="56"/>
      <c r="F55" s="56"/>
      <c r="G55" s="56"/>
      <c r="H55" s="56"/>
      <c r="I55" s="56"/>
      <c r="J55" s="56"/>
      <c r="K55" s="56"/>
      <c r="L55" s="56"/>
      <c r="M55" s="56"/>
      <c r="O55" s="48"/>
      <c r="P55" s="48"/>
      <c r="Q55" s="48"/>
      <c r="R55" s="48"/>
      <c r="S55" s="48"/>
      <c r="T55" s="48"/>
      <c r="U55" s="48"/>
      <c r="V55" s="48"/>
      <c r="W55" s="48"/>
      <c r="X55" s="57"/>
    </row>
    <row r="56" spans="2:24">
      <c r="B56" s="48"/>
      <c r="C56" s="48"/>
      <c r="D56" s="48"/>
      <c r="E56" s="56"/>
      <c r="F56" s="56"/>
      <c r="G56" s="56"/>
      <c r="H56" s="56"/>
      <c r="I56" s="56"/>
      <c r="J56" s="56"/>
      <c r="K56" s="56"/>
      <c r="L56" s="56"/>
      <c r="M56" s="56"/>
      <c r="O56" s="48"/>
      <c r="P56" s="48"/>
      <c r="Q56" s="48"/>
      <c r="R56" s="48"/>
      <c r="S56" s="48"/>
      <c r="T56" s="48"/>
      <c r="U56" s="48"/>
      <c r="V56" s="48"/>
      <c r="W56" s="48"/>
      <c r="X56" s="57"/>
    </row>
    <row r="57" spans="2:24">
      <c r="B57" s="48"/>
      <c r="C57" s="48"/>
      <c r="D57" s="48"/>
      <c r="E57" s="56"/>
      <c r="F57" s="56"/>
      <c r="G57" s="56"/>
      <c r="H57" s="56"/>
      <c r="I57" s="56"/>
      <c r="J57" s="56"/>
      <c r="K57" s="56"/>
      <c r="L57" s="56"/>
      <c r="M57" s="56"/>
      <c r="O57" s="48"/>
      <c r="P57" s="48"/>
      <c r="Q57" s="48"/>
      <c r="R57" s="48"/>
      <c r="S57" s="48"/>
      <c r="T57" s="48"/>
      <c r="U57" s="48"/>
      <c r="V57" s="48"/>
      <c r="W57" s="48"/>
      <c r="X57" s="57"/>
    </row>
    <row r="58" spans="2:24">
      <c r="B58" s="48"/>
      <c r="C58" s="48"/>
      <c r="D58" s="48"/>
      <c r="E58" s="56"/>
      <c r="F58" s="56"/>
      <c r="G58" s="56"/>
      <c r="H58" s="56"/>
      <c r="I58" s="56"/>
      <c r="J58" s="56"/>
      <c r="K58" s="56"/>
      <c r="L58" s="56"/>
      <c r="M58" s="56"/>
      <c r="O58" s="48"/>
      <c r="P58" s="48"/>
      <c r="Q58" s="48"/>
      <c r="R58" s="48"/>
      <c r="S58" s="48"/>
      <c r="T58" s="48"/>
      <c r="U58" s="48"/>
      <c r="V58" s="48"/>
      <c r="W58" s="48"/>
      <c r="X58" s="57"/>
    </row>
    <row r="59" spans="2:24">
      <c r="B59" s="48"/>
      <c r="C59" s="48"/>
      <c r="D59" s="48"/>
      <c r="E59" s="56"/>
      <c r="F59" s="56"/>
      <c r="G59" s="56"/>
      <c r="H59" s="56"/>
      <c r="I59" s="56"/>
      <c r="J59" s="56"/>
      <c r="K59" s="56"/>
      <c r="L59" s="56"/>
      <c r="M59" s="56"/>
      <c r="O59" s="48"/>
      <c r="P59" s="48"/>
      <c r="Q59" s="48"/>
      <c r="R59" s="48"/>
      <c r="S59" s="48"/>
      <c r="T59" s="48"/>
      <c r="U59" s="48"/>
      <c r="V59" s="48"/>
      <c r="W59" s="48"/>
      <c r="X59" s="57"/>
    </row>
    <row r="60" spans="2:24">
      <c r="B60" s="48"/>
      <c r="C60" s="48"/>
      <c r="D60" s="48"/>
      <c r="E60" s="56"/>
      <c r="F60" s="56"/>
      <c r="G60" s="56"/>
      <c r="H60" s="56"/>
      <c r="I60" s="56"/>
      <c r="J60" s="56"/>
      <c r="K60" s="56"/>
      <c r="L60" s="56"/>
      <c r="M60" s="56"/>
      <c r="O60" s="48"/>
      <c r="P60" s="48"/>
      <c r="Q60" s="48"/>
      <c r="R60" s="48"/>
      <c r="S60" s="48"/>
      <c r="T60" s="48"/>
      <c r="U60" s="48"/>
      <c r="V60" s="48"/>
      <c r="W60" s="48"/>
      <c r="X60" s="57"/>
    </row>
    <row r="61" spans="2:24">
      <c r="B61" s="48"/>
      <c r="C61" s="48"/>
      <c r="D61" s="48"/>
      <c r="E61" s="56"/>
      <c r="F61" s="56"/>
      <c r="G61" s="56"/>
      <c r="H61" s="56"/>
      <c r="I61" s="56"/>
      <c r="J61" s="56"/>
      <c r="K61" s="56"/>
      <c r="L61" s="56"/>
      <c r="M61" s="56"/>
      <c r="O61" s="48"/>
      <c r="P61" s="48"/>
      <c r="Q61" s="48"/>
      <c r="R61" s="48"/>
      <c r="S61" s="48"/>
      <c r="T61" s="48"/>
      <c r="U61" s="48"/>
      <c r="V61" s="48"/>
      <c r="W61" s="48"/>
      <c r="X61" s="57"/>
    </row>
    <row r="62" spans="2:24">
      <c r="B62" s="48"/>
      <c r="C62" s="48"/>
      <c r="D62" s="48"/>
      <c r="E62" s="56"/>
      <c r="F62" s="56"/>
      <c r="G62" s="56"/>
      <c r="H62" s="56"/>
      <c r="I62" s="56"/>
      <c r="J62" s="56"/>
      <c r="K62" s="56"/>
      <c r="L62" s="56"/>
      <c r="M62" s="56"/>
      <c r="O62" s="48"/>
      <c r="P62" s="48"/>
      <c r="Q62" s="48"/>
      <c r="R62" s="48"/>
      <c r="S62" s="48"/>
      <c r="T62" s="48"/>
      <c r="U62" s="48"/>
      <c r="V62" s="48"/>
      <c r="W62" s="48"/>
      <c r="X62" s="57"/>
    </row>
    <row r="63" spans="2:24">
      <c r="B63" s="48"/>
      <c r="C63" s="48"/>
      <c r="D63" s="48"/>
      <c r="E63" s="56"/>
      <c r="F63" s="56"/>
      <c r="G63" s="56"/>
      <c r="H63" s="56"/>
      <c r="I63" s="56"/>
      <c r="J63" s="56"/>
      <c r="K63" s="56"/>
      <c r="L63" s="56"/>
      <c r="M63" s="56"/>
      <c r="O63" s="48"/>
      <c r="P63" s="48"/>
      <c r="Q63" s="48"/>
      <c r="R63" s="48"/>
      <c r="S63" s="48"/>
      <c r="T63" s="48"/>
      <c r="U63" s="48"/>
      <c r="V63" s="48"/>
      <c r="W63" s="48"/>
      <c r="X63" s="57"/>
    </row>
    <row r="64" spans="2:24">
      <c r="B64" s="48"/>
      <c r="C64" s="48"/>
      <c r="D64" s="48"/>
      <c r="E64" s="56"/>
      <c r="F64" s="56"/>
      <c r="G64" s="56"/>
      <c r="H64" s="56"/>
      <c r="I64" s="56"/>
      <c r="J64" s="56"/>
      <c r="K64" s="56"/>
      <c r="L64" s="56"/>
      <c r="M64" s="56"/>
      <c r="O64" s="48"/>
      <c r="P64" s="48"/>
      <c r="Q64" s="48"/>
      <c r="R64" s="48"/>
      <c r="S64" s="48"/>
      <c r="T64" s="48"/>
      <c r="U64" s="48"/>
      <c r="V64" s="48"/>
      <c r="W64" s="48"/>
      <c r="X64" s="57"/>
    </row>
    <row r="65" spans="2:24">
      <c r="B65" s="48"/>
      <c r="C65" s="48"/>
      <c r="D65" s="48"/>
      <c r="E65" s="56"/>
      <c r="F65" s="56"/>
      <c r="G65" s="56"/>
      <c r="H65" s="56"/>
      <c r="I65" s="56"/>
      <c r="J65" s="56"/>
      <c r="K65" s="56"/>
      <c r="L65" s="56"/>
      <c r="M65" s="56"/>
      <c r="O65" s="48"/>
      <c r="P65" s="48"/>
      <c r="Q65" s="48"/>
      <c r="R65" s="48"/>
      <c r="S65" s="48"/>
      <c r="T65" s="48"/>
      <c r="U65" s="48"/>
      <c r="V65" s="48"/>
      <c r="W65" s="48"/>
      <c r="X65" s="57"/>
    </row>
    <row r="66" spans="2:24">
      <c r="B66" s="48"/>
      <c r="C66" s="48"/>
      <c r="D66" s="48"/>
      <c r="E66" s="56"/>
      <c r="F66" s="56"/>
      <c r="G66" s="56"/>
      <c r="H66" s="56"/>
      <c r="I66" s="56"/>
      <c r="J66" s="56"/>
      <c r="K66" s="56"/>
      <c r="L66" s="56"/>
      <c r="M66" s="56"/>
      <c r="O66" s="48"/>
      <c r="P66" s="48"/>
      <c r="Q66" s="48"/>
      <c r="R66" s="48"/>
      <c r="S66" s="48"/>
      <c r="T66" s="48"/>
      <c r="U66" s="48"/>
      <c r="V66" s="48"/>
      <c r="W66" s="48"/>
      <c r="X66" s="57"/>
    </row>
    <row r="67" spans="2:24">
      <c r="B67" s="48"/>
      <c r="C67" s="48"/>
      <c r="D67" s="48"/>
      <c r="E67" s="56"/>
      <c r="F67" s="56"/>
      <c r="G67" s="56"/>
      <c r="H67" s="56"/>
      <c r="I67" s="56"/>
      <c r="J67" s="56"/>
      <c r="K67" s="56"/>
      <c r="L67" s="56"/>
      <c r="M67" s="56"/>
      <c r="O67" s="48"/>
      <c r="P67" s="48"/>
      <c r="Q67" s="48"/>
      <c r="R67" s="48"/>
      <c r="S67" s="48"/>
      <c r="T67" s="48"/>
      <c r="U67" s="48"/>
      <c r="V67" s="48"/>
      <c r="W67" s="48"/>
      <c r="X67" s="57"/>
    </row>
    <row r="68" spans="2:24">
      <c r="B68" s="48"/>
      <c r="C68" s="48"/>
      <c r="D68" s="48"/>
      <c r="E68" s="56"/>
      <c r="F68" s="56"/>
      <c r="G68" s="56"/>
      <c r="H68" s="56"/>
      <c r="I68" s="56"/>
      <c r="J68" s="56"/>
      <c r="K68" s="56"/>
      <c r="L68" s="56"/>
      <c r="M68" s="56"/>
      <c r="O68" s="48"/>
      <c r="P68" s="48"/>
      <c r="Q68" s="48"/>
      <c r="R68" s="48"/>
      <c r="S68" s="48"/>
      <c r="T68" s="48"/>
      <c r="U68" s="48"/>
      <c r="V68" s="48"/>
      <c r="W68" s="48"/>
      <c r="X68" s="57"/>
    </row>
    <row r="69" spans="2:24">
      <c r="B69" s="48"/>
      <c r="C69" s="48"/>
      <c r="D69" s="48"/>
      <c r="E69" s="56"/>
      <c r="F69" s="56"/>
      <c r="G69" s="56"/>
      <c r="H69" s="56"/>
      <c r="I69" s="56"/>
      <c r="J69" s="56"/>
      <c r="K69" s="56"/>
      <c r="L69" s="56"/>
      <c r="M69" s="56"/>
      <c r="O69" s="48"/>
      <c r="P69" s="48"/>
      <c r="Q69" s="48"/>
      <c r="R69" s="48"/>
      <c r="S69" s="48"/>
      <c r="T69" s="48"/>
      <c r="U69" s="48"/>
      <c r="V69" s="48"/>
      <c r="W69" s="48"/>
      <c r="X69" s="57"/>
    </row>
    <row r="70" spans="2:24">
      <c r="B70" s="48"/>
      <c r="C70" s="48"/>
      <c r="D70" s="48"/>
      <c r="E70" s="56"/>
      <c r="F70" s="56"/>
      <c r="G70" s="56"/>
      <c r="H70" s="56"/>
      <c r="I70" s="56"/>
      <c r="J70" s="56"/>
      <c r="K70" s="56"/>
      <c r="L70" s="56"/>
      <c r="M70" s="56"/>
      <c r="O70" s="48"/>
      <c r="P70" s="48"/>
      <c r="Q70" s="48"/>
      <c r="R70" s="48"/>
      <c r="S70" s="48"/>
      <c r="T70" s="48"/>
      <c r="U70" s="48"/>
      <c r="V70" s="48"/>
      <c r="W70" s="48"/>
      <c r="X70" s="57"/>
    </row>
    <row r="71" spans="2:24">
      <c r="B71" s="48"/>
      <c r="C71" s="48"/>
      <c r="D71" s="48"/>
      <c r="E71" s="56"/>
      <c r="F71" s="56"/>
      <c r="G71" s="56"/>
      <c r="H71" s="56"/>
      <c r="I71" s="56"/>
      <c r="J71" s="56"/>
      <c r="K71" s="56"/>
      <c r="L71" s="56"/>
      <c r="M71" s="56"/>
      <c r="O71" s="48"/>
      <c r="P71" s="48"/>
      <c r="Q71" s="48"/>
      <c r="R71" s="48"/>
      <c r="S71" s="48"/>
      <c r="T71" s="48"/>
      <c r="U71" s="48"/>
      <c r="V71" s="48"/>
      <c r="W71" s="48"/>
      <c r="X71" s="57"/>
    </row>
    <row r="72" spans="2:24">
      <c r="B72" s="48"/>
      <c r="C72" s="48"/>
      <c r="D72" s="48"/>
      <c r="E72" s="56"/>
      <c r="F72" s="56"/>
      <c r="G72" s="56"/>
      <c r="H72" s="56"/>
      <c r="I72" s="56"/>
      <c r="J72" s="56"/>
      <c r="K72" s="56"/>
      <c r="L72" s="56"/>
      <c r="M72" s="56"/>
      <c r="O72" s="48"/>
      <c r="P72" s="48"/>
      <c r="Q72" s="48"/>
      <c r="R72" s="48"/>
      <c r="S72" s="48"/>
      <c r="T72" s="48"/>
      <c r="U72" s="48"/>
      <c r="V72" s="48"/>
      <c r="W72" s="48"/>
      <c r="X72" s="57"/>
    </row>
    <row r="73" spans="2:24">
      <c r="B73" s="48"/>
      <c r="C73" s="48"/>
      <c r="D73" s="48"/>
      <c r="E73" s="56"/>
      <c r="F73" s="56"/>
      <c r="G73" s="56"/>
      <c r="H73" s="56"/>
      <c r="I73" s="56"/>
      <c r="J73" s="56"/>
      <c r="K73" s="56"/>
      <c r="L73" s="56"/>
      <c r="M73" s="56"/>
      <c r="O73" s="48"/>
      <c r="P73" s="48"/>
      <c r="Q73" s="48"/>
      <c r="R73" s="48"/>
      <c r="S73" s="48"/>
      <c r="T73" s="48"/>
      <c r="U73" s="48"/>
      <c r="V73" s="48"/>
      <c r="W73" s="48"/>
      <c r="X73" s="57"/>
    </row>
    <row r="74" spans="2:24">
      <c r="B74" s="48"/>
      <c r="C74" s="48"/>
      <c r="D74" s="48"/>
      <c r="E74" s="56"/>
      <c r="F74" s="56"/>
      <c r="G74" s="56"/>
      <c r="H74" s="56"/>
      <c r="I74" s="56"/>
      <c r="J74" s="56"/>
      <c r="K74" s="56"/>
      <c r="L74" s="56"/>
      <c r="M74" s="56"/>
      <c r="O74" s="48"/>
      <c r="P74" s="48"/>
      <c r="Q74" s="48"/>
      <c r="R74" s="48"/>
      <c r="S74" s="48"/>
      <c r="T74" s="48"/>
      <c r="U74" s="48"/>
      <c r="V74" s="48"/>
      <c r="W74" s="48"/>
      <c r="X74" s="57"/>
    </row>
    <row r="75" spans="2:24">
      <c r="B75" s="48"/>
      <c r="C75" s="48"/>
      <c r="D75" s="48"/>
      <c r="E75" s="56"/>
      <c r="F75" s="56"/>
      <c r="G75" s="56"/>
      <c r="H75" s="56"/>
      <c r="I75" s="56"/>
      <c r="J75" s="56"/>
      <c r="K75" s="56"/>
      <c r="L75" s="56"/>
      <c r="M75" s="56"/>
      <c r="O75" s="48"/>
      <c r="P75" s="48"/>
      <c r="Q75" s="48"/>
      <c r="R75" s="48"/>
      <c r="S75" s="48"/>
      <c r="T75" s="48"/>
      <c r="U75" s="48"/>
      <c r="V75" s="48"/>
      <c r="W75" s="48"/>
      <c r="X75" s="57"/>
    </row>
    <row r="76" spans="2:24">
      <c r="B76" s="48"/>
      <c r="C76" s="48"/>
      <c r="D76" s="48"/>
      <c r="E76" s="56"/>
      <c r="F76" s="56"/>
      <c r="G76" s="56"/>
      <c r="H76" s="56"/>
      <c r="I76" s="56"/>
      <c r="J76" s="56"/>
      <c r="K76" s="56"/>
      <c r="L76" s="56"/>
      <c r="M76" s="56"/>
      <c r="O76" s="48"/>
      <c r="P76" s="48"/>
      <c r="Q76" s="48"/>
      <c r="R76" s="48"/>
      <c r="S76" s="48"/>
      <c r="T76" s="48"/>
      <c r="U76" s="48"/>
      <c r="V76" s="48"/>
      <c r="W76" s="48"/>
      <c r="X76" s="57"/>
    </row>
    <row r="77" spans="2:24">
      <c r="B77" s="48"/>
      <c r="C77" s="48"/>
      <c r="D77" s="48"/>
      <c r="E77" s="56"/>
      <c r="F77" s="56"/>
      <c r="G77" s="56"/>
      <c r="H77" s="56"/>
      <c r="I77" s="56"/>
      <c r="J77" s="56"/>
      <c r="K77" s="56"/>
      <c r="L77" s="56"/>
      <c r="M77" s="56"/>
      <c r="O77" s="48"/>
      <c r="P77" s="48"/>
      <c r="Q77" s="48"/>
      <c r="R77" s="48"/>
      <c r="S77" s="48"/>
      <c r="T77" s="48"/>
      <c r="U77" s="48"/>
      <c r="V77" s="48"/>
      <c r="W77" s="48"/>
      <c r="X77" s="57"/>
    </row>
    <row r="78" spans="2:24">
      <c r="B78" s="48"/>
      <c r="C78" s="48"/>
      <c r="D78" s="48"/>
      <c r="E78" s="56"/>
      <c r="F78" s="56"/>
      <c r="G78" s="56"/>
      <c r="H78" s="56"/>
      <c r="I78" s="56"/>
      <c r="J78" s="56"/>
      <c r="K78" s="56"/>
      <c r="L78" s="56"/>
      <c r="M78" s="56"/>
      <c r="O78" s="48"/>
      <c r="P78" s="48"/>
      <c r="Q78" s="48"/>
      <c r="R78" s="48"/>
      <c r="S78" s="48"/>
      <c r="T78" s="48"/>
      <c r="U78" s="48"/>
      <c r="V78" s="48"/>
      <c r="W78" s="48"/>
      <c r="X78" s="57"/>
    </row>
    <row r="79" spans="2:24">
      <c r="B79" s="48"/>
      <c r="C79" s="48"/>
      <c r="D79" s="48"/>
      <c r="E79" s="56"/>
      <c r="F79" s="56"/>
      <c r="G79" s="56"/>
      <c r="H79" s="56"/>
      <c r="I79" s="56"/>
      <c r="J79" s="56"/>
      <c r="K79" s="56"/>
      <c r="L79" s="56"/>
      <c r="M79" s="56"/>
      <c r="O79" s="48"/>
      <c r="P79" s="48"/>
      <c r="Q79" s="48"/>
      <c r="R79" s="48"/>
      <c r="S79" s="48"/>
      <c r="T79" s="48"/>
      <c r="U79" s="48"/>
      <c r="V79" s="48"/>
      <c r="W79" s="48"/>
      <c r="X79" s="57"/>
    </row>
    <row r="80" spans="2:24">
      <c r="B80" s="48"/>
      <c r="C80" s="48"/>
      <c r="D80" s="48"/>
      <c r="E80" s="56"/>
      <c r="F80" s="56"/>
      <c r="G80" s="56"/>
      <c r="H80" s="56"/>
      <c r="I80" s="56"/>
      <c r="J80" s="56"/>
      <c r="K80" s="56"/>
      <c r="L80" s="56"/>
      <c r="M80" s="56"/>
      <c r="O80" s="48"/>
      <c r="P80" s="48"/>
      <c r="Q80" s="48"/>
      <c r="R80" s="48"/>
      <c r="S80" s="48"/>
      <c r="T80" s="48"/>
      <c r="U80" s="48"/>
      <c r="V80" s="48"/>
      <c r="W80" s="48"/>
      <c r="X80" s="57"/>
    </row>
    <row r="81" spans="2:24">
      <c r="B81" s="48"/>
      <c r="C81" s="48"/>
      <c r="D81" s="48"/>
      <c r="E81" s="56"/>
      <c r="F81" s="56"/>
      <c r="G81" s="56"/>
      <c r="H81" s="56"/>
      <c r="I81" s="56"/>
      <c r="J81" s="56"/>
      <c r="K81" s="56"/>
      <c r="L81" s="56"/>
      <c r="M81" s="56"/>
      <c r="O81" s="48"/>
      <c r="P81" s="48"/>
      <c r="Q81" s="48"/>
      <c r="R81" s="48"/>
      <c r="S81" s="48"/>
      <c r="T81" s="48"/>
      <c r="U81" s="48"/>
      <c r="V81" s="48"/>
      <c r="W81" s="48"/>
      <c r="X81" s="57"/>
    </row>
    <row r="82" spans="2:24">
      <c r="B82" s="48"/>
      <c r="C82" s="48"/>
      <c r="D82" s="48"/>
      <c r="E82" s="56"/>
      <c r="F82" s="56"/>
      <c r="G82" s="56"/>
      <c r="H82" s="56"/>
      <c r="I82" s="56"/>
      <c r="J82" s="56"/>
      <c r="K82" s="56"/>
      <c r="L82" s="56"/>
      <c r="M82" s="56"/>
      <c r="O82" s="48"/>
      <c r="P82" s="48"/>
      <c r="Q82" s="48"/>
      <c r="R82" s="48"/>
      <c r="S82" s="48"/>
      <c r="T82" s="48"/>
      <c r="U82" s="48"/>
      <c r="V82" s="48"/>
      <c r="W82" s="48"/>
      <c r="X82" s="57"/>
    </row>
    <row r="83" spans="2:24">
      <c r="B83" s="48"/>
      <c r="C83" s="48"/>
      <c r="D83" s="48"/>
      <c r="E83" s="56"/>
      <c r="F83" s="56"/>
      <c r="G83" s="56"/>
      <c r="H83" s="56"/>
      <c r="I83" s="56"/>
      <c r="J83" s="56"/>
      <c r="K83" s="56"/>
      <c r="L83" s="56"/>
      <c r="M83" s="56"/>
      <c r="O83" s="48"/>
      <c r="P83" s="48"/>
      <c r="Q83" s="48"/>
      <c r="R83" s="48"/>
      <c r="S83" s="48"/>
      <c r="T83" s="48"/>
      <c r="U83" s="48"/>
      <c r="V83" s="48"/>
      <c r="W83" s="48"/>
      <c r="X83" s="57"/>
    </row>
    <row r="84" spans="2:24">
      <c r="B84" s="48"/>
      <c r="C84" s="48"/>
      <c r="D84" s="48"/>
      <c r="E84" s="56"/>
      <c r="F84" s="56"/>
      <c r="G84" s="56"/>
      <c r="H84" s="56"/>
      <c r="I84" s="56"/>
      <c r="J84" s="56"/>
      <c r="K84" s="56"/>
      <c r="L84" s="56"/>
      <c r="M84" s="56"/>
      <c r="O84" s="48"/>
      <c r="P84" s="48"/>
      <c r="Q84" s="48"/>
      <c r="R84" s="48"/>
      <c r="S84" s="48"/>
      <c r="T84" s="48"/>
      <c r="U84" s="48"/>
      <c r="V84" s="48"/>
      <c r="W84" s="48"/>
      <c r="X84" s="57"/>
    </row>
    <row r="85" spans="2:24">
      <c r="B85" s="48"/>
      <c r="C85" s="48"/>
      <c r="D85" s="48"/>
      <c r="E85" s="56"/>
      <c r="F85" s="56"/>
      <c r="G85" s="56"/>
      <c r="H85" s="56"/>
      <c r="I85" s="56"/>
      <c r="J85" s="56"/>
      <c r="K85" s="56"/>
      <c r="L85" s="56"/>
      <c r="M85" s="56"/>
      <c r="O85" s="48"/>
      <c r="P85" s="48"/>
      <c r="Q85" s="48"/>
      <c r="R85" s="48"/>
      <c r="S85" s="48"/>
      <c r="T85" s="48"/>
      <c r="U85" s="48"/>
      <c r="V85" s="48"/>
      <c r="W85" s="48"/>
      <c r="X85" s="57"/>
    </row>
    <row r="86" spans="2:24">
      <c r="B86" s="48"/>
      <c r="C86" s="48"/>
      <c r="D86" s="48"/>
      <c r="E86" s="56"/>
      <c r="F86" s="56"/>
      <c r="G86" s="56"/>
      <c r="H86" s="56"/>
      <c r="I86" s="56"/>
      <c r="J86" s="56"/>
      <c r="K86" s="56"/>
      <c r="L86" s="56"/>
      <c r="M86" s="56"/>
      <c r="O86" s="48"/>
      <c r="P86" s="48"/>
      <c r="Q86" s="48"/>
      <c r="R86" s="48"/>
      <c r="S86" s="48"/>
      <c r="T86" s="48"/>
      <c r="U86" s="48"/>
      <c r="V86" s="48"/>
      <c r="W86" s="48"/>
      <c r="X86" s="57"/>
    </row>
    <row r="87" spans="2:24">
      <c r="B87" s="48"/>
      <c r="C87" s="48"/>
      <c r="D87" s="48"/>
      <c r="E87" s="56"/>
      <c r="F87" s="56"/>
      <c r="G87" s="56"/>
      <c r="H87" s="56"/>
      <c r="I87" s="56"/>
      <c r="J87" s="56"/>
      <c r="K87" s="56"/>
      <c r="L87" s="56"/>
      <c r="M87" s="56"/>
      <c r="O87" s="48"/>
      <c r="P87" s="48"/>
      <c r="Q87" s="48"/>
      <c r="R87" s="48"/>
      <c r="S87" s="48"/>
      <c r="T87" s="48"/>
      <c r="U87" s="48"/>
      <c r="V87" s="48"/>
      <c r="W87" s="48"/>
      <c r="X87" s="57"/>
    </row>
    <row r="88" spans="2:24">
      <c r="B88" s="48"/>
      <c r="C88" s="48"/>
      <c r="D88" s="48"/>
      <c r="E88" s="56"/>
      <c r="F88" s="56"/>
      <c r="G88" s="56"/>
      <c r="H88" s="56"/>
      <c r="I88" s="56"/>
      <c r="J88" s="56"/>
      <c r="K88" s="56"/>
      <c r="L88" s="56"/>
      <c r="M88" s="56"/>
      <c r="O88" s="48"/>
      <c r="P88" s="48"/>
      <c r="Q88" s="48"/>
      <c r="R88" s="48"/>
      <c r="S88" s="48"/>
      <c r="T88" s="48"/>
      <c r="U88" s="48"/>
      <c r="V88" s="48"/>
      <c r="W88" s="48"/>
      <c r="X88" s="57"/>
    </row>
    <row r="89" spans="2:24">
      <c r="B89" s="48"/>
      <c r="C89" s="48"/>
      <c r="D89" s="48"/>
      <c r="E89" s="56"/>
      <c r="F89" s="56"/>
      <c r="G89" s="56"/>
      <c r="H89" s="56"/>
      <c r="I89" s="56"/>
      <c r="J89" s="56"/>
      <c r="K89" s="56"/>
      <c r="L89" s="56"/>
      <c r="M89" s="56"/>
      <c r="O89" s="48"/>
      <c r="P89" s="48"/>
      <c r="Q89" s="48"/>
      <c r="R89" s="48"/>
      <c r="S89" s="48"/>
      <c r="T89" s="48"/>
      <c r="U89" s="48"/>
      <c r="V89" s="48"/>
      <c r="W89" s="48"/>
      <c r="X89" s="57"/>
    </row>
    <row r="90" spans="2:24">
      <c r="B90" s="48"/>
      <c r="C90" s="48"/>
      <c r="D90" s="48"/>
      <c r="E90" s="56"/>
      <c r="F90" s="56"/>
      <c r="G90" s="56"/>
      <c r="H90" s="56"/>
      <c r="I90" s="56"/>
      <c r="J90" s="56"/>
      <c r="K90" s="56"/>
      <c r="L90" s="56"/>
      <c r="M90" s="56"/>
      <c r="O90" s="48"/>
      <c r="P90" s="48"/>
      <c r="Q90" s="48"/>
      <c r="R90" s="48"/>
      <c r="S90" s="48"/>
      <c r="T90" s="48"/>
      <c r="U90" s="48"/>
      <c r="V90" s="48"/>
      <c r="W90" s="48"/>
      <c r="X90" s="57"/>
    </row>
    <row r="91" spans="2:24">
      <c r="B91" s="48"/>
      <c r="C91" s="48"/>
      <c r="D91" s="48"/>
      <c r="E91" s="56"/>
      <c r="F91" s="56"/>
      <c r="G91" s="56"/>
      <c r="H91" s="56"/>
      <c r="I91" s="56"/>
      <c r="J91" s="56"/>
      <c r="K91" s="56"/>
      <c r="L91" s="56"/>
      <c r="M91" s="56"/>
      <c r="O91" s="48"/>
      <c r="P91" s="48"/>
      <c r="Q91" s="48"/>
      <c r="R91" s="48"/>
      <c r="S91" s="48"/>
      <c r="T91" s="48"/>
      <c r="U91" s="48"/>
      <c r="V91" s="48"/>
      <c r="W91" s="48"/>
      <c r="X91" s="57"/>
    </row>
    <row r="92" spans="2:24">
      <c r="B92" s="48"/>
      <c r="C92" s="48"/>
      <c r="D92" s="48"/>
      <c r="E92" s="56"/>
      <c r="F92" s="56"/>
      <c r="G92" s="56"/>
      <c r="H92" s="56"/>
      <c r="I92" s="56"/>
      <c r="J92" s="56"/>
      <c r="K92" s="56"/>
      <c r="L92" s="56"/>
      <c r="M92" s="56"/>
      <c r="O92" s="48"/>
      <c r="P92" s="48"/>
      <c r="Q92" s="48"/>
      <c r="R92" s="48"/>
      <c r="S92" s="48"/>
      <c r="T92" s="48"/>
      <c r="U92" s="48"/>
      <c r="V92" s="48"/>
      <c r="W92" s="48"/>
      <c r="X92" s="57"/>
    </row>
    <row r="93" spans="2:24">
      <c r="B93" s="48"/>
      <c r="C93" s="48"/>
      <c r="D93" s="48"/>
      <c r="E93" s="56"/>
      <c r="F93" s="56"/>
      <c r="G93" s="56"/>
      <c r="H93" s="56"/>
      <c r="I93" s="56"/>
      <c r="J93" s="56"/>
      <c r="K93" s="56"/>
      <c r="L93" s="56"/>
      <c r="M93" s="56"/>
      <c r="O93" s="48"/>
      <c r="P93" s="48"/>
      <c r="Q93" s="48"/>
      <c r="R93" s="48"/>
      <c r="S93" s="48"/>
      <c r="T93" s="48"/>
      <c r="U93" s="48"/>
      <c r="V93" s="48"/>
      <c r="W93" s="48"/>
      <c r="X93" s="57"/>
    </row>
    <row r="94" spans="2:24">
      <c r="B94" s="48"/>
      <c r="C94" s="48"/>
      <c r="D94" s="48"/>
      <c r="E94" s="56"/>
      <c r="F94" s="56"/>
      <c r="G94" s="56"/>
      <c r="H94" s="56"/>
      <c r="I94" s="56"/>
      <c r="J94" s="56"/>
      <c r="K94" s="56"/>
      <c r="L94" s="56"/>
      <c r="M94" s="56"/>
      <c r="O94" s="48"/>
      <c r="P94" s="48"/>
      <c r="Q94" s="48"/>
      <c r="R94" s="48"/>
      <c r="S94" s="48"/>
      <c r="T94" s="48"/>
      <c r="U94" s="48"/>
      <c r="V94" s="48"/>
      <c r="W94" s="48"/>
      <c r="X94" s="57"/>
    </row>
    <row r="95" spans="2:24">
      <c r="B95" s="48"/>
      <c r="C95" s="48"/>
      <c r="D95" s="48"/>
      <c r="E95" s="56"/>
      <c r="F95" s="56"/>
      <c r="G95" s="56"/>
      <c r="H95" s="56"/>
      <c r="I95" s="56"/>
      <c r="J95" s="56"/>
      <c r="K95" s="56"/>
      <c r="L95" s="56"/>
      <c r="M95" s="56"/>
      <c r="O95" s="48"/>
      <c r="P95" s="48"/>
      <c r="Q95" s="48"/>
      <c r="R95" s="48"/>
      <c r="S95" s="48"/>
      <c r="T95" s="48"/>
      <c r="U95" s="48"/>
      <c r="V95" s="48"/>
      <c r="W95" s="48"/>
      <c r="X95" s="57"/>
    </row>
    <row r="96" spans="2:24">
      <c r="B96" s="48"/>
      <c r="C96" s="48"/>
      <c r="D96" s="48"/>
      <c r="E96" s="56"/>
      <c r="F96" s="56"/>
      <c r="G96" s="56"/>
      <c r="H96" s="56"/>
      <c r="I96" s="56"/>
      <c r="J96" s="56"/>
      <c r="K96" s="56"/>
      <c r="L96" s="56"/>
      <c r="M96" s="56"/>
      <c r="O96" s="48"/>
      <c r="P96" s="48"/>
      <c r="Q96" s="48"/>
      <c r="R96" s="48"/>
      <c r="S96" s="48"/>
      <c r="T96" s="48"/>
      <c r="U96" s="48"/>
      <c r="V96" s="48"/>
      <c r="W96" s="48"/>
      <c r="X96" s="57"/>
    </row>
    <row r="97" spans="2:24">
      <c r="B97" s="48"/>
      <c r="C97" s="48"/>
      <c r="D97" s="48"/>
      <c r="E97" s="56"/>
      <c r="F97" s="56"/>
      <c r="G97" s="56"/>
      <c r="H97" s="56"/>
      <c r="I97" s="56"/>
      <c r="J97" s="56"/>
      <c r="K97" s="56"/>
      <c r="L97" s="56"/>
      <c r="M97" s="56"/>
      <c r="O97" s="48"/>
      <c r="P97" s="48"/>
      <c r="Q97" s="48"/>
      <c r="R97" s="48"/>
      <c r="S97" s="48"/>
      <c r="T97" s="48"/>
      <c r="U97" s="48"/>
      <c r="V97" s="48"/>
      <c r="W97" s="48"/>
      <c r="X97" s="57"/>
    </row>
    <row r="98" spans="2:24">
      <c r="B98" s="48"/>
      <c r="C98" s="48"/>
      <c r="D98" s="48"/>
      <c r="E98" s="56"/>
      <c r="F98" s="56"/>
      <c r="G98" s="56"/>
      <c r="H98" s="56"/>
      <c r="I98" s="56"/>
      <c r="J98" s="56"/>
      <c r="K98" s="56"/>
      <c r="L98" s="56"/>
      <c r="M98" s="56"/>
      <c r="O98" s="48"/>
      <c r="P98" s="48"/>
      <c r="Q98" s="48"/>
      <c r="R98" s="48"/>
      <c r="S98" s="48"/>
      <c r="T98" s="48"/>
      <c r="U98" s="48"/>
      <c r="V98" s="48"/>
      <c r="W98" s="48"/>
      <c r="X98" s="57"/>
    </row>
    <row r="99" spans="2:24">
      <c r="B99" s="48"/>
      <c r="C99" s="48"/>
      <c r="D99" s="48"/>
      <c r="E99" s="56"/>
      <c r="F99" s="56"/>
      <c r="G99" s="56"/>
      <c r="H99" s="56"/>
      <c r="I99" s="56"/>
      <c r="J99" s="56"/>
      <c r="K99" s="56"/>
      <c r="L99" s="56"/>
      <c r="M99" s="56"/>
      <c r="O99" s="48"/>
      <c r="P99" s="48"/>
      <c r="Q99" s="48"/>
      <c r="R99" s="48"/>
      <c r="S99" s="48"/>
      <c r="T99" s="48"/>
      <c r="U99" s="48"/>
      <c r="V99" s="48"/>
      <c r="W99" s="48"/>
      <c r="X99" s="57"/>
    </row>
    <row r="100" spans="2:24">
      <c r="B100" s="48"/>
      <c r="C100" s="48"/>
      <c r="D100" s="48"/>
      <c r="E100" s="56"/>
      <c r="F100" s="56"/>
      <c r="G100" s="56"/>
      <c r="H100" s="56"/>
      <c r="I100" s="56"/>
      <c r="J100" s="56"/>
      <c r="K100" s="56"/>
      <c r="L100" s="56"/>
      <c r="M100" s="56"/>
      <c r="O100" s="48"/>
      <c r="P100" s="48"/>
      <c r="Q100" s="48"/>
      <c r="R100" s="48"/>
      <c r="S100" s="48"/>
      <c r="T100" s="48"/>
      <c r="U100" s="48"/>
      <c r="V100" s="48"/>
      <c r="W100" s="48"/>
      <c r="X100" s="57"/>
    </row>
    <row r="101" spans="2:24">
      <c r="B101" s="48"/>
      <c r="C101" s="48"/>
      <c r="D101" s="48"/>
      <c r="E101" s="56"/>
      <c r="F101" s="56"/>
      <c r="G101" s="56"/>
      <c r="H101" s="56"/>
      <c r="I101" s="56"/>
      <c r="J101" s="56"/>
      <c r="K101" s="56"/>
      <c r="L101" s="56"/>
      <c r="M101" s="56"/>
      <c r="O101" s="48"/>
      <c r="P101" s="48"/>
      <c r="Q101" s="48"/>
      <c r="R101" s="48"/>
      <c r="S101" s="48"/>
      <c r="T101" s="48"/>
      <c r="U101" s="48"/>
      <c r="V101" s="48"/>
      <c r="W101" s="48"/>
      <c r="X101" s="57"/>
    </row>
    <row r="102" spans="2:24">
      <c r="B102" s="48"/>
      <c r="C102" s="48"/>
      <c r="D102" s="48"/>
      <c r="E102" s="56"/>
      <c r="F102" s="56"/>
      <c r="G102" s="56"/>
      <c r="H102" s="56"/>
      <c r="I102" s="56"/>
      <c r="J102" s="56"/>
      <c r="K102" s="56"/>
      <c r="L102" s="56"/>
      <c r="M102" s="56"/>
      <c r="O102" s="48"/>
      <c r="P102" s="48"/>
      <c r="Q102" s="48"/>
      <c r="R102" s="48"/>
      <c r="S102" s="48"/>
      <c r="T102" s="48"/>
      <c r="U102" s="48"/>
      <c r="V102" s="48"/>
      <c r="W102" s="48"/>
      <c r="X102" s="57"/>
    </row>
    <row r="103" spans="2:24">
      <c r="B103" s="48"/>
      <c r="C103" s="48"/>
      <c r="D103" s="48"/>
      <c r="E103" s="56"/>
      <c r="F103" s="56"/>
      <c r="G103" s="56"/>
      <c r="H103" s="56"/>
      <c r="I103" s="56"/>
      <c r="J103" s="56"/>
      <c r="K103" s="56"/>
      <c r="L103" s="56"/>
      <c r="M103" s="56"/>
      <c r="O103" s="48"/>
      <c r="P103" s="48"/>
      <c r="Q103" s="48"/>
      <c r="R103" s="48"/>
      <c r="S103" s="48"/>
      <c r="T103" s="48"/>
      <c r="U103" s="48"/>
      <c r="V103" s="48"/>
      <c r="W103" s="48"/>
      <c r="X103" s="57"/>
    </row>
    <row r="104" spans="2:24">
      <c r="B104" s="48"/>
      <c r="C104" s="48"/>
      <c r="D104" s="48"/>
      <c r="E104" s="56"/>
      <c r="F104" s="56"/>
      <c r="G104" s="56"/>
      <c r="H104" s="56"/>
      <c r="I104" s="56"/>
      <c r="J104" s="56"/>
      <c r="K104" s="56"/>
      <c r="L104" s="56"/>
      <c r="M104" s="56"/>
      <c r="O104" s="48"/>
      <c r="P104" s="48"/>
      <c r="Q104" s="48"/>
      <c r="R104" s="48"/>
      <c r="S104" s="48"/>
      <c r="T104" s="48"/>
      <c r="U104" s="48"/>
      <c r="V104" s="48"/>
      <c r="W104" s="48"/>
      <c r="X104" s="57"/>
    </row>
    <row r="105" spans="2:24">
      <c r="B105" s="48"/>
      <c r="C105" s="48"/>
      <c r="D105" s="48"/>
      <c r="E105" s="56"/>
      <c r="F105" s="56"/>
      <c r="G105" s="56"/>
      <c r="H105" s="56"/>
      <c r="I105" s="56"/>
      <c r="J105" s="56"/>
      <c r="K105" s="56"/>
      <c r="L105" s="56"/>
      <c r="M105" s="56"/>
      <c r="O105" s="48"/>
      <c r="P105" s="48"/>
      <c r="Q105" s="48"/>
      <c r="R105" s="48"/>
      <c r="S105" s="48"/>
      <c r="T105" s="48"/>
      <c r="U105" s="48"/>
      <c r="V105" s="48"/>
      <c r="W105" s="48"/>
      <c r="X105" s="57"/>
    </row>
    <row r="106" spans="2:24">
      <c r="B106" s="48"/>
      <c r="C106" s="48"/>
      <c r="D106" s="48"/>
      <c r="E106" s="56"/>
      <c r="F106" s="56"/>
      <c r="G106" s="56"/>
      <c r="H106" s="56"/>
      <c r="I106" s="56"/>
      <c r="J106" s="56"/>
      <c r="K106" s="56"/>
      <c r="L106" s="56"/>
      <c r="M106" s="56"/>
      <c r="O106" s="48"/>
      <c r="P106" s="48"/>
      <c r="Q106" s="48"/>
      <c r="R106" s="48"/>
      <c r="S106" s="48"/>
      <c r="T106" s="48"/>
      <c r="U106" s="48"/>
      <c r="V106" s="48"/>
      <c r="W106" s="48"/>
      <c r="X106" s="57"/>
    </row>
    <row r="107" spans="2:24">
      <c r="B107" s="48"/>
      <c r="C107" s="48"/>
      <c r="D107" s="48"/>
      <c r="E107" s="56"/>
      <c r="F107" s="56"/>
      <c r="G107" s="56"/>
      <c r="H107" s="56"/>
      <c r="I107" s="56"/>
      <c r="J107" s="56"/>
      <c r="K107" s="56"/>
      <c r="L107" s="56"/>
      <c r="M107" s="56"/>
      <c r="O107" s="48"/>
      <c r="P107" s="48"/>
      <c r="Q107" s="48"/>
      <c r="R107" s="48"/>
      <c r="S107" s="48"/>
      <c r="T107" s="48"/>
      <c r="U107" s="48"/>
      <c r="V107" s="48"/>
      <c r="W107" s="48"/>
      <c r="X107" s="57"/>
    </row>
    <row r="108" spans="2:24">
      <c r="B108" s="48"/>
      <c r="C108" s="48"/>
      <c r="D108" s="48"/>
      <c r="E108" s="56"/>
      <c r="F108" s="56"/>
      <c r="G108" s="56"/>
      <c r="H108" s="56"/>
      <c r="I108" s="56"/>
      <c r="J108" s="56"/>
      <c r="K108" s="56"/>
      <c r="L108" s="56"/>
      <c r="M108" s="56"/>
      <c r="O108" s="48"/>
      <c r="P108" s="48"/>
      <c r="Q108" s="48"/>
      <c r="R108" s="48"/>
      <c r="S108" s="48"/>
      <c r="T108" s="48"/>
      <c r="U108" s="48"/>
      <c r="V108" s="48"/>
      <c r="W108" s="48"/>
      <c r="X108" s="57"/>
    </row>
    <row r="109" spans="2:24">
      <c r="B109" s="48"/>
      <c r="C109" s="48"/>
      <c r="D109" s="48"/>
      <c r="E109" s="56"/>
      <c r="F109" s="56"/>
      <c r="G109" s="56"/>
      <c r="H109" s="56"/>
      <c r="I109" s="56"/>
      <c r="J109" s="56"/>
      <c r="K109" s="56"/>
      <c r="L109" s="56"/>
      <c r="M109" s="56"/>
      <c r="O109" s="48"/>
      <c r="P109" s="48"/>
      <c r="Q109" s="48"/>
      <c r="R109" s="48"/>
      <c r="S109" s="48"/>
      <c r="T109" s="48"/>
      <c r="U109" s="48"/>
      <c r="V109" s="48"/>
      <c r="W109" s="48"/>
      <c r="X109" s="57"/>
    </row>
    <row r="110" spans="2:24">
      <c r="B110" s="48"/>
      <c r="C110" s="48"/>
      <c r="D110" s="48"/>
      <c r="E110" s="56"/>
      <c r="F110" s="56"/>
      <c r="G110" s="56"/>
      <c r="H110" s="56"/>
      <c r="I110" s="56"/>
      <c r="J110" s="56"/>
      <c r="K110" s="56"/>
      <c r="L110" s="56"/>
      <c r="M110" s="56"/>
      <c r="O110" s="48"/>
      <c r="P110" s="48"/>
      <c r="Q110" s="48"/>
      <c r="R110" s="48"/>
      <c r="S110" s="48"/>
      <c r="T110" s="48"/>
      <c r="U110" s="48"/>
      <c r="V110" s="48"/>
      <c r="W110" s="48"/>
      <c r="X110" s="57"/>
    </row>
    <row r="111" spans="2:24">
      <c r="B111" s="48"/>
      <c r="C111" s="48"/>
      <c r="D111" s="48"/>
      <c r="E111" s="56"/>
      <c r="F111" s="56"/>
      <c r="G111" s="56"/>
      <c r="H111" s="56"/>
      <c r="I111" s="56"/>
      <c r="J111" s="56"/>
      <c r="K111" s="56"/>
      <c r="L111" s="56"/>
      <c r="M111" s="56"/>
      <c r="O111" s="48"/>
      <c r="P111" s="48"/>
      <c r="Q111" s="48"/>
      <c r="R111" s="48"/>
      <c r="S111" s="48"/>
      <c r="T111" s="48"/>
      <c r="U111" s="48"/>
      <c r="V111" s="48"/>
      <c r="W111" s="48"/>
      <c r="X111" s="57"/>
    </row>
    <row r="112" spans="2:24">
      <c r="B112" s="48"/>
      <c r="C112" s="48"/>
      <c r="D112" s="48"/>
      <c r="E112" s="56"/>
      <c r="F112" s="56"/>
      <c r="G112" s="56"/>
      <c r="H112" s="56"/>
      <c r="I112" s="56"/>
      <c r="J112" s="56"/>
      <c r="K112" s="56"/>
      <c r="L112" s="56"/>
      <c r="M112" s="56"/>
      <c r="O112" s="48"/>
      <c r="P112" s="48"/>
      <c r="Q112" s="48"/>
      <c r="R112" s="48"/>
      <c r="S112" s="48"/>
      <c r="T112" s="48"/>
      <c r="U112" s="48"/>
      <c r="V112" s="48"/>
      <c r="W112" s="48"/>
      <c r="X112" s="57"/>
    </row>
    <row r="113" spans="2:24">
      <c r="B113" s="48"/>
      <c r="C113" s="48"/>
      <c r="D113" s="48"/>
      <c r="E113" s="56"/>
      <c r="F113" s="56"/>
      <c r="G113" s="56"/>
      <c r="H113" s="56"/>
      <c r="I113" s="56"/>
      <c r="J113" s="56"/>
      <c r="K113" s="56"/>
      <c r="L113" s="56"/>
      <c r="M113" s="56"/>
      <c r="O113" s="48"/>
      <c r="P113" s="48"/>
      <c r="Q113" s="48"/>
      <c r="R113" s="48"/>
      <c r="S113" s="48"/>
      <c r="T113" s="48"/>
      <c r="U113" s="48"/>
      <c r="V113" s="48"/>
      <c r="W113" s="48"/>
      <c r="X113" s="57"/>
    </row>
    <row r="114" spans="2:24">
      <c r="B114" s="48"/>
      <c r="C114" s="48"/>
      <c r="D114" s="48"/>
      <c r="E114" s="56"/>
      <c r="F114" s="56"/>
      <c r="G114" s="56"/>
      <c r="H114" s="56"/>
      <c r="I114" s="56"/>
      <c r="J114" s="56"/>
      <c r="K114" s="56"/>
      <c r="L114" s="56"/>
      <c r="M114" s="56"/>
      <c r="O114" s="48"/>
      <c r="P114" s="48"/>
      <c r="Q114" s="48"/>
      <c r="R114" s="48"/>
      <c r="S114" s="48"/>
      <c r="T114" s="48"/>
      <c r="U114" s="48"/>
      <c r="V114" s="48"/>
      <c r="W114" s="48"/>
      <c r="X114" s="57"/>
    </row>
    <row r="115" spans="2:24">
      <c r="B115" s="48"/>
      <c r="C115" s="48"/>
      <c r="D115" s="48"/>
      <c r="E115" s="56"/>
      <c r="F115" s="56"/>
      <c r="G115" s="56"/>
      <c r="H115" s="56"/>
      <c r="I115" s="56"/>
      <c r="J115" s="56"/>
      <c r="K115" s="56"/>
      <c r="L115" s="56"/>
      <c r="M115" s="56"/>
      <c r="O115" s="48"/>
      <c r="P115" s="48"/>
      <c r="Q115" s="48"/>
      <c r="R115" s="48"/>
      <c r="S115" s="48"/>
      <c r="T115" s="48"/>
      <c r="U115" s="48"/>
      <c r="V115" s="48"/>
      <c r="W115" s="48"/>
      <c r="X115" s="57"/>
    </row>
    <row r="116" spans="2:24">
      <c r="B116" s="48"/>
      <c r="C116" s="48"/>
      <c r="D116" s="48"/>
      <c r="E116" s="56"/>
      <c r="F116" s="56"/>
      <c r="G116" s="56"/>
      <c r="H116" s="56"/>
      <c r="I116" s="56"/>
      <c r="J116" s="56"/>
      <c r="K116" s="56"/>
      <c r="L116" s="56"/>
      <c r="M116" s="56"/>
      <c r="O116" s="48"/>
      <c r="P116" s="48"/>
      <c r="Q116" s="48"/>
      <c r="R116" s="48"/>
      <c r="S116" s="48"/>
      <c r="T116" s="48"/>
      <c r="U116" s="48"/>
      <c r="V116" s="48"/>
      <c r="W116" s="48"/>
      <c r="X116" s="57"/>
    </row>
    <row r="117" spans="2:24">
      <c r="B117" s="48"/>
      <c r="C117" s="48"/>
      <c r="D117" s="48"/>
      <c r="E117" s="56"/>
      <c r="F117" s="56"/>
      <c r="G117" s="56"/>
      <c r="H117" s="56"/>
      <c r="I117" s="56"/>
      <c r="J117" s="56"/>
      <c r="K117" s="56"/>
      <c r="L117" s="56"/>
      <c r="M117" s="56"/>
      <c r="O117" s="48"/>
      <c r="P117" s="48"/>
      <c r="Q117" s="48"/>
      <c r="R117" s="48"/>
      <c r="S117" s="48"/>
      <c r="T117" s="48"/>
      <c r="U117" s="48"/>
      <c r="V117" s="48"/>
      <c r="W117" s="48"/>
      <c r="X117" s="57"/>
    </row>
    <row r="118" spans="2:24">
      <c r="B118" s="48"/>
      <c r="C118" s="48"/>
      <c r="D118" s="48"/>
      <c r="E118" s="56"/>
      <c r="F118" s="56"/>
      <c r="G118" s="56"/>
      <c r="H118" s="56"/>
      <c r="I118" s="56"/>
      <c r="J118" s="56"/>
      <c r="K118" s="56"/>
      <c r="L118" s="56"/>
      <c r="M118" s="56"/>
      <c r="O118" s="48"/>
      <c r="P118" s="48"/>
      <c r="Q118" s="48"/>
      <c r="R118" s="48"/>
      <c r="S118" s="48"/>
      <c r="T118" s="48"/>
      <c r="U118" s="48"/>
      <c r="V118" s="48"/>
      <c r="W118" s="48"/>
      <c r="X118" s="57"/>
    </row>
    <row r="119" spans="2:24">
      <c r="B119" s="48"/>
      <c r="C119" s="48"/>
      <c r="D119" s="48"/>
      <c r="E119" s="56"/>
      <c r="F119" s="56"/>
      <c r="G119" s="56"/>
      <c r="H119" s="56"/>
      <c r="I119" s="56"/>
      <c r="J119" s="56"/>
      <c r="K119" s="56"/>
      <c r="L119" s="56"/>
      <c r="M119" s="56"/>
      <c r="O119" s="48"/>
      <c r="P119" s="48"/>
      <c r="Q119" s="48"/>
      <c r="R119" s="48"/>
      <c r="S119" s="48"/>
      <c r="T119" s="48"/>
      <c r="U119" s="48"/>
      <c r="V119" s="48"/>
      <c r="W119" s="48"/>
      <c r="X119" s="57"/>
    </row>
    <row r="120" spans="2:24">
      <c r="B120" s="48"/>
      <c r="C120" s="48"/>
      <c r="D120" s="48"/>
      <c r="E120" s="56"/>
      <c r="F120" s="56"/>
      <c r="G120" s="56"/>
      <c r="H120" s="56"/>
      <c r="I120" s="56"/>
      <c r="J120" s="56"/>
      <c r="K120" s="56"/>
      <c r="L120" s="56"/>
      <c r="M120" s="56"/>
      <c r="O120" s="48"/>
      <c r="P120" s="48"/>
      <c r="Q120" s="48"/>
      <c r="R120" s="48"/>
      <c r="S120" s="48"/>
      <c r="T120" s="48"/>
      <c r="U120" s="48"/>
      <c r="V120" s="48"/>
      <c r="W120" s="48"/>
      <c r="X120" s="57"/>
    </row>
    <row r="121" spans="2:24">
      <c r="B121" s="48"/>
      <c r="C121" s="48"/>
      <c r="D121" s="48"/>
      <c r="E121" s="56"/>
      <c r="F121" s="56"/>
      <c r="G121" s="56"/>
      <c r="H121" s="56"/>
      <c r="I121" s="56"/>
      <c r="J121" s="56"/>
      <c r="K121" s="56"/>
      <c r="L121" s="56"/>
      <c r="M121" s="56"/>
      <c r="O121" s="48"/>
      <c r="P121" s="48"/>
      <c r="Q121" s="48"/>
      <c r="R121" s="48"/>
      <c r="S121" s="48"/>
      <c r="T121" s="48"/>
      <c r="U121" s="48"/>
      <c r="V121" s="48"/>
      <c r="W121" s="48"/>
      <c r="X121" s="57"/>
    </row>
    <row r="122" spans="2:24">
      <c r="B122" s="48"/>
      <c r="C122" s="48"/>
      <c r="D122" s="48"/>
      <c r="E122" s="56"/>
      <c r="F122" s="56"/>
      <c r="G122" s="56"/>
      <c r="H122" s="56"/>
      <c r="I122" s="56"/>
      <c r="J122" s="56"/>
      <c r="K122" s="56"/>
      <c r="L122" s="56"/>
      <c r="M122" s="56"/>
      <c r="O122" s="48"/>
      <c r="P122" s="48"/>
      <c r="Q122" s="48"/>
      <c r="R122" s="48"/>
      <c r="S122" s="48"/>
      <c r="T122" s="48"/>
      <c r="U122" s="48"/>
      <c r="V122" s="48"/>
      <c r="W122" s="48"/>
      <c r="X122" s="57"/>
    </row>
    <row r="123" spans="2:24">
      <c r="B123" s="48"/>
      <c r="C123" s="48"/>
      <c r="D123" s="48"/>
      <c r="E123" s="56"/>
      <c r="F123" s="56"/>
      <c r="G123" s="56"/>
      <c r="H123" s="56"/>
      <c r="I123" s="56"/>
      <c r="J123" s="56"/>
      <c r="K123" s="56"/>
      <c r="L123" s="56"/>
      <c r="M123" s="56"/>
      <c r="O123" s="48"/>
      <c r="P123" s="48"/>
      <c r="Q123" s="48"/>
      <c r="R123" s="48"/>
      <c r="S123" s="48"/>
      <c r="T123" s="48"/>
      <c r="U123" s="48"/>
      <c r="V123" s="48"/>
      <c r="W123" s="48"/>
      <c r="X123" s="57"/>
    </row>
    <row r="124" spans="2:24">
      <c r="B124" s="48"/>
      <c r="C124" s="48"/>
      <c r="D124" s="48"/>
      <c r="E124" s="56"/>
      <c r="F124" s="56"/>
      <c r="G124" s="56"/>
      <c r="H124" s="56"/>
      <c r="I124" s="56"/>
      <c r="J124" s="56"/>
      <c r="K124" s="56"/>
      <c r="L124" s="56"/>
      <c r="M124" s="56"/>
      <c r="O124" s="48"/>
      <c r="P124" s="48"/>
      <c r="Q124" s="48"/>
      <c r="R124" s="48"/>
      <c r="S124" s="48"/>
      <c r="T124" s="48"/>
      <c r="U124" s="48"/>
      <c r="V124" s="48"/>
      <c r="W124" s="48"/>
      <c r="X124" s="57"/>
    </row>
    <row r="125" spans="2:24">
      <c r="B125" s="48"/>
      <c r="C125" s="48"/>
      <c r="D125" s="48"/>
      <c r="E125" s="56"/>
      <c r="F125" s="56"/>
      <c r="G125" s="56"/>
      <c r="H125" s="56"/>
      <c r="I125" s="56"/>
      <c r="J125" s="56"/>
      <c r="K125" s="56"/>
      <c r="L125" s="56"/>
      <c r="M125" s="56"/>
      <c r="O125" s="48"/>
      <c r="P125" s="48"/>
      <c r="Q125" s="48"/>
      <c r="R125" s="48"/>
      <c r="S125" s="48"/>
      <c r="T125" s="48"/>
      <c r="U125" s="48"/>
      <c r="V125" s="48"/>
      <c r="W125" s="48"/>
      <c r="X125" s="57"/>
    </row>
    <row r="126" spans="2:24">
      <c r="B126" s="48"/>
      <c r="C126" s="48"/>
      <c r="D126" s="48"/>
      <c r="E126" s="56"/>
      <c r="F126" s="56"/>
      <c r="G126" s="56"/>
      <c r="H126" s="56"/>
      <c r="I126" s="56"/>
      <c r="J126" s="56"/>
      <c r="K126" s="56"/>
      <c r="L126" s="56"/>
      <c r="M126" s="56"/>
      <c r="O126" s="48"/>
      <c r="P126" s="48"/>
      <c r="Q126" s="48"/>
      <c r="R126" s="48"/>
      <c r="S126" s="48"/>
      <c r="T126" s="48"/>
      <c r="U126" s="48"/>
      <c r="V126" s="48"/>
      <c r="W126" s="48"/>
      <c r="X126" s="57"/>
    </row>
    <row r="127" spans="2:24">
      <c r="B127" s="48"/>
      <c r="C127" s="48"/>
      <c r="D127" s="48"/>
      <c r="E127" s="56"/>
      <c r="F127" s="56"/>
      <c r="G127" s="56"/>
      <c r="H127" s="56"/>
      <c r="I127" s="56"/>
      <c r="J127" s="56"/>
      <c r="K127" s="56"/>
      <c r="L127" s="56"/>
      <c r="M127" s="56"/>
      <c r="O127" s="48"/>
      <c r="P127" s="48"/>
      <c r="Q127" s="48"/>
      <c r="R127" s="48"/>
      <c r="S127" s="48"/>
      <c r="T127" s="48"/>
      <c r="U127" s="48"/>
      <c r="V127" s="48"/>
      <c r="W127" s="48"/>
      <c r="X127" s="57"/>
    </row>
    <row r="128" spans="2:24">
      <c r="B128" s="48"/>
      <c r="C128" s="48"/>
      <c r="D128" s="48"/>
      <c r="E128" s="56"/>
      <c r="F128" s="56"/>
      <c r="G128" s="56"/>
      <c r="H128" s="56"/>
      <c r="I128" s="56"/>
      <c r="J128" s="56"/>
      <c r="K128" s="56"/>
      <c r="L128" s="56"/>
      <c r="M128" s="56"/>
      <c r="O128" s="48"/>
      <c r="P128" s="48"/>
      <c r="Q128" s="48"/>
      <c r="R128" s="48"/>
      <c r="S128" s="48"/>
      <c r="T128" s="48"/>
      <c r="U128" s="48"/>
      <c r="V128" s="48"/>
      <c r="W128" s="48"/>
      <c r="X128" s="57"/>
    </row>
    <row r="129" spans="2:24">
      <c r="B129" s="48"/>
      <c r="C129" s="48"/>
      <c r="D129" s="48"/>
      <c r="E129" s="56"/>
      <c r="F129" s="56"/>
      <c r="G129" s="56"/>
      <c r="H129" s="56"/>
      <c r="I129" s="56"/>
      <c r="J129" s="56"/>
      <c r="K129" s="56"/>
      <c r="L129" s="56"/>
      <c r="M129" s="56"/>
      <c r="O129" s="48"/>
      <c r="P129" s="48"/>
      <c r="Q129" s="48"/>
      <c r="R129" s="48"/>
      <c r="S129" s="48"/>
      <c r="T129" s="48"/>
      <c r="U129" s="48"/>
      <c r="V129" s="48"/>
      <c r="W129" s="48"/>
      <c r="X129" s="57"/>
    </row>
    <row r="130" spans="2:24">
      <c r="B130" s="48"/>
      <c r="C130" s="48"/>
      <c r="D130" s="48"/>
      <c r="E130" s="56"/>
      <c r="F130" s="56"/>
      <c r="G130" s="56"/>
      <c r="H130" s="56"/>
      <c r="I130" s="56"/>
      <c r="J130" s="56"/>
      <c r="K130" s="56"/>
      <c r="L130" s="56"/>
      <c r="M130" s="56"/>
      <c r="O130" s="48"/>
      <c r="P130" s="48"/>
      <c r="Q130" s="48"/>
      <c r="R130" s="48"/>
      <c r="S130" s="48"/>
      <c r="T130" s="48"/>
      <c r="U130" s="48"/>
      <c r="V130" s="48"/>
      <c r="W130" s="48"/>
      <c r="X130" s="57"/>
    </row>
    <row r="131" spans="2:24">
      <c r="B131" s="48"/>
      <c r="C131" s="48"/>
      <c r="D131" s="48"/>
      <c r="E131" s="56"/>
      <c r="F131" s="56"/>
      <c r="G131" s="56"/>
      <c r="H131" s="56"/>
      <c r="I131" s="56"/>
      <c r="J131" s="56"/>
      <c r="K131" s="56"/>
      <c r="L131" s="56"/>
      <c r="M131" s="56"/>
      <c r="O131" s="48"/>
      <c r="P131" s="48"/>
      <c r="Q131" s="48"/>
      <c r="R131" s="48"/>
      <c r="S131" s="48"/>
      <c r="T131" s="48"/>
      <c r="U131" s="48"/>
      <c r="V131" s="48"/>
      <c r="W131" s="48"/>
      <c r="X131" s="57"/>
    </row>
    <row r="132" spans="2:24">
      <c r="B132" s="48"/>
      <c r="C132" s="48"/>
      <c r="D132" s="48"/>
      <c r="E132" s="56"/>
      <c r="F132" s="56"/>
      <c r="G132" s="56"/>
      <c r="H132" s="56"/>
      <c r="I132" s="56"/>
      <c r="J132" s="56"/>
      <c r="K132" s="56"/>
      <c r="L132" s="56"/>
      <c r="M132" s="56"/>
      <c r="O132" s="48"/>
      <c r="P132" s="48"/>
      <c r="Q132" s="48"/>
      <c r="R132" s="48"/>
      <c r="S132" s="48"/>
      <c r="T132" s="48"/>
      <c r="U132" s="48"/>
      <c r="V132" s="48"/>
      <c r="W132" s="48"/>
      <c r="X132" s="57"/>
    </row>
    <row r="133" spans="2:24">
      <c r="B133" s="48"/>
      <c r="C133" s="48"/>
      <c r="D133" s="48"/>
      <c r="E133" s="56"/>
      <c r="F133" s="56"/>
      <c r="G133" s="56"/>
      <c r="H133" s="56"/>
      <c r="I133" s="56"/>
      <c r="J133" s="56"/>
      <c r="K133" s="56"/>
      <c r="L133" s="56"/>
      <c r="M133" s="56"/>
      <c r="O133" s="48"/>
      <c r="P133" s="48"/>
      <c r="Q133" s="48"/>
      <c r="R133" s="48"/>
      <c r="S133" s="48"/>
      <c r="T133" s="48"/>
      <c r="U133" s="48"/>
      <c r="V133" s="48"/>
      <c r="W133" s="48"/>
      <c r="X133" s="57"/>
    </row>
    <row r="134" spans="2:24">
      <c r="B134" s="48"/>
      <c r="C134" s="48"/>
      <c r="D134" s="48"/>
      <c r="E134" s="56"/>
      <c r="F134" s="56"/>
      <c r="G134" s="56"/>
      <c r="H134" s="56"/>
      <c r="I134" s="56"/>
      <c r="J134" s="56"/>
      <c r="K134" s="56"/>
      <c r="L134" s="56"/>
      <c r="M134" s="56"/>
      <c r="O134" s="48"/>
      <c r="P134" s="48"/>
      <c r="Q134" s="48"/>
      <c r="R134" s="48"/>
      <c r="S134" s="48"/>
      <c r="T134" s="48"/>
      <c r="U134" s="48"/>
      <c r="V134" s="48"/>
      <c r="W134" s="48"/>
      <c r="X134" s="57"/>
    </row>
    <row r="135" spans="2:24">
      <c r="B135" s="48"/>
      <c r="C135" s="48"/>
      <c r="D135" s="48"/>
      <c r="E135" s="56"/>
      <c r="F135" s="56"/>
      <c r="G135" s="56"/>
      <c r="H135" s="56"/>
      <c r="I135" s="56"/>
      <c r="J135" s="56"/>
      <c r="K135" s="56"/>
      <c r="L135" s="56"/>
      <c r="M135" s="56"/>
      <c r="O135" s="48"/>
      <c r="P135" s="48"/>
      <c r="Q135" s="48"/>
      <c r="R135" s="48"/>
      <c r="S135" s="48"/>
      <c r="T135" s="48"/>
      <c r="U135" s="48"/>
      <c r="V135" s="48"/>
      <c r="W135" s="48"/>
      <c r="X135" s="57"/>
    </row>
    <row r="136" spans="2:24">
      <c r="B136" s="48"/>
      <c r="C136" s="48"/>
      <c r="D136" s="48"/>
      <c r="E136" s="56"/>
      <c r="F136" s="56"/>
      <c r="G136" s="56"/>
      <c r="H136" s="56"/>
      <c r="I136" s="56"/>
      <c r="J136" s="56"/>
      <c r="K136" s="56"/>
      <c r="L136" s="56"/>
      <c r="M136" s="56"/>
      <c r="O136" s="48"/>
      <c r="P136" s="48"/>
      <c r="Q136" s="48"/>
      <c r="R136" s="48"/>
      <c r="S136" s="48"/>
      <c r="T136" s="48"/>
      <c r="U136" s="48"/>
      <c r="V136" s="48"/>
      <c r="W136" s="48"/>
      <c r="X136" s="57"/>
    </row>
    <row r="137" spans="2:24">
      <c r="B137" s="48"/>
      <c r="C137" s="48"/>
      <c r="D137" s="48"/>
      <c r="E137" s="56"/>
      <c r="F137" s="56"/>
      <c r="G137" s="56"/>
      <c r="H137" s="56"/>
      <c r="I137" s="56"/>
      <c r="J137" s="56"/>
      <c r="K137" s="56"/>
      <c r="L137" s="56"/>
      <c r="M137" s="56"/>
      <c r="O137" s="48"/>
      <c r="P137" s="48"/>
      <c r="Q137" s="48"/>
      <c r="R137" s="48"/>
      <c r="S137" s="48"/>
      <c r="T137" s="48"/>
      <c r="U137" s="48"/>
      <c r="V137" s="48"/>
      <c r="W137" s="48"/>
      <c r="X137" s="57"/>
    </row>
    <row r="138" spans="2:24">
      <c r="B138" s="48"/>
      <c r="C138" s="48"/>
      <c r="D138" s="48"/>
      <c r="E138" s="56"/>
      <c r="F138" s="56"/>
      <c r="G138" s="56"/>
      <c r="H138" s="56"/>
      <c r="I138" s="56"/>
      <c r="J138" s="56"/>
      <c r="K138" s="56"/>
      <c r="L138" s="56"/>
      <c r="M138" s="56"/>
      <c r="O138" s="48"/>
      <c r="P138" s="48"/>
      <c r="Q138" s="48"/>
      <c r="R138" s="48"/>
      <c r="S138" s="48"/>
      <c r="T138" s="48"/>
      <c r="U138" s="48"/>
      <c r="V138" s="48"/>
      <c r="W138" s="48"/>
      <c r="X138" s="57"/>
    </row>
    <row r="139" spans="2:24">
      <c r="B139" s="48"/>
      <c r="C139" s="48"/>
      <c r="D139" s="48"/>
      <c r="E139" s="56"/>
      <c r="F139" s="56"/>
      <c r="G139" s="56"/>
      <c r="H139" s="56"/>
      <c r="I139" s="56"/>
      <c r="J139" s="56"/>
      <c r="K139" s="56"/>
      <c r="L139" s="56"/>
      <c r="M139" s="56"/>
      <c r="O139" s="48"/>
      <c r="P139" s="48"/>
      <c r="Q139" s="48"/>
      <c r="R139" s="48"/>
      <c r="S139" s="48"/>
      <c r="T139" s="48"/>
      <c r="U139" s="48"/>
      <c r="V139" s="48"/>
      <c r="W139" s="48"/>
      <c r="X139" s="57"/>
    </row>
    <row r="140" spans="2:24">
      <c r="B140" s="48"/>
      <c r="C140" s="48"/>
      <c r="D140" s="48"/>
      <c r="E140" s="56"/>
      <c r="F140" s="56"/>
      <c r="G140" s="56"/>
      <c r="H140" s="56"/>
      <c r="I140" s="56"/>
      <c r="J140" s="56"/>
      <c r="K140" s="56"/>
      <c r="L140" s="56"/>
      <c r="M140" s="56"/>
      <c r="O140" s="48"/>
      <c r="P140" s="48"/>
      <c r="Q140" s="48"/>
      <c r="R140" s="48"/>
      <c r="S140" s="48"/>
      <c r="T140" s="48"/>
      <c r="U140" s="48"/>
      <c r="V140" s="48"/>
      <c r="W140" s="48"/>
      <c r="X140" s="57"/>
    </row>
    <row r="141" spans="2:24">
      <c r="B141" s="48"/>
      <c r="C141" s="48"/>
      <c r="D141" s="48"/>
      <c r="E141" s="56"/>
      <c r="F141" s="56"/>
      <c r="G141" s="56"/>
      <c r="H141" s="56"/>
      <c r="I141" s="56"/>
      <c r="J141" s="56"/>
      <c r="K141" s="56"/>
      <c r="L141" s="56"/>
      <c r="M141" s="56"/>
      <c r="O141" s="48"/>
      <c r="P141" s="48"/>
      <c r="Q141" s="48"/>
      <c r="R141" s="48"/>
      <c r="S141" s="48"/>
      <c r="T141" s="48"/>
      <c r="U141" s="48"/>
      <c r="V141" s="48"/>
      <c r="W141" s="48"/>
      <c r="X141" s="57"/>
    </row>
    <row r="142" spans="2:24">
      <c r="B142" s="48"/>
      <c r="C142" s="48"/>
      <c r="D142" s="48"/>
      <c r="E142" s="56"/>
      <c r="F142" s="56"/>
      <c r="G142" s="56"/>
      <c r="H142" s="56"/>
      <c r="I142" s="56"/>
      <c r="J142" s="56"/>
      <c r="K142" s="56"/>
      <c r="L142" s="56"/>
      <c r="M142" s="56"/>
      <c r="O142" s="48"/>
      <c r="P142" s="48"/>
      <c r="Q142" s="48"/>
      <c r="R142" s="48"/>
      <c r="S142" s="48"/>
      <c r="T142" s="48"/>
      <c r="U142" s="48"/>
      <c r="V142" s="48"/>
      <c r="W142" s="48"/>
      <c r="X142" s="57"/>
    </row>
    <row r="143" spans="2:24">
      <c r="B143" s="48"/>
      <c r="C143" s="48"/>
      <c r="D143" s="48"/>
      <c r="E143" s="56"/>
      <c r="F143" s="56"/>
      <c r="G143" s="56"/>
      <c r="H143" s="56"/>
      <c r="I143" s="56"/>
      <c r="J143" s="56"/>
      <c r="K143" s="56"/>
      <c r="L143" s="56"/>
      <c r="M143" s="56"/>
      <c r="O143" s="48"/>
      <c r="P143" s="48"/>
      <c r="Q143" s="48"/>
      <c r="R143" s="48"/>
      <c r="S143" s="48"/>
      <c r="T143" s="48"/>
      <c r="U143" s="48"/>
      <c r="V143" s="48"/>
      <c r="W143" s="48"/>
      <c r="X143" s="57"/>
    </row>
    <row r="144" spans="2:24">
      <c r="B144" s="48"/>
      <c r="C144" s="48"/>
      <c r="D144" s="48"/>
      <c r="E144" s="56"/>
      <c r="F144" s="56"/>
      <c r="G144" s="56"/>
      <c r="H144" s="56"/>
      <c r="I144" s="56"/>
      <c r="J144" s="56"/>
      <c r="K144" s="56"/>
      <c r="L144" s="56"/>
      <c r="M144" s="56"/>
      <c r="O144" s="48"/>
      <c r="P144" s="48"/>
      <c r="Q144" s="48"/>
      <c r="R144" s="48"/>
      <c r="S144" s="48"/>
      <c r="T144" s="48"/>
      <c r="U144" s="48"/>
      <c r="V144" s="48"/>
      <c r="W144" s="48"/>
      <c r="X144" s="57"/>
    </row>
    <row r="145" spans="2:24">
      <c r="B145" s="48"/>
      <c r="C145" s="48"/>
      <c r="D145" s="48"/>
      <c r="E145" s="56"/>
      <c r="F145" s="56"/>
      <c r="G145" s="56"/>
      <c r="H145" s="56"/>
      <c r="I145" s="56"/>
      <c r="J145" s="56"/>
      <c r="K145" s="56"/>
      <c r="L145" s="56"/>
      <c r="M145" s="56"/>
      <c r="O145" s="48"/>
      <c r="P145" s="48"/>
      <c r="Q145" s="48"/>
      <c r="R145" s="48"/>
      <c r="S145" s="48"/>
      <c r="T145" s="48"/>
      <c r="U145" s="48"/>
      <c r="V145" s="48"/>
      <c r="W145" s="48"/>
      <c r="X145" s="57"/>
    </row>
    <row r="146" spans="2:24">
      <c r="B146" s="48"/>
      <c r="C146" s="48"/>
      <c r="D146" s="48"/>
      <c r="E146" s="56"/>
      <c r="F146" s="56"/>
      <c r="G146" s="56"/>
      <c r="H146" s="56"/>
      <c r="I146" s="56"/>
      <c r="J146" s="56"/>
      <c r="K146" s="56"/>
      <c r="L146" s="56"/>
      <c r="M146" s="56"/>
      <c r="O146" s="48"/>
      <c r="P146" s="48"/>
      <c r="Q146" s="48"/>
      <c r="R146" s="48"/>
      <c r="S146" s="48"/>
      <c r="T146" s="48"/>
      <c r="U146" s="48"/>
      <c r="V146" s="48"/>
      <c r="W146" s="48"/>
      <c r="X146" s="57"/>
    </row>
    <row r="147" spans="2:24">
      <c r="B147" s="48"/>
      <c r="C147" s="48"/>
      <c r="D147" s="48"/>
      <c r="E147" s="56"/>
      <c r="F147" s="56"/>
      <c r="G147" s="56"/>
      <c r="H147" s="56"/>
      <c r="I147" s="56"/>
      <c r="J147" s="56"/>
      <c r="K147" s="56"/>
      <c r="L147" s="56"/>
      <c r="M147" s="56"/>
      <c r="O147" s="48"/>
      <c r="P147" s="48"/>
      <c r="Q147" s="48"/>
      <c r="R147" s="48"/>
      <c r="S147" s="48"/>
      <c r="T147" s="48"/>
      <c r="U147" s="48"/>
      <c r="V147" s="48"/>
      <c r="W147" s="48"/>
      <c r="X147" s="57"/>
    </row>
    <row r="148" spans="2:24">
      <c r="B148" s="48"/>
      <c r="C148" s="48"/>
      <c r="D148" s="48"/>
      <c r="E148" s="56"/>
      <c r="F148" s="56"/>
      <c r="G148" s="56"/>
      <c r="H148" s="56"/>
      <c r="I148" s="56"/>
      <c r="J148" s="56"/>
      <c r="K148" s="56"/>
      <c r="L148" s="56"/>
      <c r="M148" s="56"/>
      <c r="O148" s="48"/>
      <c r="P148" s="48"/>
      <c r="Q148" s="48"/>
      <c r="R148" s="48"/>
      <c r="S148" s="48"/>
      <c r="T148" s="48"/>
      <c r="U148" s="48"/>
      <c r="V148" s="48"/>
      <c r="W148" s="48"/>
      <c r="X148" s="57"/>
    </row>
    <row r="149" spans="2:24">
      <c r="B149" s="48"/>
      <c r="C149" s="48"/>
      <c r="D149" s="48"/>
      <c r="E149" s="56"/>
      <c r="F149" s="56"/>
      <c r="G149" s="56"/>
      <c r="H149" s="56"/>
      <c r="I149" s="56"/>
      <c r="J149" s="56"/>
      <c r="K149" s="56"/>
      <c r="L149" s="56"/>
      <c r="M149" s="56"/>
      <c r="O149" s="48"/>
      <c r="P149" s="48"/>
      <c r="Q149" s="48"/>
      <c r="R149" s="48"/>
      <c r="S149" s="48"/>
      <c r="T149" s="48"/>
      <c r="U149" s="48"/>
      <c r="V149" s="48"/>
      <c r="W149" s="48"/>
      <c r="X149" s="57"/>
    </row>
    <row r="150" spans="2:24">
      <c r="B150" s="48"/>
      <c r="C150" s="48"/>
      <c r="D150" s="48"/>
      <c r="E150" s="56"/>
      <c r="F150" s="56"/>
      <c r="G150" s="56"/>
      <c r="H150" s="56"/>
      <c r="I150" s="56"/>
      <c r="J150" s="56"/>
      <c r="K150" s="56"/>
      <c r="L150" s="56"/>
      <c r="M150" s="56"/>
      <c r="O150" s="48"/>
      <c r="P150" s="48"/>
      <c r="Q150" s="48"/>
      <c r="R150" s="48"/>
      <c r="S150" s="48"/>
      <c r="T150" s="48"/>
      <c r="U150" s="48"/>
      <c r="V150" s="48"/>
      <c r="W150" s="48"/>
      <c r="X150" s="57"/>
    </row>
    <row r="151" spans="2:24">
      <c r="B151" s="48"/>
      <c r="C151" s="48"/>
      <c r="D151" s="48"/>
      <c r="E151" s="56"/>
      <c r="F151" s="56"/>
      <c r="G151" s="56"/>
      <c r="H151" s="56"/>
      <c r="I151" s="56"/>
      <c r="J151" s="56"/>
      <c r="K151" s="56"/>
      <c r="L151" s="56"/>
      <c r="M151" s="56"/>
      <c r="O151" s="48"/>
      <c r="P151" s="48"/>
      <c r="Q151" s="48"/>
      <c r="R151" s="48"/>
      <c r="S151" s="48"/>
      <c r="T151" s="48"/>
      <c r="U151" s="48"/>
      <c r="V151" s="48"/>
      <c r="W151" s="48"/>
      <c r="X151" s="57"/>
    </row>
    <row r="152" spans="2:24">
      <c r="B152" s="48"/>
      <c r="C152" s="48"/>
      <c r="D152" s="48"/>
      <c r="E152" s="56"/>
      <c r="F152" s="56"/>
      <c r="G152" s="56"/>
      <c r="H152" s="56"/>
      <c r="I152" s="56"/>
      <c r="J152" s="56"/>
      <c r="K152" s="56"/>
      <c r="L152" s="56"/>
      <c r="M152" s="56"/>
      <c r="O152" s="48"/>
      <c r="P152" s="48"/>
      <c r="Q152" s="48"/>
      <c r="R152" s="48"/>
      <c r="S152" s="48"/>
      <c r="T152" s="48"/>
      <c r="U152" s="48"/>
      <c r="V152" s="48"/>
      <c r="W152" s="48"/>
      <c r="X152" s="57"/>
    </row>
    <row r="153" spans="2:24">
      <c r="B153" s="48"/>
      <c r="C153" s="48"/>
      <c r="D153" s="48"/>
      <c r="E153" s="56"/>
      <c r="F153" s="56"/>
      <c r="G153" s="56"/>
      <c r="H153" s="56"/>
      <c r="I153" s="56"/>
      <c r="J153" s="56"/>
      <c r="K153" s="56"/>
      <c r="L153" s="56"/>
      <c r="M153" s="56"/>
      <c r="O153" s="48"/>
      <c r="P153" s="48"/>
      <c r="Q153" s="48"/>
      <c r="R153" s="48"/>
      <c r="S153" s="48"/>
      <c r="T153" s="48"/>
      <c r="U153" s="48"/>
      <c r="V153" s="48"/>
      <c r="W153" s="48"/>
      <c r="X153" s="57"/>
    </row>
    <row r="154" spans="2:24">
      <c r="B154" s="48"/>
      <c r="C154" s="48"/>
      <c r="D154" s="48"/>
      <c r="E154" s="56"/>
      <c r="F154" s="56"/>
      <c r="G154" s="56"/>
      <c r="H154" s="56"/>
      <c r="I154" s="56"/>
      <c r="J154" s="56"/>
      <c r="K154" s="56"/>
      <c r="L154" s="56"/>
      <c r="M154" s="56"/>
      <c r="O154" s="48"/>
      <c r="P154" s="48"/>
      <c r="Q154" s="48"/>
      <c r="R154" s="48"/>
      <c r="S154" s="48"/>
      <c r="T154" s="48"/>
      <c r="U154" s="48"/>
      <c r="V154" s="48"/>
      <c r="W154" s="48"/>
      <c r="X154" s="57"/>
    </row>
    <row r="155" spans="2:24">
      <c r="B155" s="48"/>
      <c r="C155" s="48"/>
      <c r="D155" s="48"/>
      <c r="E155" s="56"/>
      <c r="F155" s="56"/>
      <c r="G155" s="56"/>
      <c r="H155" s="56"/>
      <c r="I155" s="56"/>
      <c r="J155" s="56"/>
      <c r="K155" s="56"/>
      <c r="L155" s="56"/>
      <c r="M155" s="56"/>
      <c r="O155" s="48"/>
      <c r="P155" s="48"/>
      <c r="Q155" s="48"/>
      <c r="R155" s="48"/>
      <c r="S155" s="48"/>
      <c r="T155" s="48"/>
      <c r="U155" s="48"/>
      <c r="V155" s="48"/>
      <c r="W155" s="48"/>
      <c r="X155" s="57"/>
    </row>
    <row r="156" spans="2:24">
      <c r="B156" s="48"/>
      <c r="C156" s="48"/>
      <c r="D156" s="48"/>
      <c r="E156" s="56"/>
      <c r="F156" s="56"/>
      <c r="G156" s="56"/>
      <c r="H156" s="56"/>
      <c r="I156" s="56"/>
      <c r="J156" s="56"/>
      <c r="K156" s="56"/>
      <c r="L156" s="56"/>
      <c r="M156" s="56"/>
      <c r="O156" s="48"/>
      <c r="P156" s="48"/>
      <c r="Q156" s="48"/>
      <c r="R156" s="48"/>
      <c r="S156" s="48"/>
      <c r="T156" s="48"/>
      <c r="U156" s="48"/>
      <c r="V156" s="48"/>
      <c r="W156" s="48"/>
      <c r="X156" s="57"/>
    </row>
    <row r="157" spans="2:24">
      <c r="B157" s="48"/>
      <c r="C157" s="48"/>
      <c r="D157" s="48"/>
      <c r="E157" s="56"/>
      <c r="F157" s="56"/>
      <c r="G157" s="56"/>
      <c r="H157" s="56"/>
      <c r="I157" s="56"/>
      <c r="J157" s="56"/>
      <c r="K157" s="56"/>
      <c r="L157" s="56"/>
      <c r="M157" s="56"/>
      <c r="O157" s="48"/>
      <c r="P157" s="48"/>
      <c r="Q157" s="48"/>
      <c r="R157" s="48"/>
      <c r="S157" s="48"/>
      <c r="T157" s="48"/>
      <c r="U157" s="48"/>
      <c r="V157" s="48"/>
      <c r="W157" s="48"/>
      <c r="X157" s="57"/>
    </row>
    <row r="158" spans="2:24">
      <c r="B158" s="48"/>
      <c r="C158" s="48"/>
      <c r="D158" s="48"/>
      <c r="E158" s="56"/>
      <c r="F158" s="56"/>
      <c r="G158" s="56"/>
      <c r="H158" s="56"/>
      <c r="I158" s="56"/>
      <c r="J158" s="56"/>
      <c r="K158" s="56"/>
      <c r="L158" s="56"/>
      <c r="M158" s="56"/>
      <c r="O158" s="48"/>
      <c r="P158" s="48"/>
      <c r="Q158" s="48"/>
      <c r="R158" s="48"/>
      <c r="S158" s="48"/>
      <c r="T158" s="48"/>
      <c r="U158" s="48"/>
      <c r="V158" s="48"/>
      <c r="W158" s="48"/>
      <c r="X158" s="57"/>
    </row>
    <row r="159" spans="2:24">
      <c r="B159" s="48"/>
      <c r="C159" s="48"/>
      <c r="D159" s="48"/>
      <c r="E159" s="56"/>
      <c r="F159" s="56"/>
      <c r="G159" s="56"/>
      <c r="H159" s="56"/>
      <c r="I159" s="56"/>
      <c r="J159" s="56"/>
      <c r="K159" s="56"/>
      <c r="L159" s="56"/>
      <c r="M159" s="56"/>
      <c r="O159" s="48"/>
      <c r="P159" s="48"/>
      <c r="Q159" s="48"/>
      <c r="R159" s="48"/>
      <c r="S159" s="48"/>
      <c r="T159" s="48"/>
      <c r="U159" s="48"/>
      <c r="V159" s="48"/>
      <c r="W159" s="48"/>
      <c r="X159" s="57"/>
    </row>
    <row r="160" spans="2:24">
      <c r="B160" s="48"/>
      <c r="C160" s="48"/>
      <c r="D160" s="48"/>
      <c r="E160" s="56"/>
      <c r="F160" s="56"/>
      <c r="G160" s="56"/>
      <c r="H160" s="56"/>
      <c r="I160" s="56"/>
      <c r="J160" s="56"/>
      <c r="K160" s="56"/>
      <c r="L160" s="56"/>
      <c r="M160" s="56"/>
      <c r="O160" s="48"/>
      <c r="P160" s="48"/>
      <c r="Q160" s="48"/>
      <c r="R160" s="48"/>
      <c r="S160" s="48"/>
      <c r="T160" s="48"/>
      <c r="U160" s="48"/>
      <c r="V160" s="48"/>
      <c r="W160" s="48"/>
      <c r="X160" s="57"/>
    </row>
    <row r="161" spans="2:24">
      <c r="B161" s="48"/>
      <c r="C161" s="48"/>
      <c r="D161" s="48"/>
      <c r="E161" s="56"/>
      <c r="F161" s="56"/>
      <c r="G161" s="56"/>
      <c r="H161" s="56"/>
      <c r="I161" s="56"/>
      <c r="J161" s="56"/>
      <c r="K161" s="56"/>
      <c r="L161" s="56"/>
      <c r="M161" s="56"/>
      <c r="O161" s="48"/>
      <c r="P161" s="48"/>
      <c r="Q161" s="48"/>
      <c r="R161" s="48"/>
      <c r="S161" s="48"/>
      <c r="T161" s="48"/>
      <c r="U161" s="48"/>
      <c r="V161" s="48"/>
      <c r="W161" s="48"/>
      <c r="X161" s="57"/>
    </row>
    <row r="162" spans="2:24">
      <c r="B162" s="48"/>
      <c r="C162" s="48"/>
      <c r="D162" s="48"/>
      <c r="E162" s="56"/>
      <c r="F162" s="56"/>
      <c r="G162" s="56"/>
      <c r="H162" s="56"/>
      <c r="I162" s="56"/>
      <c r="J162" s="56"/>
      <c r="K162" s="56"/>
      <c r="L162" s="56"/>
      <c r="M162" s="56"/>
      <c r="O162" s="48"/>
      <c r="P162" s="48"/>
      <c r="Q162" s="48"/>
      <c r="R162" s="48"/>
      <c r="S162" s="48"/>
      <c r="T162" s="48"/>
      <c r="U162" s="48"/>
      <c r="V162" s="48"/>
      <c r="W162" s="48"/>
      <c r="X162" s="57"/>
    </row>
    <row r="163" spans="2:24">
      <c r="B163" s="48"/>
      <c r="C163" s="48"/>
      <c r="D163" s="48"/>
      <c r="E163" s="56"/>
      <c r="F163" s="56"/>
      <c r="G163" s="56"/>
      <c r="H163" s="56"/>
      <c r="I163" s="56"/>
      <c r="J163" s="56"/>
      <c r="K163" s="56"/>
      <c r="L163" s="56"/>
      <c r="M163" s="56"/>
      <c r="O163" s="48"/>
      <c r="P163" s="48"/>
      <c r="Q163" s="48"/>
      <c r="R163" s="48"/>
      <c r="S163" s="48"/>
      <c r="T163" s="48"/>
      <c r="U163" s="48"/>
      <c r="V163" s="48"/>
      <c r="W163" s="48"/>
      <c r="X163" s="57"/>
    </row>
    <row r="164" spans="2:24">
      <c r="B164" s="48"/>
      <c r="C164" s="48"/>
      <c r="D164" s="48"/>
      <c r="E164" s="56"/>
      <c r="F164" s="56"/>
      <c r="G164" s="56"/>
      <c r="H164" s="56"/>
      <c r="I164" s="56"/>
      <c r="J164" s="56"/>
      <c r="K164" s="56"/>
      <c r="L164" s="56"/>
      <c r="M164" s="56"/>
      <c r="O164" s="48"/>
      <c r="P164" s="48"/>
      <c r="Q164" s="48"/>
      <c r="R164" s="48"/>
      <c r="S164" s="48"/>
      <c r="T164" s="48"/>
      <c r="U164" s="48"/>
      <c r="V164" s="48"/>
      <c r="W164" s="48"/>
      <c r="X164" s="57"/>
    </row>
    <row r="165" spans="2:24">
      <c r="B165" s="48"/>
      <c r="C165" s="48"/>
      <c r="D165" s="48"/>
      <c r="E165" s="56"/>
      <c r="F165" s="56"/>
      <c r="G165" s="56"/>
      <c r="H165" s="56"/>
      <c r="I165" s="56"/>
      <c r="J165" s="56"/>
      <c r="K165" s="56"/>
      <c r="L165" s="56"/>
      <c r="M165" s="56"/>
      <c r="O165" s="48"/>
      <c r="P165" s="48"/>
      <c r="Q165" s="48"/>
      <c r="R165" s="48"/>
      <c r="S165" s="48"/>
      <c r="T165" s="48"/>
      <c r="U165" s="48"/>
      <c r="V165" s="48"/>
      <c r="W165" s="48"/>
      <c r="X165" s="57"/>
    </row>
    <row r="166" spans="2:24">
      <c r="B166" s="48"/>
      <c r="C166" s="48"/>
      <c r="D166" s="48"/>
      <c r="E166" s="56"/>
      <c r="F166" s="56"/>
      <c r="G166" s="56"/>
      <c r="H166" s="56"/>
      <c r="I166" s="56"/>
      <c r="J166" s="56"/>
      <c r="K166" s="56"/>
      <c r="L166" s="56"/>
      <c r="M166" s="56"/>
      <c r="O166" s="48"/>
      <c r="P166" s="48"/>
      <c r="Q166" s="48"/>
      <c r="R166" s="48"/>
      <c r="S166" s="48"/>
      <c r="T166" s="48"/>
      <c r="U166" s="48"/>
      <c r="V166" s="48"/>
      <c r="W166" s="48"/>
      <c r="X166" s="57"/>
    </row>
    <row r="167" spans="2:24">
      <c r="B167" s="48"/>
      <c r="C167" s="48"/>
      <c r="D167" s="48"/>
      <c r="E167" s="56"/>
      <c r="F167" s="56"/>
      <c r="G167" s="56"/>
      <c r="H167" s="56"/>
      <c r="I167" s="56"/>
      <c r="J167" s="56"/>
      <c r="K167" s="56"/>
      <c r="L167" s="56"/>
      <c r="M167" s="56"/>
      <c r="O167" s="48"/>
      <c r="P167" s="48"/>
      <c r="Q167" s="48"/>
      <c r="R167" s="48"/>
      <c r="S167" s="48"/>
      <c r="T167" s="48"/>
      <c r="U167" s="48"/>
      <c r="V167" s="48"/>
      <c r="W167" s="48"/>
      <c r="X167" s="57"/>
    </row>
    <row r="168" spans="2:24">
      <c r="B168" s="48"/>
      <c r="C168" s="48"/>
      <c r="D168" s="48"/>
      <c r="E168" s="56"/>
      <c r="F168" s="56"/>
      <c r="G168" s="56"/>
      <c r="H168" s="56"/>
      <c r="I168" s="56"/>
      <c r="J168" s="56"/>
      <c r="K168" s="56"/>
      <c r="L168" s="56"/>
      <c r="M168" s="56"/>
      <c r="O168" s="48"/>
      <c r="P168" s="48"/>
      <c r="Q168" s="48"/>
      <c r="R168" s="48"/>
      <c r="S168" s="48"/>
      <c r="T168" s="48"/>
      <c r="U168" s="48"/>
      <c r="V168" s="48"/>
      <c r="W168" s="48"/>
      <c r="X168" s="57"/>
    </row>
    <row r="169" spans="2:24">
      <c r="B169" s="48"/>
      <c r="C169" s="48"/>
      <c r="D169" s="48"/>
      <c r="E169" s="56"/>
      <c r="F169" s="56"/>
      <c r="G169" s="56"/>
      <c r="H169" s="56"/>
      <c r="I169" s="56"/>
      <c r="J169" s="56"/>
      <c r="K169" s="56"/>
      <c r="L169" s="56"/>
      <c r="M169" s="56"/>
      <c r="O169" s="48"/>
      <c r="P169" s="48"/>
      <c r="Q169" s="48"/>
      <c r="R169" s="48"/>
      <c r="S169" s="48"/>
      <c r="T169" s="48"/>
      <c r="U169" s="48"/>
      <c r="V169" s="48"/>
      <c r="W169" s="48"/>
      <c r="X169" s="57"/>
    </row>
    <row r="170" spans="2:24">
      <c r="B170" s="48"/>
      <c r="C170" s="48"/>
      <c r="D170" s="48"/>
      <c r="E170" s="56"/>
      <c r="F170" s="56"/>
      <c r="G170" s="56"/>
      <c r="H170" s="56"/>
      <c r="I170" s="56"/>
      <c r="J170" s="56"/>
      <c r="K170" s="56"/>
      <c r="L170" s="56"/>
      <c r="M170" s="56"/>
      <c r="O170" s="48"/>
      <c r="P170" s="48"/>
      <c r="Q170" s="48"/>
      <c r="R170" s="48"/>
      <c r="S170" s="48"/>
      <c r="T170" s="48"/>
      <c r="U170" s="48"/>
      <c r="V170" s="48"/>
      <c r="W170" s="48"/>
      <c r="X170" s="57"/>
    </row>
    <row r="171" spans="2:24">
      <c r="B171" s="48"/>
      <c r="C171" s="48"/>
      <c r="D171" s="48"/>
      <c r="E171" s="56"/>
      <c r="F171" s="56"/>
      <c r="G171" s="56"/>
      <c r="H171" s="56"/>
      <c r="I171" s="56"/>
      <c r="J171" s="56"/>
      <c r="K171" s="56"/>
      <c r="L171" s="56"/>
      <c r="M171" s="56"/>
      <c r="O171" s="48"/>
      <c r="P171" s="48"/>
      <c r="Q171" s="48"/>
      <c r="R171" s="48"/>
      <c r="S171" s="48"/>
      <c r="T171" s="48"/>
      <c r="U171" s="48"/>
      <c r="V171" s="48"/>
      <c r="W171" s="48"/>
      <c r="X171" s="57"/>
    </row>
    <row r="172" spans="2:24">
      <c r="B172" s="48"/>
      <c r="C172" s="48"/>
      <c r="D172" s="48"/>
      <c r="E172" s="56"/>
      <c r="F172" s="56"/>
      <c r="G172" s="56"/>
      <c r="H172" s="56"/>
      <c r="I172" s="56"/>
      <c r="J172" s="56"/>
      <c r="K172" s="56"/>
      <c r="L172" s="56"/>
      <c r="M172" s="56"/>
      <c r="O172" s="48"/>
      <c r="P172" s="48"/>
      <c r="Q172" s="48"/>
      <c r="R172" s="48"/>
      <c r="S172" s="48"/>
      <c r="T172" s="48"/>
      <c r="U172" s="48"/>
      <c r="V172" s="48"/>
      <c r="W172" s="48"/>
      <c r="X172" s="57"/>
    </row>
    <row r="173" spans="2:24">
      <c r="B173" s="48"/>
      <c r="C173" s="48"/>
      <c r="D173" s="48"/>
      <c r="E173" s="56"/>
      <c r="F173" s="56"/>
      <c r="G173" s="56"/>
      <c r="H173" s="56"/>
      <c r="I173" s="56"/>
      <c r="J173" s="56"/>
      <c r="K173" s="56"/>
      <c r="L173" s="56"/>
      <c r="M173" s="56"/>
    </row>
    <row r="174" spans="2:24">
      <c r="B174" s="48"/>
      <c r="C174" s="48"/>
      <c r="D174" s="48"/>
      <c r="E174" s="56"/>
      <c r="F174" s="56"/>
      <c r="G174" s="56"/>
      <c r="H174" s="56"/>
      <c r="I174" s="56"/>
      <c r="J174" s="56"/>
      <c r="K174" s="56"/>
      <c r="L174" s="56"/>
      <c r="M174" s="56"/>
    </row>
    <row r="175" spans="2:24">
      <c r="B175" s="48"/>
      <c r="C175" s="48"/>
      <c r="D175" s="48"/>
      <c r="E175" s="56"/>
      <c r="F175" s="56"/>
      <c r="G175" s="56"/>
      <c r="H175" s="56"/>
      <c r="I175" s="56"/>
      <c r="J175" s="56"/>
      <c r="K175" s="56"/>
      <c r="L175" s="56"/>
      <c r="M175" s="56"/>
    </row>
    <row r="176" spans="2:24">
      <c r="B176" s="48"/>
      <c r="C176" s="48"/>
      <c r="D176" s="48"/>
      <c r="E176" s="56"/>
      <c r="F176" s="56"/>
      <c r="G176" s="56"/>
      <c r="H176" s="56"/>
      <c r="I176" s="56"/>
      <c r="J176" s="56"/>
      <c r="K176" s="56"/>
      <c r="L176" s="56"/>
      <c r="M176" s="56"/>
    </row>
    <row r="177" spans="2:13">
      <c r="B177" s="48"/>
      <c r="C177" s="48"/>
      <c r="D177" s="48"/>
      <c r="E177" s="56"/>
      <c r="F177" s="56"/>
      <c r="G177" s="56"/>
      <c r="H177" s="56"/>
      <c r="I177" s="56"/>
      <c r="J177" s="56"/>
      <c r="K177" s="56"/>
      <c r="L177" s="56"/>
      <c r="M177" s="56"/>
    </row>
    <row r="178" spans="2:13">
      <c r="B178" s="48"/>
      <c r="C178" s="48"/>
      <c r="D178" s="48"/>
      <c r="E178" s="56"/>
      <c r="F178" s="56"/>
      <c r="G178" s="56"/>
      <c r="H178" s="56"/>
      <c r="I178" s="56"/>
      <c r="J178" s="56"/>
      <c r="K178" s="56"/>
      <c r="L178" s="56"/>
      <c r="M178" s="56"/>
    </row>
    <row r="179" spans="2:13">
      <c r="B179" s="48"/>
      <c r="C179" s="48"/>
      <c r="D179" s="48"/>
      <c r="E179" s="56"/>
      <c r="F179" s="56"/>
      <c r="G179" s="56"/>
      <c r="H179" s="56"/>
      <c r="I179" s="56"/>
      <c r="J179" s="56"/>
      <c r="K179" s="56"/>
      <c r="L179" s="56"/>
      <c r="M179" s="56"/>
    </row>
    <row r="180" spans="2:13">
      <c r="B180" s="48"/>
      <c r="C180" s="48"/>
      <c r="D180" s="48"/>
      <c r="E180" s="56"/>
      <c r="F180" s="56"/>
      <c r="G180" s="56"/>
      <c r="H180" s="56"/>
      <c r="I180" s="56"/>
      <c r="J180" s="56"/>
      <c r="K180" s="56"/>
      <c r="L180" s="56"/>
      <c r="M180" s="56"/>
    </row>
    <row r="181" spans="2:13">
      <c r="E181" s="56"/>
      <c r="F181" s="56"/>
      <c r="G181" s="56"/>
      <c r="H181" s="56"/>
      <c r="I181" s="56"/>
      <c r="J181" s="56"/>
      <c r="K181" s="56"/>
      <c r="L181" s="56"/>
      <c r="M181" s="56"/>
    </row>
    <row r="182" spans="2:13">
      <c r="E182" s="56"/>
      <c r="F182" s="56"/>
      <c r="G182" s="56"/>
      <c r="H182" s="56"/>
      <c r="I182" s="56"/>
      <c r="J182" s="56"/>
      <c r="K182" s="56"/>
      <c r="L182" s="56"/>
      <c r="M182" s="56"/>
    </row>
    <row r="183" spans="2:13">
      <c r="E183" s="56"/>
      <c r="F183" s="56"/>
      <c r="G183" s="56"/>
      <c r="H183" s="56"/>
      <c r="I183" s="56"/>
      <c r="J183" s="56"/>
      <c r="K183" s="56"/>
      <c r="L183" s="56"/>
      <c r="M183" s="56"/>
    </row>
    <row r="184" spans="2:13">
      <c r="E184" s="56"/>
      <c r="F184" s="56"/>
      <c r="G184" s="56"/>
      <c r="H184" s="56"/>
      <c r="I184" s="56"/>
      <c r="J184" s="56"/>
      <c r="K184" s="56"/>
      <c r="L184" s="56"/>
      <c r="M184" s="56"/>
    </row>
    <row r="185" spans="2:13">
      <c r="E185" s="56"/>
      <c r="F185" s="56"/>
      <c r="G185" s="56"/>
      <c r="H185" s="56"/>
      <c r="I185" s="56"/>
      <c r="J185" s="56"/>
      <c r="K185" s="56"/>
      <c r="L185" s="56"/>
      <c r="M185" s="56"/>
    </row>
    <row r="186" spans="2:13">
      <c r="E186" s="56"/>
      <c r="F186" s="56"/>
      <c r="G186" s="56"/>
      <c r="H186" s="56"/>
      <c r="I186" s="56"/>
      <c r="J186" s="56"/>
      <c r="K186" s="56"/>
      <c r="L186" s="56"/>
      <c r="M186" s="56"/>
    </row>
    <row r="187" spans="2:13">
      <c r="E187" s="56"/>
      <c r="F187" s="56"/>
      <c r="G187" s="56"/>
      <c r="H187" s="56"/>
      <c r="I187" s="56"/>
      <c r="J187" s="56"/>
      <c r="K187" s="56"/>
      <c r="L187" s="56"/>
      <c r="M187" s="56"/>
    </row>
    <row r="188" spans="2:13">
      <c r="E188" s="56"/>
      <c r="F188" s="56"/>
      <c r="G188" s="56"/>
      <c r="H188" s="56"/>
      <c r="I188" s="56"/>
      <c r="J188" s="56"/>
      <c r="K188" s="56"/>
      <c r="L188" s="56"/>
      <c r="M188" s="56"/>
    </row>
    <row r="189" spans="2:13">
      <c r="E189" s="56"/>
      <c r="F189" s="56"/>
      <c r="G189" s="56"/>
      <c r="H189" s="56"/>
      <c r="I189" s="56"/>
      <c r="J189" s="56"/>
      <c r="K189" s="56"/>
      <c r="L189" s="56"/>
      <c r="M189" s="56"/>
    </row>
    <row r="190" spans="2:13">
      <c r="E190" s="56"/>
      <c r="F190" s="56"/>
      <c r="G190" s="56"/>
      <c r="H190" s="56"/>
      <c r="I190" s="56"/>
      <c r="J190" s="56"/>
      <c r="K190" s="56"/>
      <c r="L190" s="56"/>
      <c r="M190" s="56"/>
    </row>
    <row r="191" spans="2:13">
      <c r="E191" s="56"/>
      <c r="F191" s="56"/>
      <c r="G191" s="56"/>
      <c r="H191" s="56"/>
      <c r="I191" s="56"/>
      <c r="J191" s="56"/>
      <c r="K191" s="56"/>
      <c r="L191" s="56"/>
      <c r="M191" s="56"/>
    </row>
    <row r="192" spans="2:13">
      <c r="E192" s="56"/>
      <c r="F192" s="56"/>
      <c r="G192" s="56"/>
      <c r="H192" s="56"/>
      <c r="I192" s="56"/>
      <c r="J192" s="56"/>
      <c r="K192" s="56"/>
      <c r="L192" s="56"/>
      <c r="M192" s="56"/>
    </row>
    <row r="193" spans="5:13">
      <c r="E193" s="56"/>
      <c r="F193" s="56"/>
      <c r="G193" s="56"/>
      <c r="H193" s="56"/>
      <c r="I193" s="56"/>
      <c r="J193" s="56"/>
      <c r="K193" s="56"/>
      <c r="L193" s="56"/>
      <c r="M193" s="56"/>
    </row>
    <row r="194" spans="5:13">
      <c r="E194" s="56"/>
      <c r="F194" s="56"/>
      <c r="G194" s="56"/>
      <c r="H194" s="56"/>
      <c r="I194" s="56"/>
      <c r="J194" s="56"/>
      <c r="K194" s="56"/>
      <c r="L194" s="56"/>
      <c r="M194" s="56"/>
    </row>
    <row r="195" spans="5:13">
      <c r="E195" s="56"/>
      <c r="F195" s="56"/>
      <c r="G195" s="56"/>
      <c r="H195" s="56"/>
      <c r="I195" s="56"/>
      <c r="J195" s="56"/>
      <c r="K195" s="56"/>
      <c r="L195" s="56"/>
      <c r="M195" s="56"/>
    </row>
    <row r="196" spans="5:13">
      <c r="E196" s="56"/>
      <c r="F196" s="56"/>
      <c r="G196" s="56"/>
      <c r="H196" s="56"/>
      <c r="I196" s="56"/>
      <c r="J196" s="56"/>
      <c r="K196" s="56"/>
      <c r="L196" s="56"/>
      <c r="M196" s="56"/>
    </row>
    <row r="197" spans="5:13">
      <c r="E197" s="56"/>
      <c r="F197" s="56"/>
      <c r="G197" s="56"/>
      <c r="H197" s="56"/>
      <c r="I197" s="56"/>
      <c r="J197" s="56"/>
      <c r="K197" s="56"/>
      <c r="L197" s="56"/>
      <c r="M197" s="56"/>
    </row>
    <row r="198" spans="5:13">
      <c r="E198" s="56"/>
      <c r="F198" s="56"/>
      <c r="G198" s="56"/>
      <c r="H198" s="56"/>
      <c r="I198" s="56"/>
      <c r="J198" s="56"/>
      <c r="K198" s="56"/>
      <c r="L198" s="56"/>
      <c r="M198" s="56"/>
    </row>
    <row r="199" spans="5:13">
      <c r="E199" s="56"/>
      <c r="F199" s="56"/>
      <c r="G199" s="56"/>
      <c r="H199" s="56"/>
      <c r="I199" s="56"/>
      <c r="J199" s="56"/>
      <c r="K199" s="56"/>
      <c r="L199" s="56"/>
      <c r="M199" s="56"/>
    </row>
    <row r="200" spans="5:13">
      <c r="E200" s="56"/>
      <c r="F200" s="56"/>
      <c r="G200" s="56"/>
      <c r="H200" s="56"/>
      <c r="I200" s="56"/>
      <c r="J200" s="56"/>
      <c r="K200" s="56"/>
      <c r="L200" s="56"/>
      <c r="M200" s="56"/>
    </row>
    <row r="201" spans="5:13">
      <c r="E201" s="56"/>
      <c r="F201" s="56"/>
      <c r="G201" s="56"/>
      <c r="H201" s="56"/>
      <c r="I201" s="56"/>
      <c r="J201" s="56"/>
      <c r="K201" s="56"/>
      <c r="L201" s="56"/>
      <c r="M201" s="56"/>
    </row>
    <row r="202" spans="5:13">
      <c r="E202" s="56"/>
      <c r="F202" s="56"/>
      <c r="G202" s="56"/>
      <c r="H202" s="56"/>
      <c r="I202" s="56"/>
      <c r="J202" s="56"/>
      <c r="K202" s="56"/>
      <c r="L202" s="56"/>
      <c r="M202" s="56"/>
    </row>
    <row r="203" spans="5:13">
      <c r="E203" s="56"/>
      <c r="F203" s="56"/>
      <c r="G203" s="56"/>
      <c r="H203" s="56"/>
      <c r="I203" s="56"/>
      <c r="J203" s="56"/>
      <c r="K203" s="56"/>
      <c r="L203" s="56"/>
      <c r="M203" s="56"/>
    </row>
    <row r="204" spans="5:13">
      <c r="E204" s="56"/>
      <c r="F204" s="56"/>
      <c r="G204" s="56"/>
      <c r="H204" s="56"/>
      <c r="I204" s="56"/>
      <c r="J204" s="56"/>
      <c r="K204" s="56"/>
      <c r="L204" s="56"/>
      <c r="M204" s="56"/>
    </row>
    <row r="205" spans="5:13">
      <c r="E205" s="56"/>
      <c r="F205" s="56"/>
      <c r="G205" s="56"/>
      <c r="H205" s="56"/>
      <c r="I205" s="56"/>
      <c r="J205" s="56"/>
      <c r="K205" s="56"/>
      <c r="L205" s="56"/>
      <c r="M205" s="56"/>
    </row>
    <row r="206" spans="5:13">
      <c r="E206" s="56"/>
      <c r="F206" s="56"/>
      <c r="G206" s="56"/>
      <c r="H206" s="56"/>
      <c r="I206" s="56"/>
      <c r="J206" s="56"/>
      <c r="K206" s="56"/>
      <c r="L206" s="56"/>
      <c r="M206" s="56"/>
    </row>
    <row r="207" spans="5:13">
      <c r="E207" s="56"/>
      <c r="F207" s="56"/>
      <c r="G207" s="56"/>
      <c r="H207" s="56"/>
      <c r="I207" s="56"/>
      <c r="J207" s="56"/>
      <c r="K207" s="56"/>
      <c r="L207" s="56"/>
      <c r="M207" s="56"/>
    </row>
    <row r="208" spans="5:13">
      <c r="E208" s="56"/>
      <c r="F208" s="56"/>
      <c r="G208" s="56"/>
      <c r="H208" s="56"/>
      <c r="I208" s="56"/>
      <c r="J208" s="56"/>
      <c r="K208" s="56"/>
      <c r="L208" s="56"/>
      <c r="M208" s="56"/>
    </row>
    <row r="209" spans="5:13">
      <c r="E209" s="56"/>
      <c r="F209" s="56"/>
      <c r="G209" s="56"/>
      <c r="H209" s="56"/>
      <c r="I209" s="56"/>
      <c r="J209" s="56"/>
      <c r="K209" s="56"/>
      <c r="L209" s="56"/>
      <c r="M209" s="56"/>
    </row>
    <row r="210" spans="5:13">
      <c r="E210" s="56"/>
      <c r="F210" s="56"/>
      <c r="G210" s="56"/>
      <c r="H210" s="56"/>
      <c r="I210" s="56"/>
      <c r="J210" s="56"/>
      <c r="K210" s="56"/>
      <c r="L210" s="56"/>
      <c r="M210" s="56"/>
    </row>
    <row r="211" spans="5:13">
      <c r="E211" s="56"/>
      <c r="F211" s="56"/>
      <c r="G211" s="56"/>
      <c r="H211" s="56"/>
      <c r="I211" s="56"/>
      <c r="J211" s="56"/>
      <c r="K211" s="56"/>
      <c r="L211" s="56"/>
      <c r="M211" s="56"/>
    </row>
    <row r="212" spans="5:13">
      <c r="E212" s="56"/>
      <c r="F212" s="56"/>
      <c r="G212" s="56"/>
      <c r="H212" s="56"/>
      <c r="I212" s="56"/>
      <c r="J212" s="56"/>
      <c r="K212" s="56"/>
      <c r="L212" s="56"/>
      <c r="M212" s="56"/>
    </row>
    <row r="213" spans="5:13">
      <c r="E213" s="56"/>
      <c r="F213" s="56"/>
      <c r="G213" s="56"/>
      <c r="H213" s="56"/>
      <c r="I213" s="56"/>
      <c r="J213" s="56"/>
      <c r="K213" s="56"/>
      <c r="L213" s="56"/>
      <c r="M213" s="56"/>
    </row>
    <row r="214" spans="5:13">
      <c r="E214" s="56"/>
      <c r="F214" s="56"/>
      <c r="G214" s="56"/>
      <c r="H214" s="56"/>
      <c r="I214" s="56"/>
      <c r="J214" s="56"/>
      <c r="K214" s="56"/>
      <c r="L214" s="56"/>
      <c r="M214" s="56"/>
    </row>
    <row r="215" spans="5:13">
      <c r="E215" s="56"/>
      <c r="F215" s="56"/>
      <c r="G215" s="56"/>
      <c r="H215" s="56"/>
      <c r="I215" s="56"/>
      <c r="J215" s="56"/>
      <c r="K215" s="56"/>
      <c r="L215" s="56"/>
      <c r="M215" s="56"/>
    </row>
    <row r="216" spans="5:13">
      <c r="E216" s="56"/>
      <c r="F216" s="56"/>
      <c r="G216" s="56"/>
      <c r="H216" s="56"/>
      <c r="I216" s="56"/>
      <c r="J216" s="56"/>
      <c r="K216" s="56"/>
      <c r="L216" s="56"/>
      <c r="M216" s="56"/>
    </row>
    <row r="217" spans="5:13">
      <c r="E217" s="56"/>
      <c r="F217" s="56"/>
      <c r="G217" s="56"/>
      <c r="H217" s="56"/>
      <c r="I217" s="56"/>
      <c r="J217" s="56"/>
      <c r="K217" s="56"/>
      <c r="L217" s="56"/>
      <c r="M217" s="56"/>
    </row>
    <row r="218" spans="5:13">
      <c r="E218" s="56"/>
      <c r="F218" s="56"/>
      <c r="G218" s="56"/>
      <c r="H218" s="56"/>
      <c r="I218" s="56"/>
      <c r="J218" s="56"/>
      <c r="K218" s="56"/>
      <c r="L218" s="56"/>
      <c r="M218" s="56"/>
    </row>
    <row r="219" spans="5:13">
      <c r="E219" s="56"/>
      <c r="F219" s="56"/>
      <c r="G219" s="56"/>
      <c r="H219" s="56"/>
      <c r="I219" s="56"/>
      <c r="J219" s="56"/>
      <c r="K219" s="56"/>
      <c r="L219" s="56"/>
      <c r="M219" s="56"/>
    </row>
    <row r="220" spans="5:13">
      <c r="E220" s="56"/>
      <c r="F220" s="56"/>
      <c r="G220" s="56"/>
      <c r="H220" s="56"/>
      <c r="I220" s="56"/>
      <c r="J220" s="56"/>
      <c r="K220" s="56"/>
      <c r="L220" s="56"/>
      <c r="M220" s="56"/>
    </row>
    <row r="221" spans="5:13">
      <c r="E221" s="56"/>
      <c r="F221" s="56"/>
      <c r="G221" s="56"/>
      <c r="H221" s="56"/>
      <c r="I221" s="56"/>
      <c r="J221" s="56"/>
      <c r="K221" s="56"/>
      <c r="L221" s="56"/>
      <c r="M221" s="56"/>
    </row>
    <row r="222" spans="5:13">
      <c r="E222" s="56"/>
      <c r="F222" s="56"/>
      <c r="G222" s="56"/>
      <c r="H222" s="56"/>
      <c r="I222" s="56"/>
      <c r="J222" s="56"/>
      <c r="K222" s="56"/>
      <c r="L222" s="56"/>
      <c r="M222" s="56"/>
    </row>
    <row r="223" spans="5:13">
      <c r="E223" s="56"/>
      <c r="F223" s="56"/>
      <c r="G223" s="56"/>
      <c r="H223" s="56"/>
      <c r="I223" s="56"/>
      <c r="J223" s="56"/>
      <c r="K223" s="56"/>
      <c r="L223" s="56"/>
      <c r="M223" s="56"/>
    </row>
    <row r="224" spans="5:13">
      <c r="E224" s="56"/>
      <c r="F224" s="56"/>
      <c r="G224" s="56"/>
      <c r="H224" s="56"/>
      <c r="I224" s="56"/>
      <c r="J224" s="56"/>
      <c r="K224" s="56"/>
      <c r="L224" s="56"/>
      <c r="M224" s="56"/>
    </row>
    <row r="225" spans="5:13">
      <c r="E225" s="56"/>
      <c r="F225" s="56"/>
      <c r="G225" s="56"/>
      <c r="H225" s="56"/>
      <c r="I225" s="56"/>
      <c r="J225" s="56"/>
      <c r="K225" s="56"/>
      <c r="L225" s="56"/>
      <c r="M225" s="56"/>
    </row>
    <row r="226" spans="5:13">
      <c r="E226" s="56"/>
      <c r="F226" s="56"/>
      <c r="G226" s="56"/>
      <c r="H226" s="56"/>
      <c r="I226" s="56"/>
      <c r="J226" s="56"/>
      <c r="K226" s="56"/>
      <c r="L226" s="56"/>
      <c r="M226" s="56"/>
    </row>
    <row r="227" spans="5:13">
      <c r="E227" s="56"/>
      <c r="F227" s="56"/>
      <c r="G227" s="56"/>
      <c r="H227" s="56"/>
      <c r="I227" s="56"/>
      <c r="J227" s="56"/>
      <c r="K227" s="56"/>
      <c r="L227" s="56"/>
      <c r="M227" s="56"/>
    </row>
    <row r="228" spans="5:13">
      <c r="E228" s="56"/>
      <c r="F228" s="56"/>
      <c r="G228" s="56"/>
      <c r="H228" s="56"/>
      <c r="I228" s="56"/>
      <c r="J228" s="56"/>
      <c r="K228" s="56"/>
      <c r="L228" s="56"/>
      <c r="M228" s="56"/>
    </row>
    <row r="229" spans="5:13">
      <c r="E229" s="56"/>
      <c r="F229" s="56"/>
      <c r="G229" s="56"/>
      <c r="H229" s="56"/>
      <c r="I229" s="56"/>
      <c r="J229" s="56"/>
      <c r="K229" s="56"/>
      <c r="L229" s="56"/>
      <c r="M229" s="56"/>
    </row>
    <row r="230" spans="5:13">
      <c r="E230" s="56"/>
      <c r="F230" s="56"/>
      <c r="G230" s="56"/>
      <c r="H230" s="56"/>
      <c r="I230" s="56"/>
      <c r="J230" s="56"/>
      <c r="K230" s="56"/>
      <c r="L230" s="56"/>
      <c r="M230" s="56"/>
    </row>
    <row r="231" spans="5:13">
      <c r="E231" s="56"/>
      <c r="F231" s="56"/>
      <c r="G231" s="56"/>
      <c r="H231" s="56"/>
      <c r="I231" s="56"/>
      <c r="J231" s="56"/>
      <c r="K231" s="56"/>
      <c r="L231" s="56"/>
      <c r="M231" s="56"/>
    </row>
    <row r="232" spans="5:13">
      <c r="E232" s="56"/>
      <c r="F232" s="56"/>
      <c r="G232" s="56"/>
      <c r="H232" s="56"/>
      <c r="I232" s="56"/>
      <c r="J232" s="56"/>
      <c r="K232" s="56"/>
      <c r="L232" s="56"/>
      <c r="M232" s="56"/>
    </row>
    <row r="233" spans="5:13">
      <c r="E233" s="56"/>
      <c r="F233" s="56"/>
      <c r="G233" s="56"/>
      <c r="H233" s="56"/>
      <c r="I233" s="56"/>
      <c r="J233" s="56"/>
      <c r="K233" s="56"/>
      <c r="L233" s="56"/>
      <c r="M233" s="56"/>
    </row>
    <row r="234" spans="5:13">
      <c r="E234" s="56"/>
      <c r="F234" s="56"/>
      <c r="G234" s="56"/>
      <c r="H234" s="56"/>
      <c r="I234" s="56"/>
      <c r="J234" s="56"/>
      <c r="K234" s="56"/>
      <c r="L234" s="56"/>
      <c r="M234" s="56"/>
    </row>
    <row r="235" spans="5:13">
      <c r="E235" s="56"/>
      <c r="F235" s="56"/>
      <c r="G235" s="56"/>
      <c r="H235" s="56"/>
      <c r="I235" s="56"/>
      <c r="J235" s="56"/>
      <c r="K235" s="56"/>
      <c r="L235" s="56"/>
      <c r="M235" s="56"/>
    </row>
    <row r="236" spans="5:13">
      <c r="E236" s="56"/>
      <c r="F236" s="56"/>
      <c r="G236" s="56"/>
      <c r="H236" s="56"/>
      <c r="I236" s="56"/>
      <c r="J236" s="56"/>
      <c r="K236" s="56"/>
      <c r="L236" s="56"/>
      <c r="M236" s="56"/>
    </row>
    <row r="237" spans="5:13">
      <c r="E237" s="56"/>
      <c r="F237" s="56"/>
      <c r="G237" s="56"/>
      <c r="H237" s="56"/>
      <c r="I237" s="56"/>
      <c r="J237" s="56"/>
      <c r="K237" s="56"/>
      <c r="L237" s="56"/>
      <c r="M237" s="56"/>
    </row>
    <row r="238" spans="5:13">
      <c r="E238" s="56"/>
      <c r="F238" s="56"/>
      <c r="G238" s="56"/>
      <c r="H238" s="56"/>
      <c r="I238" s="56"/>
      <c r="J238" s="56"/>
      <c r="K238" s="56"/>
      <c r="L238" s="56"/>
      <c r="M238" s="56"/>
    </row>
    <row r="239" spans="5:13">
      <c r="E239" s="56"/>
      <c r="F239" s="56"/>
      <c r="G239" s="56"/>
      <c r="H239" s="56"/>
      <c r="I239" s="56"/>
      <c r="J239" s="56"/>
      <c r="K239" s="56"/>
      <c r="L239" s="56"/>
      <c r="M239" s="56"/>
    </row>
    <row r="240" spans="5:13">
      <c r="E240" s="56"/>
      <c r="F240" s="56"/>
      <c r="G240" s="56"/>
      <c r="H240" s="56"/>
      <c r="I240" s="56"/>
      <c r="J240" s="56"/>
      <c r="K240" s="56"/>
      <c r="L240" s="56"/>
      <c r="M240" s="56"/>
    </row>
    <row r="241" spans="5:13">
      <c r="E241" s="56"/>
      <c r="F241" s="56"/>
      <c r="G241" s="56"/>
      <c r="H241" s="56"/>
      <c r="I241" s="56"/>
      <c r="J241" s="56"/>
      <c r="K241" s="56"/>
      <c r="L241" s="56"/>
      <c r="M241" s="56"/>
    </row>
    <row r="242" spans="5:13">
      <c r="E242" s="56"/>
      <c r="F242" s="56"/>
      <c r="G242" s="56"/>
      <c r="H242" s="56"/>
      <c r="I242" s="56"/>
      <c r="J242" s="56"/>
      <c r="K242" s="56"/>
      <c r="L242" s="56"/>
      <c r="M242" s="56"/>
    </row>
    <row r="243" spans="5:13">
      <c r="E243" s="56"/>
      <c r="F243" s="56"/>
      <c r="G243" s="56"/>
      <c r="H243" s="56"/>
      <c r="I243" s="56"/>
      <c r="J243" s="56"/>
      <c r="K243" s="56"/>
      <c r="L243" s="56"/>
      <c r="M243" s="56"/>
    </row>
    <row r="244" spans="5:13">
      <c r="E244" s="56"/>
      <c r="F244" s="56"/>
      <c r="G244" s="56"/>
      <c r="H244" s="56"/>
      <c r="I244" s="56"/>
      <c r="J244" s="56"/>
      <c r="K244" s="56"/>
      <c r="L244" s="56"/>
      <c r="M244" s="56"/>
    </row>
    <row r="245" spans="5:13">
      <c r="E245" s="56"/>
      <c r="F245" s="56"/>
      <c r="G245" s="56"/>
      <c r="H245" s="56"/>
      <c r="I245" s="56"/>
      <c r="J245" s="56"/>
      <c r="K245" s="56"/>
      <c r="L245" s="56"/>
      <c r="M245" s="56"/>
    </row>
    <row r="246" spans="5:13">
      <c r="E246" s="56"/>
      <c r="F246" s="56"/>
      <c r="G246" s="56"/>
      <c r="H246" s="56"/>
      <c r="I246" s="56"/>
      <c r="J246" s="56"/>
      <c r="K246" s="56"/>
      <c r="L246" s="56"/>
      <c r="M246" s="56"/>
    </row>
    <row r="247" spans="5:13">
      <c r="E247" s="56"/>
      <c r="F247" s="56"/>
      <c r="G247" s="56"/>
      <c r="H247" s="56"/>
      <c r="I247" s="56"/>
      <c r="J247" s="56"/>
      <c r="K247" s="56"/>
      <c r="L247" s="56"/>
      <c r="M247" s="56"/>
    </row>
    <row r="248" spans="5:13">
      <c r="E248" s="56"/>
      <c r="F248" s="56"/>
      <c r="G248" s="56"/>
      <c r="H248" s="56"/>
      <c r="I248" s="56"/>
      <c r="J248" s="56"/>
      <c r="K248" s="56"/>
      <c r="L248" s="56"/>
      <c r="M248" s="56"/>
    </row>
    <row r="249" spans="5:13">
      <c r="E249" s="56"/>
      <c r="F249" s="56"/>
      <c r="G249" s="56"/>
      <c r="H249" s="56"/>
      <c r="I249" s="56"/>
      <c r="J249" s="56"/>
      <c r="K249" s="56"/>
      <c r="L249" s="56"/>
      <c r="M249" s="56"/>
    </row>
    <row r="250" spans="5:13">
      <c r="E250" s="56"/>
      <c r="F250" s="56"/>
      <c r="G250" s="56"/>
      <c r="H250" s="56"/>
      <c r="I250" s="56"/>
      <c r="J250" s="56"/>
      <c r="K250" s="56"/>
      <c r="L250" s="56"/>
      <c r="M250" s="56"/>
    </row>
    <row r="251" spans="5:13">
      <c r="E251" s="56"/>
      <c r="F251" s="56"/>
      <c r="G251" s="56"/>
      <c r="H251" s="56"/>
      <c r="I251" s="56"/>
      <c r="J251" s="56"/>
      <c r="K251" s="56"/>
      <c r="L251" s="56"/>
      <c r="M251" s="56"/>
    </row>
    <row r="252" spans="5:13">
      <c r="E252" s="56"/>
      <c r="F252" s="56"/>
      <c r="G252" s="56"/>
      <c r="H252" s="56"/>
      <c r="I252" s="56"/>
      <c r="J252" s="56"/>
      <c r="K252" s="56"/>
      <c r="L252" s="56"/>
      <c r="M252" s="56"/>
    </row>
    <row r="253" spans="5:13">
      <c r="E253" s="56"/>
      <c r="F253" s="56"/>
      <c r="G253" s="56"/>
      <c r="H253" s="56"/>
      <c r="I253" s="56"/>
      <c r="J253" s="56"/>
      <c r="K253" s="56"/>
      <c r="L253" s="56"/>
      <c r="M253" s="56"/>
    </row>
    <row r="254" spans="5:13">
      <c r="E254" s="56"/>
      <c r="F254" s="56"/>
      <c r="G254" s="56"/>
      <c r="H254" s="56"/>
      <c r="I254" s="56"/>
      <c r="J254" s="56"/>
      <c r="K254" s="56"/>
      <c r="L254" s="56"/>
      <c r="M254" s="56"/>
    </row>
    <row r="255" spans="5:13">
      <c r="E255" s="56"/>
      <c r="F255" s="56"/>
      <c r="G255" s="56"/>
      <c r="H255" s="56"/>
      <c r="I255" s="56"/>
      <c r="J255" s="56"/>
      <c r="K255" s="56"/>
      <c r="L255" s="56"/>
      <c r="M255" s="56"/>
    </row>
    <row r="256" spans="5:13">
      <c r="E256" s="56"/>
      <c r="F256" s="56"/>
      <c r="G256" s="56"/>
      <c r="H256" s="56"/>
      <c r="I256" s="56"/>
      <c r="J256" s="56"/>
      <c r="K256" s="56"/>
      <c r="L256" s="56"/>
      <c r="M256" s="56"/>
    </row>
    <row r="257" spans="5:13">
      <c r="E257" s="56"/>
      <c r="F257" s="56"/>
      <c r="G257" s="56"/>
      <c r="H257" s="56"/>
      <c r="I257" s="56"/>
      <c r="J257" s="56"/>
      <c r="K257" s="56"/>
      <c r="L257" s="56"/>
      <c r="M257" s="56"/>
    </row>
    <row r="258" spans="5:13">
      <c r="E258" s="56"/>
      <c r="F258" s="56"/>
      <c r="G258" s="56"/>
      <c r="H258" s="56"/>
      <c r="I258" s="56"/>
      <c r="J258" s="56"/>
      <c r="K258" s="56"/>
      <c r="L258" s="56"/>
      <c r="M258" s="56"/>
    </row>
    <row r="259" spans="5:13">
      <c r="E259" s="56"/>
      <c r="F259" s="56"/>
      <c r="G259" s="56"/>
      <c r="H259" s="56"/>
      <c r="I259" s="56"/>
      <c r="J259" s="56"/>
      <c r="K259" s="56"/>
      <c r="L259" s="56"/>
      <c r="M259" s="56"/>
    </row>
    <row r="260" spans="5:13">
      <c r="E260" s="56"/>
      <c r="F260" s="56"/>
      <c r="G260" s="56"/>
      <c r="H260" s="56"/>
      <c r="I260" s="56"/>
      <c r="J260" s="56"/>
      <c r="K260" s="56"/>
      <c r="L260" s="56"/>
      <c r="M260" s="56"/>
    </row>
    <row r="261" spans="5:13">
      <c r="E261" s="56"/>
      <c r="F261" s="56"/>
      <c r="G261" s="56"/>
      <c r="H261" s="56"/>
      <c r="I261" s="56"/>
      <c r="J261" s="56"/>
      <c r="K261" s="56"/>
      <c r="L261" s="56"/>
      <c r="M261" s="56"/>
    </row>
    <row r="262" spans="5:13">
      <c r="E262" s="56"/>
      <c r="F262" s="56"/>
      <c r="G262" s="56"/>
      <c r="H262" s="56"/>
      <c r="I262" s="56"/>
      <c r="J262" s="56"/>
      <c r="K262" s="56"/>
      <c r="L262" s="56"/>
      <c r="M262" s="56"/>
    </row>
    <row r="263" spans="5:13">
      <c r="E263" s="56"/>
      <c r="F263" s="56"/>
      <c r="G263" s="56"/>
      <c r="H263" s="56"/>
      <c r="I263" s="56"/>
      <c r="J263" s="56"/>
      <c r="K263" s="56"/>
      <c r="L263" s="56"/>
      <c r="M263" s="56"/>
    </row>
    <row r="264" spans="5:13">
      <c r="E264" s="56"/>
      <c r="F264" s="56"/>
      <c r="G264" s="56"/>
      <c r="H264" s="56"/>
      <c r="I264" s="56"/>
      <c r="J264" s="56"/>
      <c r="K264" s="56"/>
      <c r="L264" s="56"/>
      <c r="M264" s="56"/>
    </row>
    <row r="265" spans="5:13">
      <c r="E265" s="56"/>
      <c r="F265" s="56"/>
      <c r="G265" s="56"/>
      <c r="H265" s="56"/>
      <c r="I265" s="56"/>
      <c r="J265" s="56"/>
      <c r="K265" s="56"/>
      <c r="L265" s="56"/>
      <c r="M265" s="56"/>
    </row>
    <row r="266" spans="5:13">
      <c r="E266" s="56"/>
      <c r="F266" s="56"/>
      <c r="G266" s="56"/>
      <c r="H266" s="56"/>
      <c r="I266" s="56"/>
      <c r="J266" s="56"/>
      <c r="K266" s="56"/>
      <c r="L266" s="56"/>
      <c r="M266" s="56"/>
    </row>
    <row r="267" spans="5:13">
      <c r="E267" s="56"/>
      <c r="F267" s="56"/>
      <c r="G267" s="56"/>
      <c r="H267" s="56"/>
      <c r="I267" s="56"/>
      <c r="J267" s="56"/>
      <c r="K267" s="56"/>
      <c r="L267" s="56"/>
      <c r="M267" s="56"/>
    </row>
    <row r="268" spans="5:13">
      <c r="E268" s="56"/>
      <c r="F268" s="56"/>
      <c r="G268" s="56"/>
      <c r="H268" s="56"/>
      <c r="I268" s="56"/>
      <c r="J268" s="56"/>
      <c r="K268" s="56"/>
      <c r="L268" s="56"/>
      <c r="M268" s="56"/>
    </row>
    <row r="269" spans="5:13">
      <c r="E269" s="56"/>
      <c r="F269" s="56"/>
      <c r="G269" s="56"/>
      <c r="H269" s="56"/>
      <c r="I269" s="56"/>
      <c r="J269" s="56"/>
      <c r="K269" s="56"/>
      <c r="L269" s="56"/>
      <c r="M269" s="56"/>
    </row>
    <row r="270" spans="5:13">
      <c r="E270" s="56"/>
      <c r="F270" s="56"/>
      <c r="G270" s="56"/>
      <c r="H270" s="56"/>
      <c r="I270" s="56"/>
      <c r="J270" s="56"/>
      <c r="K270" s="56"/>
      <c r="L270" s="56"/>
      <c r="M270" s="56"/>
    </row>
    <row r="271" spans="5:13">
      <c r="E271" s="56"/>
      <c r="F271" s="56"/>
      <c r="G271" s="56"/>
      <c r="H271" s="56"/>
      <c r="I271" s="56"/>
      <c r="J271" s="56"/>
      <c r="K271" s="56"/>
      <c r="L271" s="56"/>
      <c r="M271" s="56"/>
    </row>
    <row r="272" spans="5:13">
      <c r="E272" s="56"/>
      <c r="F272" s="56"/>
      <c r="G272" s="56"/>
      <c r="H272" s="56"/>
      <c r="I272" s="56"/>
      <c r="J272" s="56"/>
      <c r="K272" s="56"/>
      <c r="L272" s="56"/>
      <c r="M272" s="56"/>
    </row>
    <row r="273" spans="5:13">
      <c r="E273" s="56"/>
      <c r="F273" s="56"/>
      <c r="G273" s="56"/>
      <c r="H273" s="56"/>
      <c r="I273" s="56"/>
      <c r="J273" s="56"/>
      <c r="K273" s="56"/>
      <c r="L273" s="56"/>
      <c r="M273" s="56"/>
    </row>
    <row r="274" spans="5:13">
      <c r="E274" s="56"/>
      <c r="F274" s="56"/>
      <c r="G274" s="56"/>
      <c r="H274" s="56"/>
      <c r="I274" s="56"/>
      <c r="J274" s="56"/>
      <c r="K274" s="56"/>
      <c r="L274" s="56"/>
      <c r="M274" s="56"/>
    </row>
    <row r="275" spans="5:13">
      <c r="E275" s="56"/>
      <c r="F275" s="56"/>
      <c r="G275" s="56"/>
      <c r="H275" s="56"/>
      <c r="I275" s="56"/>
      <c r="J275" s="56"/>
      <c r="K275" s="56"/>
      <c r="L275" s="56"/>
      <c r="M275" s="56"/>
    </row>
    <row r="276" spans="5:13">
      <c r="E276" s="56"/>
      <c r="F276" s="56"/>
      <c r="G276" s="56"/>
      <c r="H276" s="56"/>
      <c r="I276" s="56"/>
      <c r="J276" s="56"/>
      <c r="K276" s="56"/>
      <c r="L276" s="56"/>
      <c r="M276" s="56"/>
    </row>
    <row r="277" spans="5:13">
      <c r="E277" s="56"/>
      <c r="F277" s="56"/>
      <c r="G277" s="56"/>
      <c r="H277" s="56"/>
      <c r="I277" s="56"/>
      <c r="J277" s="56"/>
      <c r="K277" s="56"/>
      <c r="L277" s="56"/>
      <c r="M277" s="56"/>
    </row>
    <row r="278" spans="5:13">
      <c r="E278" s="56"/>
      <c r="F278" s="56"/>
      <c r="G278" s="56"/>
      <c r="H278" s="56"/>
      <c r="I278" s="56"/>
      <c r="J278" s="56"/>
      <c r="K278" s="56"/>
      <c r="L278" s="56"/>
      <c r="M278" s="56"/>
    </row>
    <row r="279" spans="5:13">
      <c r="E279" s="56"/>
      <c r="F279" s="56"/>
      <c r="G279" s="56"/>
      <c r="H279" s="56"/>
      <c r="I279" s="56"/>
      <c r="J279" s="56"/>
      <c r="K279" s="56"/>
      <c r="L279" s="56"/>
      <c r="M279" s="56"/>
    </row>
    <row r="280" spans="5:13">
      <c r="E280" s="56"/>
      <c r="F280" s="56"/>
      <c r="G280" s="56"/>
      <c r="H280" s="56"/>
      <c r="I280" s="56"/>
      <c r="J280" s="56"/>
      <c r="K280" s="56"/>
      <c r="L280" s="56"/>
      <c r="M280" s="56"/>
    </row>
    <row r="281" spans="5:13">
      <c r="E281" s="56"/>
      <c r="F281" s="56"/>
      <c r="G281" s="56"/>
      <c r="H281" s="56"/>
      <c r="I281" s="56"/>
      <c r="J281" s="56"/>
      <c r="K281" s="56"/>
      <c r="L281" s="56"/>
      <c r="M281" s="56"/>
    </row>
    <row r="282" spans="5:13">
      <c r="E282" s="56"/>
      <c r="F282" s="56"/>
      <c r="G282" s="56"/>
      <c r="H282" s="56"/>
      <c r="I282" s="56"/>
      <c r="J282" s="56"/>
      <c r="K282" s="56"/>
      <c r="L282" s="56"/>
      <c r="M282" s="56"/>
    </row>
    <row r="283" spans="5:13">
      <c r="E283" s="56"/>
      <c r="F283" s="56"/>
      <c r="G283" s="56"/>
      <c r="H283" s="56"/>
      <c r="I283" s="56"/>
      <c r="J283" s="56"/>
      <c r="K283" s="56"/>
      <c r="L283" s="56"/>
      <c r="M283" s="56"/>
    </row>
    <row r="284" spans="5:13">
      <c r="E284" s="56"/>
      <c r="F284" s="56"/>
      <c r="G284" s="56"/>
      <c r="H284" s="56"/>
      <c r="I284" s="56"/>
      <c r="J284" s="56"/>
      <c r="K284" s="56"/>
      <c r="L284" s="56"/>
      <c r="M284" s="56"/>
    </row>
    <row r="285" spans="5:13">
      <c r="E285" s="56"/>
      <c r="F285" s="56"/>
      <c r="G285" s="56"/>
      <c r="H285" s="56"/>
      <c r="I285" s="56"/>
      <c r="J285" s="56"/>
      <c r="K285" s="56"/>
      <c r="L285" s="56"/>
      <c r="M285" s="56"/>
    </row>
    <row r="286" spans="5:13">
      <c r="E286" s="56"/>
      <c r="F286" s="56"/>
      <c r="G286" s="56"/>
      <c r="H286" s="56"/>
      <c r="I286" s="56"/>
      <c r="J286" s="56"/>
      <c r="K286" s="56"/>
      <c r="L286" s="56"/>
      <c r="M286" s="56"/>
    </row>
    <row r="287" spans="5:13">
      <c r="E287" s="56"/>
      <c r="F287" s="56"/>
      <c r="G287" s="56"/>
      <c r="H287" s="56"/>
      <c r="I287" s="56"/>
      <c r="J287" s="56"/>
      <c r="K287" s="56"/>
      <c r="L287" s="56"/>
      <c r="M287" s="56"/>
    </row>
    <row r="288" spans="5:13">
      <c r="E288" s="56"/>
      <c r="F288" s="56"/>
      <c r="G288" s="56"/>
      <c r="H288" s="56"/>
      <c r="I288" s="56"/>
      <c r="J288" s="56"/>
      <c r="K288" s="56"/>
      <c r="L288" s="56"/>
      <c r="M288" s="56"/>
    </row>
    <row r="289" spans="5:13">
      <c r="E289" s="56"/>
      <c r="F289" s="56"/>
      <c r="G289" s="56"/>
      <c r="H289" s="56"/>
      <c r="I289" s="56"/>
      <c r="J289" s="56"/>
      <c r="K289" s="56"/>
      <c r="L289" s="56"/>
      <c r="M289" s="56"/>
    </row>
    <row r="290" spans="5:13">
      <c r="E290" s="56"/>
      <c r="F290" s="56"/>
      <c r="G290" s="56"/>
      <c r="H290" s="56"/>
      <c r="I290" s="56"/>
      <c r="J290" s="56"/>
      <c r="K290" s="56"/>
      <c r="L290" s="56"/>
      <c r="M290" s="56"/>
    </row>
    <row r="291" spans="5:13">
      <c r="E291" s="56"/>
      <c r="F291" s="56"/>
      <c r="G291" s="56"/>
      <c r="H291" s="56"/>
      <c r="I291" s="56"/>
      <c r="J291" s="56"/>
      <c r="K291" s="56"/>
      <c r="L291" s="56"/>
      <c r="M291" s="56"/>
    </row>
    <row r="292" spans="5:13">
      <c r="E292" s="56"/>
      <c r="F292" s="56"/>
      <c r="G292" s="56"/>
      <c r="H292" s="56"/>
      <c r="I292" s="56"/>
      <c r="J292" s="56"/>
      <c r="K292" s="56"/>
      <c r="L292" s="56"/>
      <c r="M292" s="56"/>
    </row>
    <row r="293" spans="5:13">
      <c r="E293" s="56"/>
      <c r="F293" s="56"/>
      <c r="G293" s="56"/>
      <c r="H293" s="56"/>
      <c r="I293" s="56"/>
      <c r="J293" s="56"/>
      <c r="K293" s="56"/>
      <c r="L293" s="56"/>
      <c r="M293" s="56"/>
    </row>
    <row r="294" spans="5:13">
      <c r="E294" s="56"/>
      <c r="F294" s="56"/>
      <c r="G294" s="56"/>
      <c r="H294" s="56"/>
      <c r="I294" s="56"/>
      <c r="J294" s="56"/>
      <c r="K294" s="56"/>
      <c r="L294" s="56"/>
      <c r="M294" s="56"/>
    </row>
    <row r="295" spans="5:13">
      <c r="E295" s="56"/>
      <c r="F295" s="56"/>
      <c r="G295" s="56"/>
      <c r="H295" s="56"/>
      <c r="I295" s="56"/>
      <c r="J295" s="56"/>
      <c r="K295" s="56"/>
      <c r="L295" s="56"/>
      <c r="M295" s="56"/>
    </row>
    <row r="296" spans="5:13">
      <c r="E296" s="56"/>
      <c r="F296" s="56"/>
      <c r="G296" s="56"/>
      <c r="H296" s="56"/>
      <c r="I296" s="56"/>
      <c r="J296" s="56"/>
      <c r="K296" s="56"/>
      <c r="L296" s="56"/>
      <c r="M296" s="56"/>
    </row>
    <row r="297" spans="5:13">
      <c r="E297" s="56"/>
      <c r="F297" s="56"/>
      <c r="G297" s="56"/>
      <c r="H297" s="56"/>
      <c r="I297" s="56"/>
      <c r="J297" s="56"/>
      <c r="K297" s="56"/>
      <c r="L297" s="56"/>
      <c r="M297" s="56"/>
    </row>
    <row r="298" spans="5:13">
      <c r="E298" s="56"/>
      <c r="F298" s="56"/>
      <c r="G298" s="56"/>
      <c r="H298" s="56"/>
      <c r="I298" s="56"/>
      <c r="J298" s="56"/>
      <c r="K298" s="56"/>
      <c r="L298" s="56"/>
      <c r="M298" s="56"/>
    </row>
    <row r="299" spans="5:13">
      <c r="E299" s="56"/>
      <c r="F299" s="56"/>
      <c r="G299" s="56"/>
      <c r="H299" s="56"/>
      <c r="I299" s="56"/>
      <c r="J299" s="56"/>
      <c r="K299" s="56"/>
      <c r="L299" s="56"/>
      <c r="M299" s="56"/>
    </row>
    <row r="300" spans="5:13">
      <c r="E300" s="56"/>
      <c r="F300" s="56"/>
      <c r="G300" s="56"/>
      <c r="H300" s="56"/>
      <c r="I300" s="56"/>
      <c r="J300" s="56"/>
      <c r="K300" s="56"/>
      <c r="L300" s="56"/>
      <c r="M300" s="56"/>
    </row>
    <row r="301" spans="5:13">
      <c r="E301" s="56"/>
      <c r="F301" s="56"/>
      <c r="G301" s="56"/>
      <c r="H301" s="56"/>
      <c r="I301" s="56"/>
      <c r="J301" s="56"/>
      <c r="K301" s="56"/>
      <c r="L301" s="56"/>
      <c r="M301" s="56"/>
    </row>
    <row r="302" spans="5:13">
      <c r="E302" s="56"/>
      <c r="F302" s="56"/>
      <c r="G302" s="56"/>
      <c r="H302" s="56"/>
      <c r="I302" s="56"/>
      <c r="J302" s="56"/>
      <c r="K302" s="56"/>
      <c r="L302" s="56"/>
      <c r="M302" s="56"/>
    </row>
    <row r="303" spans="5:13">
      <c r="E303" s="56"/>
      <c r="F303" s="56"/>
      <c r="G303" s="56"/>
      <c r="H303" s="56"/>
      <c r="I303" s="56"/>
      <c r="J303" s="56"/>
      <c r="K303" s="56"/>
      <c r="L303" s="56"/>
      <c r="M303" s="56"/>
    </row>
    <row r="304" spans="5:13">
      <c r="E304" s="56"/>
      <c r="F304" s="56"/>
      <c r="G304" s="56"/>
      <c r="H304" s="56"/>
      <c r="I304" s="56"/>
      <c r="J304" s="56"/>
      <c r="K304" s="56"/>
      <c r="L304" s="56"/>
      <c r="M304" s="56"/>
    </row>
    <row r="305" spans="5:13">
      <c r="E305" s="56"/>
      <c r="F305" s="56"/>
      <c r="G305" s="56"/>
      <c r="H305" s="56"/>
      <c r="I305" s="56"/>
      <c r="J305" s="56"/>
      <c r="K305" s="56"/>
      <c r="L305" s="56"/>
      <c r="M305" s="56"/>
    </row>
    <row r="306" spans="5:13">
      <c r="E306" s="56"/>
      <c r="F306" s="56"/>
      <c r="G306" s="56"/>
      <c r="H306" s="56"/>
      <c r="I306" s="56"/>
      <c r="J306" s="56"/>
      <c r="K306" s="56"/>
      <c r="L306" s="56"/>
      <c r="M306" s="56"/>
    </row>
    <row r="307" spans="5:13">
      <c r="E307" s="56"/>
      <c r="F307" s="56"/>
      <c r="G307" s="56"/>
      <c r="H307" s="56"/>
      <c r="I307" s="56"/>
      <c r="J307" s="56"/>
      <c r="K307" s="56"/>
      <c r="L307" s="56"/>
      <c r="M307" s="56"/>
    </row>
    <row r="308" spans="5:13">
      <c r="E308" s="56"/>
      <c r="F308" s="56"/>
      <c r="G308" s="56"/>
      <c r="H308" s="56"/>
      <c r="I308" s="56"/>
      <c r="J308" s="56"/>
      <c r="K308" s="56"/>
      <c r="L308" s="56"/>
      <c r="M308" s="56"/>
    </row>
    <row r="309" spans="5:13">
      <c r="E309" s="56"/>
      <c r="F309" s="56"/>
      <c r="G309" s="56"/>
      <c r="H309" s="56"/>
      <c r="I309" s="56"/>
      <c r="J309" s="56"/>
      <c r="K309" s="56"/>
      <c r="L309" s="56"/>
      <c r="M309" s="56"/>
    </row>
    <row r="310" spans="5:13">
      <c r="E310" s="56"/>
      <c r="F310" s="56"/>
      <c r="G310" s="56"/>
      <c r="H310" s="56"/>
      <c r="I310" s="56"/>
      <c r="J310" s="56"/>
      <c r="K310" s="56"/>
      <c r="L310" s="56"/>
      <c r="M310" s="56"/>
    </row>
    <row r="311" spans="5:13">
      <c r="E311" s="56"/>
      <c r="F311" s="56"/>
      <c r="G311" s="56"/>
      <c r="H311" s="56"/>
      <c r="I311" s="56"/>
      <c r="J311" s="56"/>
      <c r="K311" s="56"/>
      <c r="L311" s="56"/>
      <c r="M311" s="56"/>
    </row>
    <row r="312" spans="5:13">
      <c r="E312" s="56"/>
      <c r="F312" s="56"/>
      <c r="G312" s="56"/>
      <c r="H312" s="56"/>
      <c r="I312" s="56"/>
      <c r="J312" s="56"/>
      <c r="K312" s="56"/>
      <c r="L312" s="56"/>
      <c r="M312" s="56"/>
    </row>
    <row r="313" spans="5:13">
      <c r="E313" s="56"/>
      <c r="F313" s="56"/>
      <c r="G313" s="56"/>
      <c r="H313" s="56"/>
      <c r="I313" s="56"/>
      <c r="J313" s="56"/>
      <c r="K313" s="56"/>
      <c r="L313" s="56"/>
      <c r="M313" s="56"/>
    </row>
    <row r="314" spans="5:13">
      <c r="E314" s="56"/>
      <c r="F314" s="56"/>
      <c r="G314" s="56"/>
      <c r="H314" s="56"/>
      <c r="I314" s="56"/>
      <c r="J314" s="56"/>
      <c r="K314" s="56"/>
      <c r="L314" s="56"/>
      <c r="M314" s="56"/>
    </row>
    <row r="315" spans="5:13">
      <c r="E315" s="56"/>
      <c r="F315" s="56"/>
      <c r="G315" s="56"/>
      <c r="H315" s="56"/>
      <c r="I315" s="56"/>
      <c r="J315" s="56"/>
      <c r="K315" s="56"/>
      <c r="L315" s="56"/>
      <c r="M315" s="56"/>
    </row>
    <row r="316" spans="5:13">
      <c r="E316" s="56"/>
      <c r="F316" s="56"/>
      <c r="G316" s="56"/>
      <c r="H316" s="56"/>
      <c r="I316" s="56"/>
      <c r="J316" s="56"/>
      <c r="K316" s="56"/>
      <c r="L316" s="56"/>
      <c r="M316" s="56"/>
    </row>
    <row r="317" spans="5:13">
      <c r="E317" s="56"/>
      <c r="F317" s="56"/>
      <c r="G317" s="56"/>
      <c r="H317" s="56"/>
      <c r="I317" s="56"/>
      <c r="J317" s="56"/>
      <c r="K317" s="56"/>
      <c r="L317" s="56"/>
      <c r="M317" s="56"/>
    </row>
    <row r="318" spans="5:13">
      <c r="E318" s="56"/>
      <c r="F318" s="56"/>
      <c r="G318" s="56"/>
      <c r="H318" s="56"/>
      <c r="I318" s="56"/>
      <c r="J318" s="56"/>
      <c r="K318" s="56"/>
      <c r="L318" s="56"/>
      <c r="M318" s="56"/>
    </row>
    <row r="319" spans="5:13">
      <c r="E319" s="56"/>
      <c r="F319" s="56"/>
      <c r="G319" s="56"/>
      <c r="H319" s="56"/>
      <c r="I319" s="56"/>
      <c r="J319" s="56"/>
      <c r="K319" s="56"/>
      <c r="L319" s="56"/>
      <c r="M319" s="56"/>
    </row>
    <row r="320" spans="5:13">
      <c r="E320" s="56"/>
      <c r="F320" s="56"/>
      <c r="G320" s="56"/>
      <c r="H320" s="56"/>
      <c r="I320" s="56"/>
      <c r="J320" s="56"/>
      <c r="K320" s="56"/>
      <c r="L320" s="56"/>
      <c r="M320" s="56"/>
    </row>
    <row r="321" spans="5:13">
      <c r="E321" s="56"/>
      <c r="F321" s="56"/>
      <c r="G321" s="56"/>
      <c r="H321" s="56"/>
      <c r="I321" s="56"/>
      <c r="J321" s="56"/>
      <c r="K321" s="56"/>
      <c r="L321" s="56"/>
      <c r="M321" s="56"/>
    </row>
    <row r="322" spans="5:13">
      <c r="E322" s="56"/>
      <c r="F322" s="56"/>
      <c r="G322" s="56"/>
      <c r="H322" s="56"/>
      <c r="I322" s="56"/>
      <c r="J322" s="56"/>
      <c r="K322" s="56"/>
      <c r="L322" s="56"/>
      <c r="M322" s="56"/>
    </row>
    <row r="323" spans="5:13">
      <c r="E323" s="56"/>
      <c r="F323" s="56"/>
      <c r="G323" s="56"/>
      <c r="H323" s="56"/>
      <c r="I323" s="56"/>
      <c r="J323" s="56"/>
      <c r="K323" s="56"/>
      <c r="L323" s="56"/>
      <c r="M323" s="56"/>
    </row>
    <row r="324" spans="5:13">
      <c r="E324" s="56"/>
      <c r="F324" s="56"/>
      <c r="G324" s="56"/>
      <c r="H324" s="56"/>
      <c r="I324" s="56"/>
      <c r="J324" s="56"/>
      <c r="K324" s="56"/>
      <c r="L324" s="56"/>
      <c r="M324" s="56"/>
    </row>
    <row r="325" spans="5:13">
      <c r="E325" s="56"/>
      <c r="F325" s="56"/>
      <c r="G325" s="56"/>
      <c r="H325" s="56"/>
      <c r="I325" s="56"/>
      <c r="J325" s="56"/>
      <c r="K325" s="56"/>
      <c r="L325" s="56"/>
      <c r="M325" s="56"/>
    </row>
    <row r="326" spans="5:13">
      <c r="E326" s="56"/>
      <c r="F326" s="56"/>
      <c r="G326" s="56"/>
      <c r="H326" s="56"/>
      <c r="I326" s="56"/>
      <c r="J326" s="56"/>
      <c r="K326" s="56"/>
      <c r="L326" s="56"/>
      <c r="M326" s="56"/>
    </row>
    <row r="327" spans="5:13">
      <c r="E327" s="56"/>
      <c r="F327" s="56"/>
      <c r="G327" s="56"/>
      <c r="H327" s="56"/>
      <c r="I327" s="56"/>
      <c r="J327" s="56"/>
      <c r="K327" s="56"/>
      <c r="L327" s="56"/>
      <c r="M327" s="56"/>
    </row>
    <row r="328" spans="5:13">
      <c r="E328" s="56"/>
      <c r="F328" s="56"/>
      <c r="G328" s="56"/>
      <c r="H328" s="56"/>
      <c r="I328" s="56"/>
      <c r="J328" s="56"/>
      <c r="K328" s="56"/>
      <c r="L328" s="56"/>
      <c r="M328" s="56"/>
    </row>
    <row r="329" spans="5:13">
      <c r="E329" s="56"/>
      <c r="F329" s="56"/>
      <c r="G329" s="56"/>
      <c r="H329" s="56"/>
      <c r="I329" s="56"/>
      <c r="J329" s="56"/>
      <c r="K329" s="56"/>
      <c r="L329" s="56"/>
      <c r="M329" s="56"/>
    </row>
    <row r="330" spans="5:13">
      <c r="E330" s="56"/>
      <c r="F330" s="56"/>
      <c r="G330" s="56"/>
      <c r="H330" s="56"/>
      <c r="I330" s="56"/>
      <c r="J330" s="56"/>
      <c r="K330" s="56"/>
      <c r="L330" s="56"/>
      <c r="M330" s="56"/>
    </row>
    <row r="331" spans="5:13">
      <c r="E331" s="56"/>
      <c r="F331" s="56"/>
      <c r="G331" s="56"/>
      <c r="H331" s="56"/>
      <c r="I331" s="56"/>
      <c r="J331" s="56"/>
      <c r="K331" s="56"/>
      <c r="L331" s="56"/>
      <c r="M331" s="56"/>
    </row>
    <row r="332" spans="5:13">
      <c r="E332" s="56"/>
      <c r="F332" s="56"/>
      <c r="G332" s="56"/>
      <c r="H332" s="56"/>
      <c r="I332" s="56"/>
      <c r="J332" s="56"/>
      <c r="K332" s="56"/>
      <c r="L332" s="56"/>
      <c r="M332" s="56"/>
    </row>
    <row r="333" spans="5:13">
      <c r="E333" s="56"/>
      <c r="F333" s="56"/>
      <c r="G333" s="56"/>
      <c r="H333" s="56"/>
      <c r="I333" s="56"/>
      <c r="J333" s="56"/>
      <c r="K333" s="56"/>
      <c r="L333" s="56"/>
      <c r="M333" s="56"/>
    </row>
    <row r="334" spans="5:13">
      <c r="E334" s="56"/>
      <c r="F334" s="56"/>
      <c r="G334" s="56"/>
      <c r="H334" s="56"/>
      <c r="I334" s="56"/>
      <c r="J334" s="56"/>
      <c r="K334" s="56"/>
      <c r="L334" s="56"/>
      <c r="M334" s="56"/>
    </row>
    <row r="335" spans="5:13">
      <c r="E335" s="56"/>
      <c r="F335" s="56"/>
      <c r="G335" s="56"/>
      <c r="H335" s="56"/>
      <c r="I335" s="56"/>
      <c r="J335" s="56"/>
      <c r="K335" s="56"/>
      <c r="L335" s="56"/>
      <c r="M335" s="56"/>
    </row>
    <row r="336" spans="5:13">
      <c r="E336" s="56"/>
      <c r="F336" s="56"/>
      <c r="G336" s="56"/>
      <c r="H336" s="56"/>
      <c r="I336" s="56"/>
      <c r="J336" s="56"/>
      <c r="K336" s="56"/>
      <c r="L336" s="56"/>
      <c r="M336" s="56"/>
    </row>
    <row r="337" spans="5:13">
      <c r="E337" s="56"/>
      <c r="F337" s="56"/>
      <c r="G337" s="56"/>
      <c r="H337" s="56"/>
      <c r="I337" s="56"/>
      <c r="J337" s="56"/>
      <c r="K337" s="56"/>
      <c r="L337" s="56"/>
      <c r="M337" s="56"/>
    </row>
    <row r="338" spans="5:13">
      <c r="E338" s="56"/>
      <c r="F338" s="56"/>
      <c r="G338" s="56"/>
      <c r="H338" s="56"/>
      <c r="I338" s="56"/>
      <c r="J338" s="56"/>
      <c r="K338" s="56"/>
      <c r="L338" s="56"/>
      <c r="M338" s="56"/>
    </row>
    <row r="339" spans="5:13">
      <c r="E339" s="56"/>
      <c r="F339" s="56"/>
      <c r="G339" s="56"/>
      <c r="H339" s="56"/>
      <c r="I339" s="56"/>
      <c r="J339" s="56"/>
      <c r="K339" s="56"/>
      <c r="L339" s="56"/>
      <c r="M339" s="56"/>
    </row>
    <row r="340" spans="5:13">
      <c r="E340" s="56"/>
      <c r="F340" s="56"/>
      <c r="G340" s="56"/>
      <c r="H340" s="56"/>
      <c r="I340" s="56"/>
      <c r="J340" s="56"/>
      <c r="K340" s="56"/>
      <c r="L340" s="56"/>
      <c r="M340" s="56"/>
    </row>
    <row r="341" spans="5:13">
      <c r="E341" s="56"/>
      <c r="F341" s="56"/>
      <c r="G341" s="56"/>
      <c r="H341" s="56"/>
      <c r="I341" s="56"/>
      <c r="J341" s="56"/>
      <c r="K341" s="56"/>
      <c r="L341" s="56"/>
      <c r="M341" s="56"/>
    </row>
    <row r="342" spans="5:13">
      <c r="E342" s="56"/>
      <c r="F342" s="56"/>
      <c r="G342" s="56"/>
      <c r="H342" s="56"/>
      <c r="I342" s="56"/>
      <c r="J342" s="56"/>
      <c r="K342" s="56"/>
      <c r="L342" s="56"/>
      <c r="M342" s="56"/>
    </row>
    <row r="343" spans="5:13">
      <c r="E343" s="56"/>
      <c r="F343" s="56"/>
      <c r="G343" s="56"/>
      <c r="H343" s="56"/>
      <c r="I343" s="56"/>
      <c r="J343" s="56"/>
      <c r="K343" s="56"/>
      <c r="L343" s="56"/>
      <c r="M343" s="56"/>
    </row>
    <row r="344" spans="5:13">
      <c r="E344" s="56"/>
      <c r="F344" s="56"/>
      <c r="G344" s="56"/>
      <c r="H344" s="56"/>
      <c r="I344" s="56"/>
      <c r="J344" s="56"/>
      <c r="K344" s="56"/>
      <c r="L344" s="56"/>
      <c r="M344" s="56"/>
    </row>
    <row r="345" spans="5:13">
      <c r="E345" s="56"/>
      <c r="F345" s="56"/>
      <c r="G345" s="56"/>
      <c r="H345" s="56"/>
      <c r="I345" s="56"/>
      <c r="J345" s="56"/>
      <c r="K345" s="56"/>
      <c r="L345" s="56"/>
      <c r="M345" s="56"/>
    </row>
    <row r="346" spans="5:13">
      <c r="E346" s="56"/>
      <c r="F346" s="56"/>
      <c r="G346" s="56"/>
      <c r="H346" s="56"/>
      <c r="I346" s="56"/>
      <c r="J346" s="56"/>
      <c r="K346" s="56"/>
      <c r="L346" s="56"/>
      <c r="M346" s="56"/>
    </row>
    <row r="347" spans="5:13">
      <c r="E347" s="56"/>
      <c r="F347" s="56"/>
      <c r="G347" s="56"/>
      <c r="H347" s="56"/>
      <c r="I347" s="56"/>
      <c r="J347" s="56"/>
      <c r="K347" s="56"/>
      <c r="L347" s="56"/>
      <c r="M347" s="56"/>
    </row>
    <row r="348" spans="5:13">
      <c r="E348" s="56"/>
      <c r="F348" s="56"/>
      <c r="G348" s="56"/>
      <c r="H348" s="56"/>
      <c r="I348" s="56"/>
      <c r="J348" s="56"/>
      <c r="K348" s="56"/>
      <c r="L348" s="56"/>
      <c r="M348" s="56"/>
    </row>
    <row r="349" spans="5:13">
      <c r="E349" s="56"/>
      <c r="F349" s="56"/>
      <c r="G349" s="56"/>
      <c r="H349" s="56"/>
      <c r="I349" s="56"/>
      <c r="J349" s="56"/>
      <c r="K349" s="56"/>
      <c r="L349" s="56"/>
      <c r="M349" s="56"/>
    </row>
    <row r="350" spans="5:13">
      <c r="E350" s="56"/>
      <c r="F350" s="56"/>
      <c r="G350" s="56"/>
      <c r="H350" s="56"/>
      <c r="I350" s="56"/>
      <c r="J350" s="56"/>
      <c r="K350" s="56"/>
      <c r="L350" s="56"/>
      <c r="M350" s="56"/>
    </row>
    <row r="351" spans="5:13">
      <c r="E351" s="56"/>
      <c r="F351" s="56"/>
      <c r="G351" s="56"/>
      <c r="H351" s="56"/>
      <c r="I351" s="56"/>
      <c r="J351" s="56"/>
      <c r="K351" s="56"/>
      <c r="L351" s="56"/>
      <c r="M351" s="56"/>
    </row>
    <row r="352" spans="5:13">
      <c r="E352" s="56"/>
      <c r="F352" s="56"/>
      <c r="G352" s="56"/>
      <c r="H352" s="56"/>
      <c r="I352" s="56"/>
      <c r="J352" s="56"/>
      <c r="K352" s="56"/>
      <c r="L352" s="56"/>
      <c r="M352" s="56"/>
    </row>
    <row r="353" spans="5:13">
      <c r="E353" s="56"/>
      <c r="F353" s="56"/>
      <c r="G353" s="56"/>
      <c r="H353" s="56"/>
      <c r="I353" s="56"/>
      <c r="J353" s="56"/>
      <c r="K353" s="56"/>
      <c r="L353" s="56"/>
      <c r="M353" s="56"/>
    </row>
    <row r="354" spans="5:13">
      <c r="E354" s="56"/>
      <c r="F354" s="56"/>
      <c r="G354" s="56"/>
      <c r="H354" s="56"/>
      <c r="I354" s="56"/>
      <c r="J354" s="56"/>
      <c r="K354" s="56"/>
      <c r="L354" s="56"/>
      <c r="M354" s="56"/>
    </row>
    <row r="355" spans="5:13">
      <c r="E355" s="56"/>
      <c r="F355" s="56"/>
      <c r="G355" s="56"/>
      <c r="H355" s="56"/>
      <c r="I355" s="56"/>
      <c r="J355" s="56"/>
      <c r="K355" s="56"/>
      <c r="L355" s="56"/>
      <c r="M355" s="56"/>
    </row>
    <row r="356" spans="5:13">
      <c r="E356" s="56"/>
      <c r="F356" s="56"/>
      <c r="G356" s="56"/>
      <c r="H356" s="56"/>
      <c r="I356" s="56"/>
      <c r="J356" s="56"/>
      <c r="K356" s="56"/>
      <c r="L356" s="56"/>
      <c r="M356" s="56"/>
    </row>
    <row r="357" spans="5:13">
      <c r="E357" s="56"/>
      <c r="F357" s="56"/>
      <c r="G357" s="56"/>
      <c r="H357" s="56"/>
      <c r="I357" s="56"/>
      <c r="J357" s="56"/>
      <c r="K357" s="56"/>
      <c r="L357" s="56"/>
      <c r="M357" s="56"/>
    </row>
    <row r="358" spans="5:13">
      <c r="E358" s="56"/>
      <c r="F358" s="56"/>
      <c r="G358" s="56"/>
      <c r="H358" s="56"/>
      <c r="I358" s="56"/>
      <c r="J358" s="56"/>
      <c r="K358" s="56"/>
      <c r="L358" s="56"/>
      <c r="M358" s="56"/>
    </row>
    <row r="359" spans="5:13">
      <c r="E359" s="56"/>
      <c r="F359" s="56"/>
      <c r="G359" s="56"/>
      <c r="H359" s="56"/>
      <c r="I359" s="56"/>
      <c r="J359" s="56"/>
      <c r="K359" s="56"/>
      <c r="L359" s="56"/>
      <c r="M359" s="56"/>
    </row>
    <row r="360" spans="5:13">
      <c r="E360" s="56"/>
      <c r="F360" s="56"/>
      <c r="G360" s="56"/>
      <c r="H360" s="56"/>
      <c r="I360" s="56"/>
      <c r="J360" s="56"/>
      <c r="K360" s="56"/>
      <c r="L360" s="56"/>
      <c r="M360" s="56"/>
    </row>
    <row r="361" spans="5:13">
      <c r="E361" s="56"/>
      <c r="F361" s="56"/>
      <c r="G361" s="56"/>
      <c r="H361" s="56"/>
      <c r="I361" s="56"/>
      <c r="J361" s="56"/>
      <c r="K361" s="56"/>
      <c r="L361" s="56"/>
      <c r="M361" s="56"/>
    </row>
    <row r="362" spans="5:13">
      <c r="E362" s="56"/>
      <c r="F362" s="56"/>
      <c r="G362" s="56"/>
      <c r="H362" s="56"/>
      <c r="I362" s="56"/>
      <c r="J362" s="56"/>
      <c r="K362" s="56"/>
      <c r="L362" s="56"/>
      <c r="M362" s="56"/>
    </row>
    <row r="363" spans="5:13">
      <c r="E363" s="56"/>
      <c r="F363" s="56"/>
      <c r="G363" s="56"/>
      <c r="H363" s="56"/>
      <c r="I363" s="56"/>
      <c r="J363" s="56"/>
      <c r="K363" s="56"/>
      <c r="L363" s="56"/>
      <c r="M363" s="56"/>
    </row>
    <row r="364" spans="5:13">
      <c r="E364" s="56"/>
      <c r="F364" s="56"/>
      <c r="G364" s="56"/>
      <c r="H364" s="56"/>
      <c r="I364" s="56"/>
      <c r="J364" s="56"/>
      <c r="K364" s="56"/>
      <c r="L364" s="56"/>
      <c r="M364" s="56"/>
    </row>
    <row r="365" spans="5:13">
      <c r="E365" s="56"/>
      <c r="F365" s="56"/>
      <c r="G365" s="56"/>
      <c r="H365" s="56"/>
      <c r="I365" s="56"/>
      <c r="J365" s="56"/>
      <c r="K365" s="56"/>
      <c r="L365" s="56"/>
      <c r="M365" s="56"/>
    </row>
    <row r="366" spans="5:13">
      <c r="E366" s="56"/>
      <c r="F366" s="56"/>
      <c r="G366" s="56"/>
      <c r="H366" s="56"/>
      <c r="I366" s="56"/>
      <c r="J366" s="56"/>
      <c r="K366" s="56"/>
      <c r="L366" s="56"/>
      <c r="M366" s="56"/>
    </row>
    <row r="367" spans="5:13">
      <c r="E367" s="56"/>
      <c r="F367" s="56"/>
      <c r="G367" s="56"/>
      <c r="H367" s="56"/>
      <c r="I367" s="56"/>
      <c r="J367" s="56"/>
      <c r="K367" s="56"/>
      <c r="L367" s="56"/>
      <c r="M367" s="56"/>
    </row>
    <row r="368" spans="5:13">
      <c r="E368" s="56"/>
      <c r="F368" s="56"/>
      <c r="G368" s="56"/>
      <c r="H368" s="56"/>
      <c r="I368" s="56"/>
      <c r="J368" s="56"/>
      <c r="K368" s="56"/>
      <c r="L368" s="56"/>
      <c r="M368" s="56"/>
    </row>
    <row r="369" spans="5:13">
      <c r="E369" s="56"/>
      <c r="F369" s="56"/>
      <c r="G369" s="56"/>
      <c r="H369" s="56"/>
      <c r="I369" s="56"/>
      <c r="J369" s="56"/>
      <c r="K369" s="56"/>
      <c r="L369" s="56"/>
      <c r="M369" s="56"/>
    </row>
    <row r="370" spans="5:13">
      <c r="E370" s="56"/>
      <c r="F370" s="56"/>
      <c r="G370" s="56"/>
      <c r="H370" s="56"/>
      <c r="I370" s="56"/>
      <c r="J370" s="56"/>
      <c r="K370" s="56"/>
      <c r="L370" s="56"/>
      <c r="M370" s="56"/>
    </row>
    <row r="371" spans="5:13">
      <c r="E371" s="56"/>
      <c r="F371" s="56"/>
      <c r="G371" s="56"/>
      <c r="H371" s="56"/>
      <c r="I371" s="56"/>
      <c r="J371" s="56"/>
      <c r="K371" s="56"/>
      <c r="L371" s="56"/>
      <c r="M371" s="56"/>
    </row>
    <row r="372" spans="5:13">
      <c r="E372" s="56"/>
      <c r="F372" s="56"/>
      <c r="G372" s="56"/>
      <c r="H372" s="56"/>
      <c r="I372" s="56"/>
      <c r="J372" s="56"/>
      <c r="K372" s="56"/>
      <c r="L372" s="56"/>
      <c r="M372" s="56"/>
    </row>
    <row r="373" spans="5:13">
      <c r="E373" s="56"/>
      <c r="F373" s="56"/>
      <c r="G373" s="56"/>
      <c r="H373" s="56"/>
      <c r="I373" s="56"/>
      <c r="J373" s="56"/>
      <c r="K373" s="56"/>
      <c r="L373" s="56"/>
      <c r="M373" s="56"/>
    </row>
    <row r="374" spans="5:13">
      <c r="E374" s="56"/>
      <c r="F374" s="56"/>
      <c r="G374" s="56"/>
      <c r="H374" s="56"/>
      <c r="I374" s="56"/>
      <c r="J374" s="56"/>
      <c r="K374" s="56"/>
      <c r="L374" s="56"/>
      <c r="M374" s="56"/>
    </row>
    <row r="375" spans="5:13">
      <c r="E375" s="56"/>
      <c r="F375" s="56"/>
      <c r="G375" s="56"/>
      <c r="H375" s="56"/>
      <c r="I375" s="56"/>
      <c r="J375" s="56"/>
      <c r="K375" s="56"/>
      <c r="L375" s="56"/>
      <c r="M375" s="56"/>
    </row>
    <row r="376" spans="5:13">
      <c r="E376" s="56"/>
      <c r="F376" s="56"/>
      <c r="G376" s="56"/>
      <c r="H376" s="56"/>
      <c r="I376" s="56"/>
      <c r="J376" s="56"/>
      <c r="K376" s="56"/>
      <c r="L376" s="56"/>
      <c r="M376" s="56"/>
    </row>
    <row r="377" spans="5:13">
      <c r="E377" s="56"/>
      <c r="F377" s="56"/>
      <c r="G377" s="56"/>
      <c r="H377" s="56"/>
      <c r="I377" s="56"/>
      <c r="J377" s="56"/>
      <c r="K377" s="56"/>
      <c r="L377" s="56"/>
      <c r="M377" s="56"/>
    </row>
    <row r="378" spans="5:13">
      <c r="E378" s="56"/>
      <c r="F378" s="56"/>
      <c r="G378" s="56"/>
      <c r="H378" s="56"/>
      <c r="I378" s="56"/>
      <c r="J378" s="56"/>
      <c r="K378" s="56"/>
      <c r="L378" s="56"/>
      <c r="M378" s="56"/>
    </row>
  </sheetData>
  <pageMargins left="0.75" right="0.75" top="1" bottom="1" header="0.5" footer="0.5"/>
  <pageSetup scale="30" orientation="landscape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111111111111111121">
    <pageSetUpPr fitToPage="1"/>
  </sheetPr>
  <dimension ref="A1:AW378"/>
  <sheetViews>
    <sheetView zoomScale="75" workbookViewId="0">
      <pane xSplit="1" ySplit="8" topLeftCell="B9" activePane="bottomRight" state="frozen"/>
      <selection activeCell="L12" sqref="L12"/>
      <selection pane="topRight" activeCell="L12" sqref="L12"/>
      <selection pane="bottomLeft" activeCell="L12" sqref="L12"/>
      <selection pane="bottomRight" activeCell="AO31" sqref="AO31"/>
    </sheetView>
  </sheetViews>
  <sheetFormatPr defaultRowHeight="12.75"/>
  <cols>
    <col min="1" max="1" width="14.140625" style="3" customWidth="1"/>
    <col min="2" max="3" width="10.7109375" style="3" customWidth="1"/>
    <col min="4" max="4" width="15" style="3" bestFit="1" customWidth="1"/>
    <col min="5" max="5" width="13.85546875" style="3" bestFit="1" customWidth="1"/>
    <col min="6" max="8" width="10.7109375" style="3" customWidth="1"/>
    <col min="9" max="9" width="18.28515625" style="3" customWidth="1"/>
    <col min="10" max="10" width="14.7109375" style="3" customWidth="1"/>
    <col min="11" max="11" width="15.42578125" style="3" customWidth="1"/>
    <col min="12" max="12" width="15.85546875" style="3" customWidth="1"/>
    <col min="13" max="13" width="13.140625" style="3" customWidth="1"/>
    <col min="14" max="14" width="13" style="3" customWidth="1"/>
    <col min="15" max="15" width="10.7109375" style="3" customWidth="1"/>
    <col min="16" max="19" width="10.7109375" style="7" customWidth="1"/>
    <col min="20" max="20" width="15" style="7" bestFit="1" customWidth="1"/>
    <col min="21" max="21" width="14.7109375" style="7" customWidth="1"/>
    <col min="22" max="23" width="10.7109375" style="7" customWidth="1"/>
    <col min="24" max="24" width="10.7109375" style="3" customWidth="1"/>
    <col min="25" max="25" width="14.5703125" style="3" customWidth="1"/>
    <col min="26" max="26" width="15" style="3" customWidth="1"/>
    <col min="27" max="27" width="15.140625" style="3" customWidth="1"/>
    <col min="28" max="28" width="17.85546875" style="3" customWidth="1"/>
    <col min="29" max="30" width="15.85546875" style="3" customWidth="1"/>
    <col min="31" max="31" width="12.42578125" style="3" customWidth="1"/>
    <col min="32" max="33" width="13.42578125" style="3" customWidth="1"/>
    <col min="34" max="34" width="6.7109375" style="8" customWidth="1"/>
    <col min="35" max="35" width="9.140625" style="3"/>
    <col min="36" max="36" width="14.28515625" style="3" customWidth="1"/>
    <col min="37" max="39" width="14.28515625" style="3" bestFit="1" customWidth="1"/>
    <col min="40" max="40" width="9.140625" style="3"/>
    <col min="41" max="43" width="14.28515625" style="3" customWidth="1"/>
    <col min="44" max="44" width="17.7109375" style="3" bestFit="1" customWidth="1"/>
    <col min="45" max="45" width="9.140625" style="3"/>
    <col min="46" max="46" width="23.5703125" style="3" bestFit="1" customWidth="1"/>
    <col min="47" max="16384" width="9.140625" style="3"/>
  </cols>
  <sheetData>
    <row r="1" spans="1:49" ht="13.5" thickBot="1">
      <c r="A1" s="1"/>
      <c r="B1" s="2"/>
      <c r="E1"/>
      <c r="H1" s="4" t="s">
        <v>12</v>
      </c>
      <c r="I1" s="4" t="s">
        <v>6</v>
      </c>
      <c r="J1" s="5" t="s">
        <v>7</v>
      </c>
      <c r="K1" s="61" t="s">
        <v>33</v>
      </c>
      <c r="M1" s="6"/>
      <c r="N1" s="71"/>
      <c r="X1" s="6"/>
      <c r="Y1" s="69"/>
      <c r="Z1" s="6"/>
      <c r="AA1" s="68"/>
      <c r="AB1" s="6"/>
      <c r="AC1" s="69"/>
      <c r="AD1" s="6"/>
      <c r="AE1" s="70"/>
      <c r="AF1" s="6"/>
      <c r="AM1" s="72" t="s">
        <v>68</v>
      </c>
      <c r="AR1" s="72" t="s">
        <v>52</v>
      </c>
      <c r="AT1" s="72" t="s">
        <v>58</v>
      </c>
    </row>
    <row r="2" spans="1:49">
      <c r="A2" s="10" t="s">
        <v>13</v>
      </c>
      <c r="B2" s="11" t="s">
        <v>14</v>
      </c>
      <c r="C2" s="12" t="s">
        <v>15</v>
      </c>
      <c r="D2" s="13" t="s">
        <v>16</v>
      </c>
      <c r="E2" s="11" t="s">
        <v>10</v>
      </c>
      <c r="F2" s="12" t="s">
        <v>17</v>
      </c>
      <c r="G2" s="11" t="s">
        <v>18</v>
      </c>
      <c r="H2" s="14" t="s">
        <v>19</v>
      </c>
      <c r="I2" s="15" t="s">
        <v>20</v>
      </c>
      <c r="J2" s="16" t="s">
        <v>20</v>
      </c>
      <c r="K2" s="62" t="s">
        <v>34</v>
      </c>
      <c r="M2" s="6"/>
    </row>
    <row r="3" spans="1:49" ht="13.5" thickBot="1">
      <c r="A3" s="18">
        <v>37012</v>
      </c>
      <c r="B3" s="19">
        <v>37256</v>
      </c>
      <c r="C3" s="20">
        <f>[1]!today</f>
        <v>36929</v>
      </c>
      <c r="D3" s="21">
        <f ca="1">IF(WEEKDAY(TODAY())=2,TODAY()-3,TODAY()-1)</f>
        <v>41884</v>
      </c>
      <c r="E3" s="22" t="str">
        <f>CONCATENATE(INT(V8/12)," Y - ",V8-INT(V8/12)*12," M")</f>
        <v>0 Y - 8 M</v>
      </c>
      <c r="F3" s="23">
        <v>2</v>
      </c>
      <c r="G3" s="23">
        <v>1</v>
      </c>
      <c r="H3" s="24">
        <v>1</v>
      </c>
      <c r="I3" s="24" t="s">
        <v>49</v>
      </c>
      <c r="J3" s="25" t="str">
        <f>I3</f>
        <v>IF-ELPO/SJ</v>
      </c>
      <c r="K3" s="63">
        <f>Inputs!B4</f>
        <v>220</v>
      </c>
      <c r="M3" s="26"/>
      <c r="N3" s="26"/>
      <c r="Y3" s="6"/>
      <c r="Z3" s="6"/>
      <c r="AA3" s="6"/>
      <c r="AB3" s="6"/>
      <c r="AJ3" s="93" t="s">
        <v>70</v>
      </c>
      <c r="AK3" s="94"/>
      <c r="AL3" s="94"/>
      <c r="AO3" s="93" t="s">
        <v>71</v>
      </c>
      <c r="AP3" s="93"/>
      <c r="AQ3" s="93"/>
      <c r="AU3" s="88"/>
    </row>
    <row r="4" spans="1:49">
      <c r="A4" s="28"/>
      <c r="B4" s="28" t="s">
        <v>9</v>
      </c>
      <c r="C4" s="28" t="s">
        <v>9</v>
      </c>
      <c r="D4" s="28" t="s">
        <v>2</v>
      </c>
      <c r="E4" s="28" t="s">
        <v>2</v>
      </c>
      <c r="F4" s="64" t="s">
        <v>36</v>
      </c>
      <c r="G4" s="28"/>
      <c r="H4" s="28"/>
      <c r="I4" s="64" t="s">
        <v>39</v>
      </c>
      <c r="J4" s="28" t="str">
        <f>I3</f>
        <v>IF-ELPO/SJ</v>
      </c>
      <c r="K4" s="28" t="str">
        <f>I3</f>
        <v>IF-ELPO/SJ</v>
      </c>
      <c r="L4" s="64"/>
      <c r="M4" s="29" t="str">
        <f>J3</f>
        <v>IF-ELPO/SJ</v>
      </c>
      <c r="N4" s="29" t="str">
        <f>J3</f>
        <v>IF-ELPO/SJ</v>
      </c>
      <c r="P4" s="30"/>
      <c r="Q4" s="30"/>
      <c r="R4" s="30" t="s">
        <v>21</v>
      </c>
      <c r="S4" s="64" t="s">
        <v>35</v>
      </c>
      <c r="T4" s="30" t="s">
        <v>3</v>
      </c>
      <c r="U4" s="30" t="s">
        <v>3</v>
      </c>
      <c r="V4" s="30"/>
      <c r="W4" s="30"/>
      <c r="Y4" s="31"/>
      <c r="Z4" s="31"/>
      <c r="AA4" s="31"/>
      <c r="AB4" s="31" t="str">
        <f t="shared" ref="AB4:AG6" si="0">I4</f>
        <v>IF-ELPO/SJ-D</v>
      </c>
      <c r="AC4" s="31" t="str">
        <f t="shared" si="0"/>
        <v>IF-ELPO/SJ</v>
      </c>
      <c r="AD4" s="31" t="str">
        <f t="shared" si="0"/>
        <v>IF-ELPO/SJ</v>
      </c>
      <c r="AE4" s="31">
        <f t="shared" si="0"/>
        <v>0</v>
      </c>
      <c r="AF4" s="31" t="str">
        <f t="shared" si="0"/>
        <v>IF-ELPO/SJ</v>
      </c>
      <c r="AG4" s="31" t="str">
        <f t="shared" si="0"/>
        <v>IF-ELPO/SJ</v>
      </c>
      <c r="AH4" s="32"/>
      <c r="AJ4" s="73" t="s">
        <v>40</v>
      </c>
      <c r="AK4" s="73" t="s">
        <v>42</v>
      </c>
      <c r="AL4" s="73" t="s">
        <v>50</v>
      </c>
      <c r="AM4" s="73" t="s">
        <v>44</v>
      </c>
      <c r="AO4" s="73" t="s">
        <v>40</v>
      </c>
      <c r="AP4" s="73" t="s">
        <v>42</v>
      </c>
      <c r="AQ4" s="73" t="s">
        <v>50</v>
      </c>
      <c r="AR4" s="73" t="s">
        <v>44</v>
      </c>
      <c r="AT4" s="73" t="s">
        <v>44</v>
      </c>
      <c r="AU4" s="89"/>
    </row>
    <row r="5" spans="1:49">
      <c r="A5" s="28" t="s">
        <v>22</v>
      </c>
      <c r="B5" s="28" t="str">
        <f>IF($H$3=1,"Daily","Monthly")</f>
        <v>Daily</v>
      </c>
      <c r="C5" s="28" t="s">
        <v>1</v>
      </c>
      <c r="D5" s="28" t="s">
        <v>1</v>
      </c>
      <c r="E5" s="28" t="s">
        <v>1</v>
      </c>
      <c r="F5" s="28" t="s">
        <v>5</v>
      </c>
      <c r="G5" s="28" t="s">
        <v>5</v>
      </c>
      <c r="H5" s="28" t="s">
        <v>23</v>
      </c>
      <c r="I5" s="28" t="s">
        <v>6</v>
      </c>
      <c r="J5" s="28" t="s">
        <v>6</v>
      </c>
      <c r="K5" s="28" t="s">
        <v>6</v>
      </c>
      <c r="L5" s="28" t="s">
        <v>7</v>
      </c>
      <c r="M5" s="28" t="s">
        <v>7</v>
      </c>
      <c r="N5" s="28" t="s">
        <v>7</v>
      </c>
      <c r="P5" s="33" t="s">
        <v>24</v>
      </c>
      <c r="Q5" s="33" t="s">
        <v>3</v>
      </c>
      <c r="R5" s="33" t="s">
        <v>3</v>
      </c>
      <c r="S5" s="34" t="s">
        <v>25</v>
      </c>
      <c r="T5" s="33" t="s">
        <v>4</v>
      </c>
      <c r="U5" s="33" t="s">
        <v>4</v>
      </c>
      <c r="V5" s="33" t="s">
        <v>26</v>
      </c>
      <c r="W5" s="33" t="s">
        <v>26</v>
      </c>
      <c r="Y5" s="35" t="str">
        <f t="shared" ref="Y5:AA6" si="1">F5</f>
        <v>Nymex</v>
      </c>
      <c r="Z5" s="35" t="str">
        <f t="shared" si="1"/>
        <v>Nymex</v>
      </c>
      <c r="AA5" s="35" t="str">
        <f t="shared" si="1"/>
        <v xml:space="preserve">Nymex </v>
      </c>
      <c r="AB5" s="35" t="str">
        <f t="shared" si="0"/>
        <v>Basis</v>
      </c>
      <c r="AC5" s="35" t="str">
        <f t="shared" si="0"/>
        <v>Basis</v>
      </c>
      <c r="AD5" s="35" t="str">
        <f t="shared" si="0"/>
        <v>Basis</v>
      </c>
      <c r="AE5" s="35" t="str">
        <f t="shared" si="0"/>
        <v>Index</v>
      </c>
      <c r="AF5" s="35" t="str">
        <f t="shared" si="0"/>
        <v>Index</v>
      </c>
      <c r="AG5" s="35" t="str">
        <f t="shared" si="0"/>
        <v>Index</v>
      </c>
      <c r="AH5" s="32"/>
      <c r="AJ5" s="73" t="s">
        <v>51</v>
      </c>
      <c r="AK5" s="73" t="s">
        <v>51</v>
      </c>
      <c r="AL5" s="73" t="s">
        <v>51</v>
      </c>
      <c r="AM5" s="73" t="s">
        <v>51</v>
      </c>
      <c r="AO5" s="73" t="s">
        <v>53</v>
      </c>
      <c r="AP5" s="73" t="s">
        <v>53</v>
      </c>
      <c r="AQ5" s="73" t="s">
        <v>53</v>
      </c>
      <c r="AR5" s="73" t="s">
        <v>53</v>
      </c>
      <c r="AT5" s="73" t="s">
        <v>54</v>
      </c>
      <c r="AU5" s="89"/>
    </row>
    <row r="6" spans="1:49">
      <c r="A6" s="36" t="s">
        <v>27</v>
      </c>
      <c r="B6" s="37" t="s">
        <v>11</v>
      </c>
      <c r="C6" s="37" t="s">
        <v>11</v>
      </c>
      <c r="D6" s="37" t="s">
        <v>67</v>
      </c>
      <c r="E6" s="37" t="s">
        <v>57</v>
      </c>
      <c r="F6" s="36" t="s">
        <v>0</v>
      </c>
      <c r="G6" s="36" t="s">
        <v>28</v>
      </c>
      <c r="H6" s="36" t="s">
        <v>37</v>
      </c>
      <c r="I6" s="36" t="s">
        <v>0</v>
      </c>
      <c r="J6" s="36" t="s">
        <v>28</v>
      </c>
      <c r="K6" s="36" t="s">
        <v>37</v>
      </c>
      <c r="L6" s="36" t="s">
        <v>0</v>
      </c>
      <c r="M6" s="36" t="s">
        <v>28</v>
      </c>
      <c r="N6" s="36" t="s">
        <v>37</v>
      </c>
      <c r="P6" s="38" t="s">
        <v>29</v>
      </c>
      <c r="Q6" s="38" t="s">
        <v>8</v>
      </c>
      <c r="R6" s="38" t="s">
        <v>29</v>
      </c>
      <c r="S6" s="39" t="s">
        <v>30</v>
      </c>
      <c r="T6" s="87" t="s">
        <v>67</v>
      </c>
      <c r="U6" s="87" t="s">
        <v>57</v>
      </c>
      <c r="V6" s="38" t="s">
        <v>31</v>
      </c>
      <c r="W6" s="38" t="s">
        <v>29</v>
      </c>
      <c r="Y6" s="40" t="str">
        <f t="shared" si="1"/>
        <v>Mid</v>
      </c>
      <c r="Z6" s="40" t="str">
        <f t="shared" si="1"/>
        <v>Contract</v>
      </c>
      <c r="AA6" s="40" t="str">
        <f t="shared" si="1"/>
        <v>Bid</v>
      </c>
      <c r="AB6" s="40" t="str">
        <f t="shared" si="0"/>
        <v>Mid</v>
      </c>
      <c r="AC6" s="40" t="str">
        <f t="shared" si="0"/>
        <v>Contract</v>
      </c>
      <c r="AD6" s="40" t="str">
        <f t="shared" si="0"/>
        <v>Bid</v>
      </c>
      <c r="AE6" s="40" t="str">
        <f t="shared" si="0"/>
        <v>Mid</v>
      </c>
      <c r="AF6" s="40" t="str">
        <f t="shared" si="0"/>
        <v>Contract</v>
      </c>
      <c r="AG6" s="40" t="str">
        <f t="shared" si="0"/>
        <v>Bid</v>
      </c>
      <c r="AH6" s="32"/>
      <c r="AJ6" s="73" t="s">
        <v>41</v>
      </c>
      <c r="AK6" s="73" t="s">
        <v>41</v>
      </c>
      <c r="AL6" s="73" t="s">
        <v>41</v>
      </c>
      <c r="AM6" s="73" t="s">
        <v>41</v>
      </c>
      <c r="AO6" s="73" t="s">
        <v>41</v>
      </c>
      <c r="AP6" s="73" t="s">
        <v>41</v>
      </c>
      <c r="AQ6" s="73" t="s">
        <v>41</v>
      </c>
      <c r="AR6" s="73" t="s">
        <v>41</v>
      </c>
      <c r="AT6" s="73" t="s">
        <v>69</v>
      </c>
      <c r="AU6" s="89"/>
    </row>
    <row r="7" spans="1:49" ht="13.5" thickBot="1">
      <c r="A7" s="41"/>
      <c r="B7" s="41"/>
      <c r="F7" s="67"/>
      <c r="R7" s="42"/>
      <c r="AM7" s="74"/>
      <c r="AU7" s="88"/>
    </row>
    <row r="8" spans="1:49" ht="13.5" thickBot="1">
      <c r="A8" s="59" t="s">
        <v>32</v>
      </c>
      <c r="B8" s="43">
        <f>C8/W8</f>
        <v>10000</v>
      </c>
      <c r="C8" s="43">
        <f>SUM(C10:C394)</f>
        <v>2450000</v>
      </c>
      <c r="D8" s="43">
        <f>SUM(D10:D394)</f>
        <v>2358000.3702602517</v>
      </c>
      <c r="E8" s="43">
        <f>SUM(E10:E394)</f>
        <v>2384205.6991034304</v>
      </c>
      <c r="F8" s="44">
        <f t="shared" ref="F8:N8" si="2">Y8/$D8</f>
        <v>5.7531485208925446</v>
      </c>
      <c r="G8" s="44">
        <f t="shared" si="2"/>
        <v>5.2620187255139328</v>
      </c>
      <c r="H8" s="44">
        <f t="shared" si="2"/>
        <v>5.7399999999999993</v>
      </c>
      <c r="I8" s="44">
        <f t="shared" si="2"/>
        <v>-0.33017118101157272</v>
      </c>
      <c r="J8" s="44">
        <f t="shared" si="2"/>
        <v>-0.33499999999999996</v>
      </c>
      <c r="K8" s="44">
        <f t="shared" si="2"/>
        <v>-0.33499999999999996</v>
      </c>
      <c r="L8" s="44">
        <f t="shared" si="2"/>
        <v>0</v>
      </c>
      <c r="M8" s="44">
        <f t="shared" si="2"/>
        <v>0</v>
      </c>
      <c r="N8" s="44">
        <f t="shared" si="2"/>
        <v>0</v>
      </c>
      <c r="S8" s="45"/>
      <c r="T8" s="17"/>
      <c r="U8" s="17"/>
      <c r="V8" s="46">
        <f>SUM(V10:V394)</f>
        <v>8</v>
      </c>
      <c r="W8" s="46">
        <f>SUM(W10:W394)</f>
        <v>245</v>
      </c>
      <c r="Y8" s="47">
        <f t="shared" ref="Y8:AG8" si="3">SUM(Y10:Y394)</f>
        <v>13565926.34242684</v>
      </c>
      <c r="Z8" s="47">
        <f t="shared" si="3"/>
        <v>12407842.103078231</v>
      </c>
      <c r="AA8" s="47">
        <f t="shared" si="3"/>
        <v>13534922.125293843</v>
      </c>
      <c r="AB8" s="47">
        <f t="shared" si="3"/>
        <v>-778543.76707455306</v>
      </c>
      <c r="AC8" s="47">
        <f t="shared" si="3"/>
        <v>-789930.12403718429</v>
      </c>
      <c r="AD8" s="47">
        <f t="shared" si="3"/>
        <v>-789930.12403718429</v>
      </c>
      <c r="AE8" s="47">
        <f t="shared" si="3"/>
        <v>0</v>
      </c>
      <c r="AF8" s="47">
        <f t="shared" si="3"/>
        <v>0</v>
      </c>
      <c r="AG8" s="47">
        <f t="shared" si="3"/>
        <v>0</v>
      </c>
      <c r="AH8" s="47"/>
      <c r="AJ8" s="47">
        <f>SUM(AJ10:AJ17)</f>
        <v>1139605.678694403</v>
      </c>
      <c r="AK8" s="47">
        <f>SUM(AK10:AK17)</f>
        <v>0</v>
      </c>
      <c r="AL8" s="47">
        <f>SUM(AL10:AL17)</f>
        <v>0</v>
      </c>
      <c r="AM8" s="75">
        <f>SUM(AM10:AM17)</f>
        <v>1139605.678694403</v>
      </c>
      <c r="AO8" s="47">
        <f>SUM(AO10:AO17)</f>
        <v>31577.827581929901</v>
      </c>
      <c r="AP8" s="47">
        <f>SUM(AP10:AP17)</f>
        <v>11984.878869310676</v>
      </c>
      <c r="AQ8" s="47">
        <f>SUM(AQ10:AQ17)</f>
        <v>0</v>
      </c>
      <c r="AR8" s="75">
        <f>SUM(AR10:AR17)</f>
        <v>43562.706451240585</v>
      </c>
      <c r="AS8" s="75"/>
      <c r="AT8" s="75">
        <f>SUM(AT10:AT17)</f>
        <v>1183168.3851456437</v>
      </c>
      <c r="AU8" s="75"/>
      <c r="AW8" s="74"/>
    </row>
    <row r="9" spans="1:49">
      <c r="B9" s="48"/>
      <c r="C9" s="48"/>
      <c r="D9" s="48"/>
      <c r="E9" s="48"/>
      <c r="F9" s="49"/>
      <c r="G9" s="49"/>
      <c r="H9" s="49"/>
      <c r="I9" s="49"/>
      <c r="J9" s="49"/>
      <c r="K9" s="49"/>
      <c r="L9" s="49"/>
      <c r="M9" s="49"/>
      <c r="N9" s="49"/>
      <c r="T9" s="17"/>
      <c r="U9" s="17"/>
      <c r="Y9" s="47"/>
      <c r="Z9" s="47"/>
      <c r="AA9" s="47"/>
      <c r="AB9" s="47"/>
      <c r="AC9" s="47"/>
      <c r="AD9" s="47"/>
      <c r="AE9" s="47"/>
      <c r="AF9" s="47"/>
      <c r="AG9" s="47"/>
      <c r="AH9" s="50"/>
    </row>
    <row r="10" spans="1:49">
      <c r="A10" s="51">
        <v>37012</v>
      </c>
      <c r="B10" s="52">
        <v>10000</v>
      </c>
      <c r="C10" s="43">
        <f t="shared" ref="C10:C17" si="4">IF(V10=0,0,IF(AND(V10=1,$H$3=1),B10*P10,IF($H$3=2,B10,"N/A")))</f>
        <v>310000</v>
      </c>
      <c r="D10" s="43">
        <f>C10*T10</f>
        <v>304684.32169998152</v>
      </c>
      <c r="E10" s="43">
        <f>C10*U10</f>
        <v>306162.04657474259</v>
      </c>
      <c r="F10" s="66">
        <f>VLOOKUP($A10,[1]!CurveTable,MATCH($F$4,[1]!CurveType,0))</f>
        <v>5.7520000000000007</v>
      </c>
      <c r="G10" s="54">
        <f>H10-Inputs!$B$3-Inputs!$D$6</f>
        <v>5.2620187255139328</v>
      </c>
      <c r="H10" s="53">
        <f>Inputs!B1</f>
        <v>5.74</v>
      </c>
      <c r="I10" s="66">
        <f>VLOOKUP($A10,[1]!CurveTable,MATCH($I$4,[1]!CurveType,0))</f>
        <v>-0.36499999999999999</v>
      </c>
      <c r="J10" s="53">
        <f>K10</f>
        <v>-0.33500000000000002</v>
      </c>
      <c r="K10" s="53">
        <f>Inputs!B2</f>
        <v>-0.33500000000000002</v>
      </c>
      <c r="L10" s="66"/>
      <c r="M10" s="53"/>
      <c r="N10" s="53"/>
      <c r="O10" s="9"/>
      <c r="P10" s="7">
        <f>A11-A10</f>
        <v>31</v>
      </c>
      <c r="Q10" s="55">
        <f t="shared" ref="Q10:Q17" si="5">CHOOSE(F$3,A11+24,A10)</f>
        <v>37012</v>
      </c>
      <c r="R10" s="7">
        <f>Q10-C$3</f>
        <v>83</v>
      </c>
      <c r="S10" s="65">
        <f>VLOOKUP($A10,[1]!CurveTable,MATCH($S$4,[1]!CurveType,0))</f>
        <v>5.5579967378064997E-2</v>
      </c>
      <c r="T10" s="60">
        <f t="shared" ref="T10:T17" si="6">1/(1+CHOOSE(F$3,(S11+($K$3/10000))/2,(S10+($K$3/10000))/2))^(2*R10/365.25)</f>
        <v>0.98285265064510163</v>
      </c>
      <c r="U10" s="60">
        <f>1/(1+(S10)/2)^(2*R10/365.25)</f>
        <v>0.98761950507981477</v>
      </c>
      <c r="V10" s="7">
        <f>IF(AND(mthbeg&lt;=A10,mthend&gt;=A10),1,0)</f>
        <v>1</v>
      </c>
      <c r="W10" s="7">
        <f>P10*V10</f>
        <v>31</v>
      </c>
      <c r="Y10" s="47">
        <f t="shared" ref="Y10:AG10" si="7">$D10*F10</f>
        <v>1752544.2184182939</v>
      </c>
      <c r="Z10" s="47">
        <f t="shared" si="7"/>
        <v>1603254.6061558139</v>
      </c>
      <c r="AA10" s="47">
        <f t="shared" si="7"/>
        <v>1748888.0065578939</v>
      </c>
      <c r="AB10" s="47">
        <f t="shared" si="7"/>
        <v>-111209.77742049325</v>
      </c>
      <c r="AC10" s="47">
        <f t="shared" si="7"/>
        <v>-102069.24776949381</v>
      </c>
      <c r="AD10" s="47">
        <f t="shared" si="7"/>
        <v>-102069.24776949381</v>
      </c>
      <c r="AE10" s="47">
        <f t="shared" si="7"/>
        <v>0</v>
      </c>
      <c r="AF10" s="47">
        <f t="shared" si="7"/>
        <v>0</v>
      </c>
      <c r="AG10" s="47">
        <f t="shared" si="7"/>
        <v>0</v>
      </c>
      <c r="AH10" s="50"/>
      <c r="AJ10" s="47">
        <f>C10*U10*(H10-G10)</f>
        <v>146339.72522105821</v>
      </c>
      <c r="AK10" s="47">
        <f>C10*U10*(K10-J10)</f>
        <v>0</v>
      </c>
      <c r="AL10" s="47">
        <f>C10*U10*(N10-M10)</f>
        <v>0</v>
      </c>
      <c r="AM10" s="75">
        <f>SUM(AJ10:AL10)</f>
        <v>146339.72522105821</v>
      </c>
      <c r="AO10" s="47">
        <f>C10*U10*(F10-H10)</f>
        <v>3673.9445588970502</v>
      </c>
      <c r="AP10" s="47">
        <f>C10*U10*(I10-K10)</f>
        <v>-9184.8613972422681</v>
      </c>
      <c r="AQ10" s="47">
        <f>C10*U10*(L10-N10)</f>
        <v>0</v>
      </c>
      <c r="AR10" s="75">
        <f>SUM(AO10:AQ10)</f>
        <v>-5510.9168383452179</v>
      </c>
      <c r="AT10" s="75">
        <f>AM10+AR10</f>
        <v>140828.808382713</v>
      </c>
    </row>
    <row r="11" spans="1:49">
      <c r="A11" s="51">
        <f t="shared" ref="A11:A18" si="8">EDATE(A10,1)</f>
        <v>37043</v>
      </c>
      <c r="B11" s="52">
        <f>$B$10</f>
        <v>10000</v>
      </c>
      <c r="C11" s="43">
        <f t="shared" si="4"/>
        <v>300000</v>
      </c>
      <c r="D11" s="43">
        <f t="shared" ref="D11:D17" si="9">C11*T11</f>
        <v>293033.30351904657</v>
      </c>
      <c r="E11" s="43">
        <f t="shared" ref="E11:E17" si="10">C11*U11</f>
        <v>294987.92352647847</v>
      </c>
      <c r="F11" s="66">
        <f>VLOOKUP($A11,[1]!CurveTable,MATCH($F$4,[1]!CurveType,0))</f>
        <v>5.7320000000000002</v>
      </c>
      <c r="G11" s="54">
        <f>H11-Inputs!$B$3-Inputs!$D$6</f>
        <v>5.2620187255139328</v>
      </c>
      <c r="H11" s="53">
        <f>$H$10</f>
        <v>5.74</v>
      </c>
      <c r="I11" s="66">
        <f>VLOOKUP($A11,[1]!CurveTable,MATCH($I$4,[1]!CurveType,0))</f>
        <v>-0.36499999999999999</v>
      </c>
      <c r="J11" s="53">
        <f t="shared" ref="J11:J17" si="11">K11</f>
        <v>-0.33500000000000002</v>
      </c>
      <c r="K11" s="53">
        <f>$K$10</f>
        <v>-0.33500000000000002</v>
      </c>
      <c r="L11" s="66"/>
      <c r="M11" s="53"/>
      <c r="N11" s="53"/>
      <c r="O11" s="9"/>
      <c r="P11" s="7">
        <f t="shared" ref="P11:P17" si="12">A12-A11</f>
        <v>30</v>
      </c>
      <c r="Q11" s="55">
        <f t="shared" si="5"/>
        <v>37043</v>
      </c>
      <c r="R11" s="7">
        <f t="shared" ref="R11:R17" si="13">Q11-C$3</f>
        <v>114</v>
      </c>
      <c r="S11" s="65">
        <f>VLOOKUP($A11,[1]!CurveTable,MATCH($S$4,[1]!CurveType,0))</f>
        <v>5.4715351907126016E-2</v>
      </c>
      <c r="T11" s="60">
        <f t="shared" si="6"/>
        <v>0.97677767839682195</v>
      </c>
      <c r="U11" s="60">
        <f t="shared" ref="U11:U17" si="14">1/(1+(S11)/2)^(2*R11/365.25)</f>
        <v>0.98329307842159486</v>
      </c>
      <c r="V11" s="7">
        <f t="shared" ref="V11:V17" si="15">IF(AND(mthbeg&lt;=A11,mthend&gt;=A11),1,0)</f>
        <v>1</v>
      </c>
      <c r="W11" s="7">
        <f t="shared" ref="W11:W17" si="16">P11*V11</f>
        <v>30</v>
      </c>
      <c r="Y11" s="47">
        <f t="shared" ref="Y11:Y17" si="17">$D11*F11</f>
        <v>1679666.8957711749</v>
      </c>
      <c r="Z11" s="47">
        <f t="shared" ref="Z11:Z17" si="18">$D11*G11</f>
        <v>1541946.7303164308</v>
      </c>
      <c r="AA11" s="47">
        <f t="shared" ref="AA11:AA17" si="19">$D11*H11</f>
        <v>1682011.1621993275</v>
      </c>
      <c r="AB11" s="47">
        <f t="shared" ref="AB11:AB17" si="20">$D11*I11</f>
        <v>-106957.155784452</v>
      </c>
      <c r="AC11" s="47">
        <f t="shared" ref="AC11:AC17" si="21">$D11*J11</f>
        <v>-98166.156678880609</v>
      </c>
      <c r="AD11" s="47">
        <f t="shared" ref="AD11:AD17" si="22">$D11*K11</f>
        <v>-98166.156678880609</v>
      </c>
      <c r="AE11" s="47">
        <f t="shared" ref="AE11:AE17" si="23">$D11*L11</f>
        <v>0</v>
      </c>
      <c r="AF11" s="47">
        <f t="shared" ref="AF11:AF17" si="24">$D11*M11</f>
        <v>0</v>
      </c>
      <c r="AG11" s="47">
        <f t="shared" ref="AG11:AG17" si="25">$D11*N11</f>
        <v>0</v>
      </c>
      <c r="AH11" s="50"/>
      <c r="AJ11" s="47">
        <f t="shared" ref="AJ11:AJ17" si="26">C11*U11*(H11-G11)</f>
        <v>140998.70364518478</v>
      </c>
      <c r="AK11" s="47">
        <f t="shared" ref="AK11:AK17" si="27">C11*U11*(K11-J11)</f>
        <v>0</v>
      </c>
      <c r="AL11" s="47">
        <f t="shared" ref="AL11:AL17" si="28">C11*U11*(N11-M11)</f>
        <v>0</v>
      </c>
      <c r="AM11" s="75">
        <f t="shared" ref="AM11:AM17" si="29">SUM(AJ11:AL11)</f>
        <v>140998.70364518478</v>
      </c>
      <c r="AO11" s="47">
        <f t="shared" ref="AO11:AO17" si="30">C11*U11*(F11-H11)</f>
        <v>-2359.9033882118297</v>
      </c>
      <c r="AP11" s="47">
        <f t="shared" ref="AP11:AP17" si="31">C11*U11*(I11-K11)</f>
        <v>-8849.6377057943446</v>
      </c>
      <c r="AQ11" s="47">
        <f t="shared" ref="AQ11:AQ17" si="32">C11*U11*(L11-N11)</f>
        <v>0</v>
      </c>
      <c r="AR11" s="75">
        <f t="shared" ref="AR11:AR17" si="33">SUM(AO11:AQ11)</f>
        <v>-11209.541094006174</v>
      </c>
      <c r="AT11" s="75">
        <f t="shared" ref="AT11:AT17" si="34">AM11+AR11</f>
        <v>129789.16255117861</v>
      </c>
    </row>
    <row r="12" spans="1:49">
      <c r="A12" s="51">
        <f t="shared" si="8"/>
        <v>37073</v>
      </c>
      <c r="B12" s="52">
        <f t="shared" ref="B12:B17" si="35">$B$10</f>
        <v>10000</v>
      </c>
      <c r="C12" s="43">
        <f t="shared" si="4"/>
        <v>310000</v>
      </c>
      <c r="D12" s="43">
        <f t="shared" si="9"/>
        <v>301011.88833366771</v>
      </c>
      <c r="E12" s="43">
        <f t="shared" si="10"/>
        <v>303551.16410058946</v>
      </c>
      <c r="F12" s="66">
        <f>VLOOKUP($A12,[1]!CurveTable,MATCH($F$4,[1]!CurveType,0))</f>
        <v>5.7420000000000009</v>
      </c>
      <c r="G12" s="54">
        <f>H12-Inputs!$B$3-Inputs!$D$6</f>
        <v>5.2620187255139328</v>
      </c>
      <c r="H12" s="53">
        <f t="shared" ref="H12:H17" si="36">$H$10</f>
        <v>5.74</v>
      </c>
      <c r="I12" s="66">
        <f>VLOOKUP($A12,[1]!CurveTable,MATCH($I$4,[1]!CurveType,0))</f>
        <v>-0.37</v>
      </c>
      <c r="J12" s="53">
        <f t="shared" si="11"/>
        <v>-0.33500000000000002</v>
      </c>
      <c r="K12" s="53">
        <f t="shared" ref="K12:K17" si="37">$K$10</f>
        <v>-0.33500000000000002</v>
      </c>
      <c r="L12" s="66"/>
      <c r="M12" s="53"/>
      <c r="N12" s="53"/>
      <c r="O12" s="9"/>
      <c r="P12" s="7">
        <f t="shared" si="12"/>
        <v>31</v>
      </c>
      <c r="Q12" s="55">
        <f t="shared" si="5"/>
        <v>37073</v>
      </c>
      <c r="R12" s="7">
        <f t="shared" si="13"/>
        <v>144</v>
      </c>
      <c r="S12" s="65">
        <f>VLOOKUP($A12,[1]!CurveTable,MATCH($S$4,[1]!CurveType,0))</f>
        <v>5.4038894900008003E-2</v>
      </c>
      <c r="T12" s="60">
        <f t="shared" si="6"/>
        <v>0.97100609139892813</v>
      </c>
      <c r="U12" s="60">
        <f t="shared" si="14"/>
        <v>0.97919730355028856</v>
      </c>
      <c r="V12" s="7">
        <f t="shared" si="15"/>
        <v>1</v>
      </c>
      <c r="W12" s="7">
        <f t="shared" si="16"/>
        <v>31</v>
      </c>
      <c r="Y12" s="47">
        <f t="shared" si="17"/>
        <v>1728410.2628119201</v>
      </c>
      <c r="Z12" s="47">
        <f t="shared" si="18"/>
        <v>1583930.1930140685</v>
      </c>
      <c r="AA12" s="47">
        <f t="shared" si="19"/>
        <v>1727808.2390352527</v>
      </c>
      <c r="AB12" s="47">
        <f t="shared" si="20"/>
        <v>-111374.39868345705</v>
      </c>
      <c r="AC12" s="47">
        <f t="shared" si="21"/>
        <v>-100838.98259177869</v>
      </c>
      <c r="AD12" s="47">
        <f t="shared" si="22"/>
        <v>-100838.98259177869</v>
      </c>
      <c r="AE12" s="47">
        <f t="shared" si="23"/>
        <v>0</v>
      </c>
      <c r="AF12" s="47">
        <f t="shared" si="24"/>
        <v>0</v>
      </c>
      <c r="AG12" s="47">
        <f t="shared" si="25"/>
        <v>0</v>
      </c>
      <c r="AH12" s="50"/>
      <c r="AJ12" s="47">
        <f t="shared" si="26"/>
        <v>145091.77228852914</v>
      </c>
      <c r="AK12" s="47">
        <f t="shared" si="27"/>
        <v>0</v>
      </c>
      <c r="AL12" s="47">
        <f t="shared" si="28"/>
        <v>0</v>
      </c>
      <c r="AM12" s="75">
        <f t="shared" si="29"/>
        <v>145091.77228852914</v>
      </c>
      <c r="AO12" s="47">
        <f t="shared" si="30"/>
        <v>607.10232820138162</v>
      </c>
      <c r="AP12" s="47">
        <f t="shared" si="31"/>
        <v>-10624.290743520623</v>
      </c>
      <c r="AQ12" s="47">
        <f t="shared" si="32"/>
        <v>0</v>
      </c>
      <c r="AR12" s="75">
        <f t="shared" si="33"/>
        <v>-10017.188415319242</v>
      </c>
      <c r="AT12" s="75">
        <f t="shared" si="34"/>
        <v>135074.58387320989</v>
      </c>
    </row>
    <row r="13" spans="1:49">
      <c r="A13" s="51">
        <f t="shared" si="8"/>
        <v>37104</v>
      </c>
      <c r="B13" s="52">
        <f t="shared" si="35"/>
        <v>10000</v>
      </c>
      <c r="C13" s="43">
        <f t="shared" si="4"/>
        <v>310000</v>
      </c>
      <c r="D13" s="43">
        <f t="shared" si="9"/>
        <v>299182.97424423165</v>
      </c>
      <c r="E13" s="43">
        <f t="shared" si="10"/>
        <v>302253.70461151091</v>
      </c>
      <c r="F13" s="66">
        <f>VLOOKUP($A13,[1]!CurveTable,MATCH($F$4,[1]!CurveType,0))</f>
        <v>5.7520000000000007</v>
      </c>
      <c r="G13" s="54">
        <f>H13-Inputs!$B$3-Inputs!$D$6</f>
        <v>5.2620187255139328</v>
      </c>
      <c r="H13" s="53">
        <f t="shared" si="36"/>
        <v>5.74</v>
      </c>
      <c r="I13" s="66">
        <f>VLOOKUP($A13,[1]!CurveTable,MATCH($I$4,[1]!CurveType,0))</f>
        <v>-0.37</v>
      </c>
      <c r="J13" s="53">
        <f t="shared" si="11"/>
        <v>-0.33500000000000002</v>
      </c>
      <c r="K13" s="53">
        <f t="shared" si="37"/>
        <v>-0.33500000000000002</v>
      </c>
      <c r="L13" s="66"/>
      <c r="M13" s="53"/>
      <c r="N13" s="53"/>
      <c r="O13" s="9"/>
      <c r="P13" s="7">
        <f t="shared" si="12"/>
        <v>31</v>
      </c>
      <c r="Q13" s="55">
        <f t="shared" si="5"/>
        <v>37104</v>
      </c>
      <c r="R13" s="7">
        <f t="shared" si="13"/>
        <v>175</v>
      </c>
      <c r="S13" s="65">
        <f>VLOOKUP($A13,[1]!CurveTable,MATCH($S$4,[1]!CurveType,0))</f>
        <v>5.3519870677479001E-2</v>
      </c>
      <c r="T13" s="60">
        <f t="shared" si="6"/>
        <v>0.9651063685297796</v>
      </c>
      <c r="U13" s="60">
        <f t="shared" si="14"/>
        <v>0.97501195035971255</v>
      </c>
      <c r="V13" s="7">
        <f t="shared" si="15"/>
        <v>1</v>
      </c>
      <c r="W13" s="7">
        <f t="shared" si="16"/>
        <v>31</v>
      </c>
      <c r="Y13" s="47">
        <f t="shared" si="17"/>
        <v>1720900.4678528206</v>
      </c>
      <c r="Z13" s="47">
        <f t="shared" si="18"/>
        <v>1574306.4128280997</v>
      </c>
      <c r="AA13" s="47">
        <f t="shared" si="19"/>
        <v>1717310.2721618898</v>
      </c>
      <c r="AB13" s="47">
        <f t="shared" si="20"/>
        <v>-110697.70047036571</v>
      </c>
      <c r="AC13" s="47">
        <f t="shared" si="21"/>
        <v>-100226.2963718176</v>
      </c>
      <c r="AD13" s="47">
        <f t="shared" si="22"/>
        <v>-100226.2963718176</v>
      </c>
      <c r="AE13" s="47">
        <f t="shared" si="23"/>
        <v>0</v>
      </c>
      <c r="AF13" s="47">
        <f t="shared" si="24"/>
        <v>0</v>
      </c>
      <c r="AG13" s="47">
        <f t="shared" si="25"/>
        <v>0</v>
      </c>
      <c r="AH13" s="50"/>
      <c r="AJ13" s="47">
        <f t="shared" si="26"/>
        <v>144471.61094834533</v>
      </c>
      <c r="AK13" s="47">
        <f t="shared" si="27"/>
        <v>0</v>
      </c>
      <c r="AL13" s="47">
        <f t="shared" si="28"/>
        <v>0</v>
      </c>
      <c r="AM13" s="75">
        <f t="shared" si="29"/>
        <v>144471.61094834533</v>
      </c>
      <c r="AO13" s="47">
        <f t="shared" si="30"/>
        <v>3627.0444553382686</v>
      </c>
      <c r="AP13" s="47">
        <f t="shared" si="31"/>
        <v>-10578.879661402874</v>
      </c>
      <c r="AQ13" s="47">
        <f t="shared" si="32"/>
        <v>0</v>
      </c>
      <c r="AR13" s="75">
        <f t="shared" si="33"/>
        <v>-6951.8352060646057</v>
      </c>
      <c r="AT13" s="75">
        <f t="shared" si="34"/>
        <v>137519.77574228073</v>
      </c>
    </row>
    <row r="14" spans="1:49">
      <c r="A14" s="51">
        <f t="shared" si="8"/>
        <v>37135</v>
      </c>
      <c r="B14" s="52">
        <f t="shared" si="35"/>
        <v>10000</v>
      </c>
      <c r="C14" s="43">
        <f t="shared" si="4"/>
        <v>300000</v>
      </c>
      <c r="D14" s="43">
        <f t="shared" si="9"/>
        <v>287797.19681609765</v>
      </c>
      <c r="E14" s="43">
        <f t="shared" si="10"/>
        <v>291278.35626756272</v>
      </c>
      <c r="F14" s="66">
        <f>VLOOKUP($A14,[1]!CurveTable,MATCH($F$4,[1]!CurveType,0))</f>
        <v>5.7020000000000008</v>
      </c>
      <c r="G14" s="54">
        <f>H14-Inputs!$B$3-Inputs!$D$6</f>
        <v>5.2620187255139328</v>
      </c>
      <c r="H14" s="53">
        <f t="shared" si="36"/>
        <v>5.74</v>
      </c>
      <c r="I14" s="66">
        <f>VLOOKUP($A14,[1]!CurveTable,MATCH($I$4,[1]!CurveType,0))</f>
        <v>-0.37</v>
      </c>
      <c r="J14" s="53">
        <f t="shared" si="11"/>
        <v>-0.33500000000000002</v>
      </c>
      <c r="K14" s="53">
        <f t="shared" si="37"/>
        <v>-0.33500000000000002</v>
      </c>
      <c r="L14" s="66"/>
      <c r="M14" s="53"/>
      <c r="N14" s="53"/>
      <c r="O14" s="9"/>
      <c r="P14" s="7">
        <f t="shared" si="12"/>
        <v>30</v>
      </c>
      <c r="Q14" s="55">
        <f t="shared" si="5"/>
        <v>37135</v>
      </c>
      <c r="R14" s="7">
        <f t="shared" si="13"/>
        <v>206</v>
      </c>
      <c r="S14" s="65">
        <f>VLOOKUP($A14,[1]!CurveTable,MATCH($S$4,[1]!CurveType,0))</f>
        <v>5.3000846544737995E-2</v>
      </c>
      <c r="T14" s="60">
        <f t="shared" si="6"/>
        <v>0.95932398938699226</v>
      </c>
      <c r="U14" s="60">
        <f t="shared" si="14"/>
        <v>0.97092785422520911</v>
      </c>
      <c r="V14" s="7">
        <f t="shared" si="15"/>
        <v>1</v>
      </c>
      <c r="W14" s="7">
        <f t="shared" si="16"/>
        <v>30</v>
      </c>
      <c r="Y14" s="47">
        <f t="shared" si="17"/>
        <v>1641019.616245389</v>
      </c>
      <c r="Z14" s="47">
        <f t="shared" si="18"/>
        <v>1514394.2387967247</v>
      </c>
      <c r="AA14" s="47">
        <f t="shared" si="19"/>
        <v>1651955.9097244006</v>
      </c>
      <c r="AB14" s="47">
        <f t="shared" si="20"/>
        <v>-106484.96282195613</v>
      </c>
      <c r="AC14" s="47">
        <f t="shared" si="21"/>
        <v>-96412.060933392713</v>
      </c>
      <c r="AD14" s="47">
        <f t="shared" si="22"/>
        <v>-96412.060933392713</v>
      </c>
      <c r="AE14" s="47">
        <f t="shared" si="23"/>
        <v>0</v>
      </c>
      <c r="AF14" s="47">
        <f t="shared" si="24"/>
        <v>0</v>
      </c>
      <c r="AG14" s="47">
        <f t="shared" si="25"/>
        <v>0</v>
      </c>
      <c r="AH14" s="50"/>
      <c r="AJ14" s="47">
        <f t="shared" si="26"/>
        <v>139225.59995897644</v>
      </c>
      <c r="AK14" s="47">
        <f t="shared" si="27"/>
        <v>0</v>
      </c>
      <c r="AL14" s="47">
        <f t="shared" si="28"/>
        <v>0</v>
      </c>
      <c r="AM14" s="75">
        <f t="shared" si="29"/>
        <v>139225.59995897644</v>
      </c>
      <c r="AO14" s="47">
        <f t="shared" si="30"/>
        <v>-11068.577538167199</v>
      </c>
      <c r="AP14" s="47">
        <f t="shared" si="31"/>
        <v>-10194.742469364688</v>
      </c>
      <c r="AQ14" s="47">
        <f t="shared" si="32"/>
        <v>0</v>
      </c>
      <c r="AR14" s="75">
        <f t="shared" si="33"/>
        <v>-21263.320007531889</v>
      </c>
      <c r="AT14" s="75">
        <f t="shared" si="34"/>
        <v>117962.27995144455</v>
      </c>
    </row>
    <row r="15" spans="1:49">
      <c r="A15" s="51">
        <f t="shared" si="8"/>
        <v>37165</v>
      </c>
      <c r="B15" s="52">
        <f t="shared" si="35"/>
        <v>10000</v>
      </c>
      <c r="C15" s="43">
        <f t="shared" si="4"/>
        <v>310000</v>
      </c>
      <c r="D15" s="43">
        <f t="shared" si="9"/>
        <v>295672.74852917989</v>
      </c>
      <c r="E15" s="43">
        <f t="shared" si="10"/>
        <v>299774.4230811657</v>
      </c>
      <c r="F15" s="66">
        <f>VLOOKUP($A15,[1]!CurveTable,MATCH($F$4,[1]!CurveType,0))</f>
        <v>5.7020000000000008</v>
      </c>
      <c r="G15" s="54">
        <f>H15-Inputs!$B$3-Inputs!$D$6</f>
        <v>5.2620187255139328</v>
      </c>
      <c r="H15" s="53">
        <f t="shared" si="36"/>
        <v>5.74</v>
      </c>
      <c r="I15" s="66">
        <f>VLOOKUP($A15,[1]!CurveTable,MATCH($I$4,[1]!CurveType,0))</f>
        <v>-0.35499999999999998</v>
      </c>
      <c r="J15" s="53">
        <f t="shared" si="11"/>
        <v>-0.33500000000000002</v>
      </c>
      <c r="K15" s="53">
        <f t="shared" si="37"/>
        <v>-0.33500000000000002</v>
      </c>
      <c r="L15" s="66"/>
      <c r="M15" s="53"/>
      <c r="N15" s="53"/>
      <c r="O15" s="9"/>
      <c r="P15" s="7">
        <f t="shared" si="12"/>
        <v>31</v>
      </c>
      <c r="Q15" s="55">
        <f t="shared" si="5"/>
        <v>37165</v>
      </c>
      <c r="R15" s="7">
        <f t="shared" si="13"/>
        <v>236</v>
      </c>
      <c r="S15" s="65">
        <f>VLOOKUP($A15,[1]!CurveTable,MATCH($S$4,[1]!CurveType,0))</f>
        <v>5.2591554797257994E-2</v>
      </c>
      <c r="T15" s="60">
        <f t="shared" si="6"/>
        <v>0.95378305977154809</v>
      </c>
      <c r="U15" s="60">
        <f t="shared" si="14"/>
        <v>0.96701426800376034</v>
      </c>
      <c r="V15" s="7">
        <f t="shared" si="15"/>
        <v>1</v>
      </c>
      <c r="W15" s="7">
        <f t="shared" si="16"/>
        <v>31</v>
      </c>
      <c r="Y15" s="47">
        <f t="shared" si="17"/>
        <v>1685926.012113384</v>
      </c>
      <c r="Z15" s="47">
        <f t="shared" si="18"/>
        <v>1555835.5393847167</v>
      </c>
      <c r="AA15" s="47">
        <f t="shared" si="19"/>
        <v>1697161.5765574926</v>
      </c>
      <c r="AB15" s="47">
        <f t="shared" si="20"/>
        <v>-104963.82572785886</v>
      </c>
      <c r="AC15" s="47">
        <f t="shared" si="21"/>
        <v>-99050.370757275276</v>
      </c>
      <c r="AD15" s="47">
        <f t="shared" si="22"/>
        <v>-99050.370757275276</v>
      </c>
      <c r="AE15" s="47">
        <f t="shared" si="23"/>
        <v>0</v>
      </c>
      <c r="AF15" s="47">
        <f t="shared" si="24"/>
        <v>0</v>
      </c>
      <c r="AG15" s="47">
        <f t="shared" si="25"/>
        <v>0</v>
      </c>
      <c r="AH15" s="50"/>
      <c r="AJ15" s="47">
        <f t="shared" si="26"/>
        <v>143286.56080266117</v>
      </c>
      <c r="AK15" s="47">
        <f t="shared" si="27"/>
        <v>0</v>
      </c>
      <c r="AL15" s="47">
        <f t="shared" si="28"/>
        <v>0</v>
      </c>
      <c r="AM15" s="75">
        <f t="shared" si="29"/>
        <v>143286.56080266117</v>
      </c>
      <c r="AO15" s="47">
        <f t="shared" si="30"/>
        <v>-11391.428077084107</v>
      </c>
      <c r="AP15" s="47">
        <f t="shared" si="31"/>
        <v>-5995.488461623303</v>
      </c>
      <c r="AQ15" s="47">
        <f t="shared" si="32"/>
        <v>0</v>
      </c>
      <c r="AR15" s="75">
        <f t="shared" si="33"/>
        <v>-17386.91653870741</v>
      </c>
      <c r="AT15" s="75">
        <f t="shared" si="34"/>
        <v>125899.64426395376</v>
      </c>
    </row>
    <row r="16" spans="1:49">
      <c r="A16" s="51">
        <f t="shared" si="8"/>
        <v>37196</v>
      </c>
      <c r="B16" s="52">
        <f t="shared" si="35"/>
        <v>10000</v>
      </c>
      <c r="C16" s="43">
        <f t="shared" si="4"/>
        <v>300000</v>
      </c>
      <c r="D16" s="43">
        <f t="shared" si="9"/>
        <v>284416.57543311745</v>
      </c>
      <c r="E16" s="43">
        <f t="shared" si="10"/>
        <v>288885.0144130608</v>
      </c>
      <c r="F16" s="66">
        <f>VLOOKUP($A16,[1]!CurveTable,MATCH($F$4,[1]!CurveType,0))</f>
        <v>5.7720000000000002</v>
      </c>
      <c r="G16" s="54">
        <f>H16-Inputs!$B$3-Inputs!$D$6</f>
        <v>5.2620187255139328</v>
      </c>
      <c r="H16" s="53">
        <f t="shared" si="36"/>
        <v>5.74</v>
      </c>
      <c r="I16" s="66">
        <f>VLOOKUP($A16,[1]!CurveTable,MATCH($I$4,[1]!CurveType,0))</f>
        <v>-0.22</v>
      </c>
      <c r="J16" s="53">
        <f t="shared" si="11"/>
        <v>-0.33500000000000002</v>
      </c>
      <c r="K16" s="53">
        <f t="shared" si="37"/>
        <v>-0.33500000000000002</v>
      </c>
      <c r="L16" s="66"/>
      <c r="M16" s="53"/>
      <c r="N16" s="53"/>
      <c r="O16" s="9"/>
      <c r="P16" s="7">
        <f t="shared" si="12"/>
        <v>30</v>
      </c>
      <c r="Q16" s="55">
        <f t="shared" si="5"/>
        <v>37196</v>
      </c>
      <c r="R16" s="7">
        <f t="shared" si="13"/>
        <v>267</v>
      </c>
      <c r="S16" s="65">
        <f>VLOOKUP($A16,[1]!CurveTable,MATCH($S$4,[1]!CurveType,0))</f>
        <v>5.2318878940245013E-2</v>
      </c>
      <c r="T16" s="60">
        <f t="shared" si="6"/>
        <v>0.94805525144372493</v>
      </c>
      <c r="U16" s="60">
        <f t="shared" si="14"/>
        <v>0.96295004804353601</v>
      </c>
      <c r="V16" s="7">
        <f t="shared" si="15"/>
        <v>1</v>
      </c>
      <c r="W16" s="7">
        <f t="shared" si="16"/>
        <v>30</v>
      </c>
      <c r="Y16" s="47">
        <f t="shared" si="17"/>
        <v>1641652.4733999539</v>
      </c>
      <c r="Z16" s="47">
        <f t="shared" si="18"/>
        <v>1496605.3457756101</v>
      </c>
      <c r="AA16" s="47">
        <f t="shared" si="19"/>
        <v>1632551.1429860943</v>
      </c>
      <c r="AB16" s="47">
        <f t="shared" si="20"/>
        <v>-62571.646595285842</v>
      </c>
      <c r="AC16" s="47">
        <f t="shared" si="21"/>
        <v>-95279.552770094349</v>
      </c>
      <c r="AD16" s="47">
        <f t="shared" si="22"/>
        <v>-95279.552770094349</v>
      </c>
      <c r="AE16" s="47">
        <f t="shared" si="23"/>
        <v>0</v>
      </c>
      <c r="AF16" s="47">
        <f t="shared" si="24"/>
        <v>0</v>
      </c>
      <c r="AG16" s="47">
        <f t="shared" si="25"/>
        <v>0</v>
      </c>
      <c r="AH16" s="50"/>
      <c r="AJ16" s="47">
        <f t="shared" si="26"/>
        <v>138081.62736908076</v>
      </c>
      <c r="AK16" s="47">
        <f t="shared" si="27"/>
        <v>0</v>
      </c>
      <c r="AL16" s="47">
        <f t="shared" si="28"/>
        <v>0</v>
      </c>
      <c r="AM16" s="75">
        <f t="shared" si="29"/>
        <v>138081.62736908076</v>
      </c>
      <c r="AO16" s="47">
        <f t="shared" si="30"/>
        <v>9244.3204612179543</v>
      </c>
      <c r="AP16" s="47">
        <f t="shared" si="31"/>
        <v>33221.776657502</v>
      </c>
      <c r="AQ16" s="47">
        <f t="shared" si="32"/>
        <v>0</v>
      </c>
      <c r="AR16" s="75">
        <f t="shared" si="33"/>
        <v>42466.097118719954</v>
      </c>
      <c r="AT16" s="75">
        <f t="shared" si="34"/>
        <v>180547.7244878007</v>
      </c>
    </row>
    <row r="17" spans="1:46">
      <c r="A17" s="51">
        <f t="shared" si="8"/>
        <v>37226</v>
      </c>
      <c r="B17" s="52">
        <f t="shared" si="35"/>
        <v>10000</v>
      </c>
      <c r="C17" s="43">
        <f t="shared" si="4"/>
        <v>310000</v>
      </c>
      <c r="D17" s="43">
        <f t="shared" si="9"/>
        <v>292201.36168492894</v>
      </c>
      <c r="E17" s="43">
        <f t="shared" si="10"/>
        <v>297313.06652831979</v>
      </c>
      <c r="F17" s="66">
        <f>VLOOKUP($A17,[1]!CurveTable,MATCH($F$4,[1]!CurveType,0))</f>
        <v>5.8720000000000008</v>
      </c>
      <c r="G17" s="54">
        <f>H17-Inputs!$B$3-Inputs!$D$6</f>
        <v>5.2620187255139328</v>
      </c>
      <c r="H17" s="53">
        <f t="shared" si="36"/>
        <v>5.74</v>
      </c>
      <c r="I17" s="66">
        <f>VLOOKUP($A17,[1]!CurveTable,MATCH($I$4,[1]!CurveType,0))</f>
        <v>-0.22</v>
      </c>
      <c r="J17" s="53">
        <f t="shared" si="11"/>
        <v>-0.33500000000000002</v>
      </c>
      <c r="K17" s="53">
        <f t="shared" si="37"/>
        <v>-0.33500000000000002</v>
      </c>
      <c r="L17" s="66"/>
      <c r="M17" s="53"/>
      <c r="N17" s="53"/>
      <c r="O17" s="9"/>
      <c r="P17" s="7">
        <f t="shared" si="12"/>
        <v>31</v>
      </c>
      <c r="Q17" s="55">
        <f t="shared" si="5"/>
        <v>37226</v>
      </c>
      <c r="R17" s="7">
        <f t="shared" si="13"/>
        <v>297</v>
      </c>
      <c r="S17" s="65">
        <f>VLOOKUP($A17,[1]!CurveTable,MATCH($S$4,[1]!CurveType,0))</f>
        <v>5.2054999102229015E-2</v>
      </c>
      <c r="T17" s="60">
        <f t="shared" si="6"/>
        <v>0.94258503769331914</v>
      </c>
      <c r="U17" s="60">
        <f t="shared" si="14"/>
        <v>0.9590744081558702</v>
      </c>
      <c r="V17" s="7">
        <f t="shared" si="15"/>
        <v>1</v>
      </c>
      <c r="W17" s="7">
        <f t="shared" si="16"/>
        <v>31</v>
      </c>
      <c r="Y17" s="47">
        <f t="shared" si="17"/>
        <v>1715806.3958139031</v>
      </c>
      <c r="Z17" s="47">
        <f t="shared" si="18"/>
        <v>1537569.0368067655</v>
      </c>
      <c r="AA17" s="47">
        <f t="shared" si="19"/>
        <v>1677235.8160714922</v>
      </c>
      <c r="AB17" s="47">
        <f t="shared" si="20"/>
        <v>-64284.299570684365</v>
      </c>
      <c r="AC17" s="47">
        <f t="shared" si="21"/>
        <v>-97887.4561644512</v>
      </c>
      <c r="AD17" s="47">
        <f t="shared" si="22"/>
        <v>-97887.4561644512</v>
      </c>
      <c r="AE17" s="47">
        <f t="shared" si="23"/>
        <v>0</v>
      </c>
      <c r="AF17" s="47">
        <f t="shared" si="24"/>
        <v>0</v>
      </c>
      <c r="AG17" s="47">
        <f t="shared" si="25"/>
        <v>0</v>
      </c>
      <c r="AH17" s="50"/>
      <c r="AJ17" s="47">
        <f t="shared" si="26"/>
        <v>142110.07846056725</v>
      </c>
      <c r="AK17" s="47">
        <f t="shared" si="27"/>
        <v>0</v>
      </c>
      <c r="AL17" s="47">
        <f t="shared" si="28"/>
        <v>0</v>
      </c>
      <c r="AM17" s="75">
        <f t="shared" si="29"/>
        <v>142110.07846056725</v>
      </c>
      <c r="AO17" s="47">
        <f t="shared" si="30"/>
        <v>39245.324781738382</v>
      </c>
      <c r="AP17" s="47">
        <f t="shared" si="31"/>
        <v>34191.002650756782</v>
      </c>
      <c r="AQ17" s="47">
        <f t="shared" si="32"/>
        <v>0</v>
      </c>
      <c r="AR17" s="75">
        <f t="shared" si="33"/>
        <v>73436.327432495164</v>
      </c>
      <c r="AT17" s="75">
        <f t="shared" si="34"/>
        <v>215546.40589306242</v>
      </c>
    </row>
    <row r="18" spans="1:46">
      <c r="A18" s="51">
        <f t="shared" si="8"/>
        <v>37257</v>
      </c>
      <c r="B18" s="52"/>
      <c r="C18" s="48"/>
      <c r="D18" s="48"/>
      <c r="E18" s="48"/>
      <c r="F18" s="58"/>
      <c r="G18" s="58"/>
      <c r="H18" s="58"/>
      <c r="I18" s="58"/>
      <c r="J18" s="58"/>
      <c r="K18" s="58"/>
      <c r="L18" s="58"/>
      <c r="M18" s="58"/>
      <c r="N18" s="58"/>
      <c r="S18" s="27"/>
      <c r="Y18" s="48"/>
      <c r="Z18" s="48"/>
      <c r="AA18" s="48"/>
      <c r="AB18" s="48"/>
      <c r="AC18" s="48"/>
      <c r="AD18" s="48"/>
      <c r="AE18" s="48"/>
      <c r="AF18" s="48"/>
      <c r="AG18" s="48"/>
      <c r="AH18" s="57"/>
    </row>
    <row r="19" spans="1:46">
      <c r="A19" s="51"/>
      <c r="B19" s="52"/>
      <c r="C19" s="48"/>
      <c r="D19" s="48"/>
      <c r="E19" s="48"/>
      <c r="F19" s="58"/>
      <c r="G19" s="58"/>
      <c r="H19" s="58"/>
      <c r="I19" s="58"/>
      <c r="J19" s="58"/>
      <c r="K19" s="58"/>
      <c r="L19" s="58"/>
      <c r="M19" s="58"/>
      <c r="N19" s="58"/>
      <c r="S19" s="27"/>
      <c r="Y19" s="48"/>
      <c r="Z19" s="48"/>
      <c r="AA19" s="48"/>
      <c r="AB19" s="48"/>
      <c r="AC19" s="48"/>
      <c r="AD19" s="48"/>
      <c r="AE19" s="48"/>
      <c r="AF19" s="48"/>
      <c r="AG19" s="48"/>
      <c r="AH19" s="57"/>
    </row>
    <row r="20" spans="1:46">
      <c r="A20" s="51"/>
      <c r="B20" s="52"/>
      <c r="C20" s="48"/>
      <c r="D20" s="48"/>
      <c r="E20" s="48"/>
      <c r="F20" s="58"/>
      <c r="G20" s="58"/>
      <c r="H20" s="58"/>
      <c r="I20" s="58"/>
      <c r="J20" s="58"/>
      <c r="K20" s="58"/>
      <c r="L20" s="58"/>
      <c r="M20" s="58"/>
      <c r="N20" s="58"/>
      <c r="S20" s="27"/>
      <c r="Y20" s="48"/>
      <c r="Z20" s="48"/>
      <c r="AA20" s="48"/>
      <c r="AB20" s="48"/>
      <c r="AC20" s="48"/>
      <c r="AD20" s="48"/>
      <c r="AE20" s="48"/>
      <c r="AF20" s="48"/>
      <c r="AG20" s="48"/>
      <c r="AH20" s="57"/>
    </row>
    <row r="21" spans="1:46">
      <c r="A21" s="51"/>
      <c r="B21" s="52"/>
      <c r="C21" s="48"/>
      <c r="D21" s="48"/>
      <c r="E21" s="48"/>
      <c r="F21" s="58"/>
      <c r="G21" s="58"/>
      <c r="H21" s="58"/>
      <c r="I21" s="58"/>
      <c r="J21" s="58"/>
      <c r="K21" s="58"/>
      <c r="L21" s="58"/>
      <c r="M21" s="58"/>
      <c r="N21" s="58"/>
      <c r="S21" s="27"/>
      <c r="Y21" s="48"/>
      <c r="Z21" s="48"/>
      <c r="AA21" s="48"/>
      <c r="AB21" s="48"/>
      <c r="AC21" s="48"/>
      <c r="AD21" s="48"/>
      <c r="AE21" s="48"/>
      <c r="AF21" s="48"/>
      <c r="AG21" s="48"/>
      <c r="AH21" s="57"/>
    </row>
    <row r="22" spans="1:46">
      <c r="B22" s="48"/>
      <c r="C22" s="48"/>
      <c r="D22" s="48"/>
      <c r="E22" s="48"/>
      <c r="F22" s="58"/>
      <c r="G22" s="58"/>
      <c r="H22" s="58"/>
      <c r="I22" s="58"/>
      <c r="J22" s="58"/>
      <c r="K22" s="58"/>
      <c r="L22" s="58"/>
      <c r="M22" s="58"/>
      <c r="N22" s="58"/>
      <c r="S22" s="27"/>
      <c r="Y22" s="48"/>
      <c r="Z22" s="48"/>
      <c r="AA22" s="48"/>
      <c r="AB22" s="48"/>
      <c r="AC22" s="48"/>
      <c r="AD22" s="48"/>
      <c r="AE22" s="48"/>
      <c r="AF22" s="48"/>
      <c r="AG22" s="48"/>
      <c r="AH22" s="57"/>
    </row>
    <row r="23" spans="1:46">
      <c r="B23" s="48"/>
      <c r="C23" s="48"/>
      <c r="D23" s="48"/>
      <c r="E23" s="48"/>
      <c r="F23" s="58"/>
      <c r="G23" s="58"/>
      <c r="H23" s="58"/>
      <c r="I23" s="58"/>
      <c r="J23" s="58"/>
      <c r="K23" s="58"/>
      <c r="L23" s="58"/>
      <c r="M23" s="58"/>
      <c r="N23" s="58"/>
      <c r="S23" s="27"/>
      <c r="Y23" s="48"/>
      <c r="Z23" s="48"/>
      <c r="AA23" s="48"/>
      <c r="AB23" s="48"/>
      <c r="AC23" s="48"/>
      <c r="AD23" s="48"/>
      <c r="AE23" s="48"/>
      <c r="AF23" s="48"/>
      <c r="AG23" s="48"/>
      <c r="AH23" s="57"/>
    </row>
    <row r="24" spans="1:46">
      <c r="B24" s="48"/>
      <c r="C24" s="48"/>
      <c r="D24" s="48"/>
      <c r="E24" s="48"/>
      <c r="F24" s="58"/>
      <c r="G24" s="58"/>
      <c r="H24" s="58"/>
      <c r="I24" s="58"/>
      <c r="J24" s="58"/>
      <c r="K24" s="58"/>
      <c r="L24" s="58"/>
      <c r="M24" s="58"/>
      <c r="N24" s="58"/>
      <c r="S24" s="27"/>
      <c r="Y24" s="48"/>
      <c r="Z24" s="48"/>
      <c r="AA24" s="48"/>
      <c r="AB24" s="48"/>
      <c r="AC24" s="48"/>
      <c r="AD24" s="48"/>
      <c r="AE24" s="48"/>
      <c r="AF24" s="48"/>
      <c r="AG24" s="48"/>
      <c r="AH24" s="57"/>
    </row>
    <row r="25" spans="1:46">
      <c r="B25" s="48"/>
      <c r="C25" s="48"/>
      <c r="D25" s="48"/>
      <c r="E25" s="48"/>
      <c r="F25" s="58"/>
      <c r="G25" s="58"/>
      <c r="H25" s="58"/>
      <c r="I25" s="58"/>
      <c r="J25" s="58"/>
      <c r="K25" s="58"/>
      <c r="L25" s="58"/>
      <c r="M25" s="58"/>
      <c r="N25" s="58"/>
      <c r="S25" s="27"/>
      <c r="Y25" s="48"/>
      <c r="Z25" s="48"/>
      <c r="AA25" s="48"/>
      <c r="AB25" s="48"/>
      <c r="AC25" s="48"/>
      <c r="AD25" s="48"/>
      <c r="AE25" s="48"/>
      <c r="AF25" s="48"/>
      <c r="AG25" s="48"/>
      <c r="AH25" s="57"/>
    </row>
    <row r="26" spans="1:46">
      <c r="B26" s="48"/>
      <c r="C26" s="48"/>
      <c r="D26" s="48"/>
      <c r="E26" s="48"/>
      <c r="F26" s="58"/>
      <c r="G26" s="58"/>
      <c r="H26" s="58"/>
      <c r="I26" s="58"/>
      <c r="J26" s="58"/>
      <c r="K26" s="58"/>
      <c r="L26" s="58"/>
      <c r="M26" s="58"/>
      <c r="N26" s="58"/>
      <c r="S26" s="27"/>
      <c r="Y26" s="48"/>
      <c r="Z26" s="48"/>
      <c r="AA26" s="48"/>
      <c r="AB26" s="48"/>
      <c r="AC26" s="48"/>
      <c r="AD26" s="48"/>
      <c r="AE26" s="48"/>
      <c r="AF26" s="48"/>
      <c r="AG26" s="48"/>
      <c r="AH26" s="57"/>
    </row>
    <row r="27" spans="1:46">
      <c r="B27" s="48"/>
      <c r="C27" s="48"/>
      <c r="D27" s="48"/>
      <c r="E27" s="48"/>
      <c r="F27" s="58"/>
      <c r="G27" s="58"/>
      <c r="H27" s="58"/>
      <c r="I27" s="58"/>
      <c r="J27" s="58"/>
      <c r="K27" s="58"/>
      <c r="L27" s="58"/>
      <c r="M27" s="58"/>
      <c r="N27" s="58"/>
      <c r="S27" s="27"/>
      <c r="Y27" s="48"/>
      <c r="Z27" s="48"/>
      <c r="AA27" s="48"/>
      <c r="AB27" s="48"/>
      <c r="AC27" s="48"/>
      <c r="AD27" s="48"/>
      <c r="AE27" s="48"/>
      <c r="AF27" s="48"/>
      <c r="AG27" s="48"/>
      <c r="AH27" s="57"/>
    </row>
    <row r="28" spans="1:46">
      <c r="B28" s="48"/>
      <c r="C28" s="48"/>
      <c r="D28" s="48"/>
      <c r="E28" s="48"/>
      <c r="F28" s="58"/>
      <c r="G28" s="58"/>
      <c r="H28" s="58"/>
      <c r="I28" s="58"/>
      <c r="J28" s="58"/>
      <c r="K28" s="58"/>
      <c r="L28" s="58"/>
      <c r="M28" s="58"/>
      <c r="N28" s="58"/>
      <c r="S28" s="27"/>
      <c r="Y28" s="48"/>
      <c r="Z28" s="48"/>
      <c r="AA28" s="48"/>
      <c r="AB28" s="48"/>
      <c r="AC28" s="48"/>
      <c r="AD28" s="48"/>
      <c r="AE28" s="48"/>
      <c r="AF28" s="48"/>
      <c r="AG28" s="48"/>
      <c r="AH28" s="57"/>
    </row>
    <row r="29" spans="1:46">
      <c r="B29" s="48"/>
      <c r="C29" s="48"/>
      <c r="D29" s="48"/>
      <c r="E29" s="48"/>
      <c r="F29" s="58"/>
      <c r="G29" s="58"/>
      <c r="H29" s="58"/>
      <c r="I29" s="58"/>
      <c r="J29" s="58"/>
      <c r="K29" s="58"/>
      <c r="L29" s="58"/>
      <c r="M29" s="58"/>
      <c r="N29" s="58"/>
      <c r="S29" s="27"/>
      <c r="Y29" s="48"/>
      <c r="Z29" s="48"/>
      <c r="AA29" s="48"/>
      <c r="AB29" s="48"/>
      <c r="AC29" s="48"/>
      <c r="AD29" s="48"/>
      <c r="AE29" s="48"/>
      <c r="AF29" s="48"/>
      <c r="AG29" s="48"/>
      <c r="AH29" s="57"/>
    </row>
    <row r="30" spans="1:46">
      <c r="B30" s="48"/>
      <c r="C30" s="48"/>
      <c r="D30" s="48"/>
      <c r="E30" s="48"/>
      <c r="F30" s="58"/>
      <c r="G30" s="58"/>
      <c r="H30" s="58"/>
      <c r="I30" s="58"/>
      <c r="J30" s="58"/>
      <c r="K30" s="58"/>
      <c r="L30" s="58"/>
      <c r="M30" s="58"/>
      <c r="N30" s="58"/>
      <c r="S30" s="27"/>
      <c r="Y30" s="48"/>
      <c r="Z30" s="48"/>
      <c r="AA30" s="48"/>
      <c r="AB30" s="48"/>
      <c r="AC30" s="48"/>
      <c r="AD30" s="48"/>
      <c r="AE30" s="48"/>
      <c r="AF30" s="48"/>
      <c r="AG30" s="48"/>
      <c r="AH30" s="57"/>
    </row>
    <row r="31" spans="1:46">
      <c r="B31" s="48"/>
      <c r="C31" s="48"/>
      <c r="D31" s="48"/>
      <c r="E31" s="48"/>
      <c r="F31" s="58"/>
      <c r="G31" s="58"/>
      <c r="H31" s="58"/>
      <c r="I31" s="58"/>
      <c r="J31" s="58"/>
      <c r="K31" s="58"/>
      <c r="L31" s="58"/>
      <c r="M31" s="58"/>
      <c r="N31" s="58"/>
      <c r="S31" s="27"/>
      <c r="Y31" s="48"/>
      <c r="Z31" s="48"/>
      <c r="AA31" s="48"/>
      <c r="AB31" s="48"/>
      <c r="AC31" s="48"/>
      <c r="AD31" s="48"/>
      <c r="AE31" s="48"/>
      <c r="AF31" s="48"/>
      <c r="AG31" s="48"/>
      <c r="AH31" s="57"/>
    </row>
    <row r="32" spans="1:46">
      <c r="B32" s="48"/>
      <c r="C32" s="48"/>
      <c r="D32" s="48"/>
      <c r="E32" s="48"/>
      <c r="F32" s="58"/>
      <c r="G32" s="58"/>
      <c r="H32" s="58"/>
      <c r="I32" s="58"/>
      <c r="J32" s="58"/>
      <c r="K32" s="58"/>
      <c r="L32" s="58"/>
      <c r="M32" s="58"/>
      <c r="N32" s="58"/>
      <c r="S32" s="27"/>
      <c r="Y32" s="48"/>
      <c r="Z32" s="48"/>
      <c r="AA32" s="48"/>
      <c r="AB32" s="48"/>
      <c r="AC32" s="48"/>
      <c r="AD32" s="48"/>
      <c r="AE32" s="48"/>
      <c r="AF32" s="48"/>
      <c r="AG32" s="48"/>
      <c r="AH32" s="57"/>
    </row>
    <row r="33" spans="2:34">
      <c r="B33" s="48"/>
      <c r="C33" s="48"/>
      <c r="D33" s="48"/>
      <c r="E33" s="48"/>
      <c r="F33" s="58"/>
      <c r="G33" s="58"/>
      <c r="H33" s="58"/>
      <c r="I33" s="58"/>
      <c r="J33" s="58"/>
      <c r="K33" s="58"/>
      <c r="L33" s="58"/>
      <c r="M33" s="58"/>
      <c r="N33" s="58"/>
      <c r="S33" s="27"/>
      <c r="Y33" s="48"/>
      <c r="Z33" s="48"/>
      <c r="AA33" s="48"/>
      <c r="AB33" s="48"/>
      <c r="AC33" s="48"/>
      <c r="AD33" s="48"/>
      <c r="AE33" s="48"/>
      <c r="AF33" s="48"/>
      <c r="AG33" s="48"/>
      <c r="AH33" s="57"/>
    </row>
    <row r="34" spans="2:34">
      <c r="B34" s="48"/>
      <c r="C34" s="48"/>
      <c r="D34" s="48"/>
      <c r="E34" s="48"/>
      <c r="F34" s="58"/>
      <c r="G34" s="58"/>
      <c r="H34" s="58"/>
      <c r="I34" s="58"/>
      <c r="J34" s="58"/>
      <c r="K34" s="58"/>
      <c r="L34" s="58"/>
      <c r="M34" s="58"/>
      <c r="N34" s="58"/>
      <c r="S34" s="27"/>
      <c r="Y34" s="48"/>
      <c r="Z34" s="48"/>
      <c r="AA34" s="48"/>
      <c r="AB34" s="48"/>
      <c r="AC34" s="48"/>
      <c r="AD34" s="48"/>
      <c r="AE34" s="48"/>
      <c r="AF34" s="48"/>
      <c r="AG34" s="48"/>
      <c r="AH34" s="57"/>
    </row>
    <row r="35" spans="2:34">
      <c r="B35" s="48"/>
      <c r="C35" s="48"/>
      <c r="D35" s="48"/>
      <c r="E35" s="48"/>
      <c r="F35" s="58"/>
      <c r="G35" s="58"/>
      <c r="H35" s="58"/>
      <c r="I35" s="58"/>
      <c r="J35" s="58"/>
      <c r="K35" s="58"/>
      <c r="L35" s="58"/>
      <c r="M35" s="58"/>
      <c r="N35" s="58"/>
      <c r="S35" s="27"/>
      <c r="Y35" s="48"/>
      <c r="Z35" s="48"/>
      <c r="AA35" s="48"/>
      <c r="AB35" s="48"/>
      <c r="AC35" s="48"/>
      <c r="AD35" s="48"/>
      <c r="AE35" s="48"/>
      <c r="AF35" s="48"/>
      <c r="AG35" s="48"/>
      <c r="AH35" s="57"/>
    </row>
    <row r="36" spans="2:34">
      <c r="B36" s="48"/>
      <c r="C36" s="48"/>
      <c r="D36" s="48"/>
      <c r="E36" s="48"/>
      <c r="F36" s="58"/>
      <c r="G36" s="58"/>
      <c r="H36" s="58"/>
      <c r="I36" s="58"/>
      <c r="J36" s="58"/>
      <c r="K36" s="58"/>
      <c r="L36" s="58"/>
      <c r="M36" s="58"/>
      <c r="N36" s="58"/>
      <c r="S36" s="27"/>
      <c r="Y36" s="48"/>
      <c r="Z36" s="48"/>
      <c r="AA36" s="48"/>
      <c r="AB36" s="48"/>
      <c r="AC36" s="48"/>
      <c r="AD36" s="48"/>
      <c r="AE36" s="48"/>
      <c r="AF36" s="48"/>
      <c r="AG36" s="48"/>
      <c r="AH36" s="57"/>
    </row>
    <row r="37" spans="2:34">
      <c r="B37" s="48"/>
      <c r="C37" s="48"/>
      <c r="D37" s="48"/>
      <c r="E37" s="48"/>
      <c r="F37" s="58"/>
      <c r="G37" s="58"/>
      <c r="H37" s="58"/>
      <c r="I37" s="58"/>
      <c r="J37" s="58"/>
      <c r="K37" s="58"/>
      <c r="L37" s="58"/>
      <c r="M37" s="58"/>
      <c r="N37" s="58"/>
      <c r="S37" s="27"/>
      <c r="Y37" s="48"/>
      <c r="Z37" s="48"/>
      <c r="AA37" s="48"/>
      <c r="AB37" s="48"/>
      <c r="AC37" s="48"/>
      <c r="AD37" s="48"/>
      <c r="AE37" s="48"/>
      <c r="AF37" s="48"/>
      <c r="AG37" s="48"/>
      <c r="AH37" s="57"/>
    </row>
    <row r="38" spans="2:34">
      <c r="B38" s="48"/>
      <c r="C38" s="48"/>
      <c r="D38" s="48"/>
      <c r="E38" s="48"/>
      <c r="F38" s="58"/>
      <c r="G38" s="58"/>
      <c r="H38" s="58"/>
      <c r="I38" s="58"/>
      <c r="J38" s="58"/>
      <c r="K38" s="58"/>
      <c r="L38" s="58"/>
      <c r="M38" s="58"/>
      <c r="N38" s="58"/>
      <c r="S38" s="27"/>
      <c r="Y38" s="48"/>
      <c r="Z38" s="48"/>
      <c r="AA38" s="48"/>
      <c r="AB38" s="48"/>
      <c r="AC38" s="48"/>
      <c r="AD38" s="48"/>
      <c r="AE38" s="48"/>
      <c r="AF38" s="48"/>
      <c r="AG38" s="48"/>
      <c r="AH38" s="57"/>
    </row>
    <row r="39" spans="2:34">
      <c r="B39" s="48"/>
      <c r="C39" s="48"/>
      <c r="D39" s="48"/>
      <c r="E39" s="48"/>
      <c r="F39" s="58"/>
      <c r="G39" s="58"/>
      <c r="H39" s="58"/>
      <c r="I39" s="58"/>
      <c r="J39" s="58"/>
      <c r="K39" s="58"/>
      <c r="L39" s="58"/>
      <c r="M39" s="58"/>
      <c r="N39" s="58"/>
      <c r="S39" s="27"/>
      <c r="Y39" s="48"/>
      <c r="Z39" s="48"/>
      <c r="AA39" s="48"/>
      <c r="AB39" s="48"/>
      <c r="AC39" s="48"/>
      <c r="AD39" s="48"/>
      <c r="AE39" s="48"/>
      <c r="AF39" s="48"/>
      <c r="AG39" s="48"/>
      <c r="AH39" s="57"/>
    </row>
    <row r="40" spans="2:34">
      <c r="B40" s="48"/>
      <c r="C40" s="48"/>
      <c r="D40" s="48"/>
      <c r="E40" s="48"/>
      <c r="F40" s="58"/>
      <c r="G40" s="58"/>
      <c r="H40" s="58"/>
      <c r="I40" s="58"/>
      <c r="J40" s="58"/>
      <c r="K40" s="58"/>
      <c r="L40" s="58"/>
      <c r="M40" s="58"/>
      <c r="N40" s="58"/>
      <c r="S40" s="27"/>
      <c r="Y40" s="48"/>
      <c r="Z40" s="48"/>
      <c r="AA40" s="48"/>
      <c r="AB40" s="48"/>
      <c r="AC40" s="48"/>
      <c r="AD40" s="48"/>
      <c r="AE40" s="48"/>
      <c r="AF40" s="48"/>
      <c r="AG40" s="48"/>
      <c r="AH40" s="57"/>
    </row>
    <row r="41" spans="2:34">
      <c r="B41" s="48"/>
      <c r="C41" s="48"/>
      <c r="D41" s="48"/>
      <c r="E41" s="48"/>
      <c r="F41" s="58"/>
      <c r="G41" s="58"/>
      <c r="H41" s="58"/>
      <c r="I41" s="58"/>
      <c r="J41" s="58"/>
      <c r="K41" s="58"/>
      <c r="L41" s="58"/>
      <c r="M41" s="58"/>
      <c r="N41" s="58"/>
      <c r="S41" s="27"/>
      <c r="Y41" s="48"/>
      <c r="Z41" s="48"/>
      <c r="AA41" s="48"/>
      <c r="AB41" s="48"/>
      <c r="AC41" s="48"/>
      <c r="AD41" s="48"/>
      <c r="AE41" s="48"/>
      <c r="AF41" s="48"/>
      <c r="AG41" s="48"/>
      <c r="AH41" s="57"/>
    </row>
    <row r="42" spans="2:34">
      <c r="B42" s="48"/>
      <c r="C42" s="48"/>
      <c r="D42" s="48"/>
      <c r="E42" s="48"/>
      <c r="F42" s="58"/>
      <c r="G42" s="58"/>
      <c r="H42" s="58"/>
      <c r="I42" s="58"/>
      <c r="J42" s="58"/>
      <c r="K42" s="58"/>
      <c r="L42" s="58"/>
      <c r="M42" s="58"/>
      <c r="N42" s="58"/>
      <c r="S42" s="27"/>
      <c r="Y42" s="48"/>
      <c r="Z42" s="48"/>
      <c r="AA42" s="48"/>
      <c r="AB42" s="48"/>
      <c r="AC42" s="48"/>
      <c r="AD42" s="48"/>
      <c r="AE42" s="48"/>
      <c r="AF42" s="48"/>
      <c r="AG42" s="48"/>
      <c r="AH42" s="57"/>
    </row>
    <row r="43" spans="2:34">
      <c r="B43" s="48"/>
      <c r="C43" s="48"/>
      <c r="D43" s="48"/>
      <c r="E43" s="48"/>
      <c r="F43" s="58"/>
      <c r="G43" s="58"/>
      <c r="H43" s="58"/>
      <c r="I43" s="58"/>
      <c r="J43" s="58"/>
      <c r="K43" s="58"/>
      <c r="L43" s="58"/>
      <c r="M43" s="58"/>
      <c r="N43" s="58"/>
      <c r="S43" s="27"/>
      <c r="Y43" s="48"/>
      <c r="Z43" s="48"/>
      <c r="AA43" s="48"/>
      <c r="AB43" s="48"/>
      <c r="AC43" s="48"/>
      <c r="AD43" s="48"/>
      <c r="AE43" s="48"/>
      <c r="AF43" s="48"/>
      <c r="AG43" s="48"/>
      <c r="AH43" s="57"/>
    </row>
    <row r="44" spans="2:34">
      <c r="B44" s="48"/>
      <c r="C44" s="48"/>
      <c r="D44" s="48"/>
      <c r="E44" s="48"/>
      <c r="F44" s="58"/>
      <c r="G44" s="58"/>
      <c r="H44" s="58"/>
      <c r="I44" s="58"/>
      <c r="J44" s="58"/>
      <c r="K44" s="58"/>
      <c r="L44" s="58"/>
      <c r="M44" s="58"/>
      <c r="N44" s="58"/>
      <c r="S44" s="27"/>
      <c r="Y44" s="48"/>
      <c r="Z44" s="48"/>
      <c r="AA44" s="48"/>
      <c r="AB44" s="48"/>
      <c r="AC44" s="48"/>
      <c r="AD44" s="48"/>
      <c r="AE44" s="48"/>
      <c r="AF44" s="48"/>
      <c r="AG44" s="48"/>
      <c r="AH44" s="57"/>
    </row>
    <row r="45" spans="2:34">
      <c r="B45" s="48"/>
      <c r="C45" s="48"/>
      <c r="D45" s="48"/>
      <c r="E45" s="48"/>
      <c r="F45" s="56"/>
      <c r="G45" s="56"/>
      <c r="H45" s="56"/>
      <c r="I45" s="56"/>
      <c r="J45" s="56"/>
      <c r="K45" s="56"/>
      <c r="L45" s="56"/>
      <c r="M45" s="56"/>
      <c r="N45" s="56"/>
      <c r="S45" s="27"/>
      <c r="Y45" s="48"/>
      <c r="Z45" s="48"/>
      <c r="AA45" s="48"/>
      <c r="AB45" s="48"/>
      <c r="AC45" s="48"/>
      <c r="AD45" s="48"/>
      <c r="AE45" s="48"/>
      <c r="AF45" s="48"/>
      <c r="AG45" s="48"/>
      <c r="AH45" s="57"/>
    </row>
    <row r="46" spans="2:34">
      <c r="B46" s="48"/>
      <c r="C46" s="48"/>
      <c r="D46" s="48"/>
      <c r="E46" s="48"/>
      <c r="F46" s="56"/>
      <c r="G46" s="56"/>
      <c r="H46" s="56"/>
      <c r="I46" s="56"/>
      <c r="J46" s="56"/>
      <c r="K46" s="56"/>
      <c r="L46" s="56"/>
      <c r="M46" s="56"/>
      <c r="N46" s="56"/>
      <c r="S46" s="27"/>
      <c r="Y46" s="48"/>
      <c r="Z46" s="48"/>
      <c r="AA46" s="48"/>
      <c r="AB46" s="48"/>
      <c r="AC46" s="48"/>
      <c r="AD46" s="48"/>
      <c r="AE46" s="48"/>
      <c r="AF46" s="48"/>
      <c r="AG46" s="48"/>
      <c r="AH46" s="57"/>
    </row>
    <row r="47" spans="2:34">
      <c r="B47" s="48"/>
      <c r="C47" s="48"/>
      <c r="D47" s="48"/>
      <c r="E47" s="48"/>
      <c r="F47" s="56"/>
      <c r="G47" s="56"/>
      <c r="H47" s="56"/>
      <c r="I47" s="56"/>
      <c r="J47" s="56"/>
      <c r="K47" s="56"/>
      <c r="L47" s="56"/>
      <c r="M47" s="56"/>
      <c r="N47" s="56"/>
      <c r="S47" s="27"/>
      <c r="Y47" s="48"/>
      <c r="Z47" s="48"/>
      <c r="AA47" s="48"/>
      <c r="AB47" s="48"/>
      <c r="AC47" s="48"/>
      <c r="AD47" s="48"/>
      <c r="AE47" s="48"/>
      <c r="AF47" s="48"/>
      <c r="AG47" s="48"/>
      <c r="AH47" s="57"/>
    </row>
    <row r="48" spans="2:34">
      <c r="B48" s="48"/>
      <c r="C48" s="48"/>
      <c r="D48" s="48"/>
      <c r="E48" s="48"/>
      <c r="F48" s="56"/>
      <c r="G48" s="56"/>
      <c r="H48" s="56"/>
      <c r="I48" s="56"/>
      <c r="J48" s="56"/>
      <c r="K48" s="56"/>
      <c r="L48" s="56"/>
      <c r="M48" s="56"/>
      <c r="N48" s="56"/>
      <c r="S48" s="27"/>
      <c r="Y48" s="48"/>
      <c r="Z48" s="48"/>
      <c r="AA48" s="48"/>
      <c r="AB48" s="48"/>
      <c r="AC48" s="48"/>
      <c r="AD48" s="48"/>
      <c r="AE48" s="48"/>
      <c r="AF48" s="48"/>
      <c r="AG48" s="48"/>
      <c r="AH48" s="57"/>
    </row>
    <row r="49" spans="2:34">
      <c r="B49" s="48"/>
      <c r="C49" s="48"/>
      <c r="D49" s="48"/>
      <c r="E49" s="48"/>
      <c r="F49" s="56"/>
      <c r="G49" s="56"/>
      <c r="H49" s="56"/>
      <c r="I49" s="56"/>
      <c r="J49" s="56"/>
      <c r="K49" s="56"/>
      <c r="L49" s="56"/>
      <c r="M49" s="56"/>
      <c r="N49" s="56"/>
      <c r="S49" s="27"/>
      <c r="Y49" s="48"/>
      <c r="Z49" s="48"/>
      <c r="AA49" s="48"/>
      <c r="AB49" s="48"/>
      <c r="AC49" s="48"/>
      <c r="AD49" s="48"/>
      <c r="AE49" s="48"/>
      <c r="AF49" s="48"/>
      <c r="AG49" s="48"/>
      <c r="AH49" s="57"/>
    </row>
    <row r="50" spans="2:34">
      <c r="B50" s="48"/>
      <c r="C50" s="48"/>
      <c r="D50" s="48"/>
      <c r="E50" s="48"/>
      <c r="F50" s="56"/>
      <c r="G50" s="56"/>
      <c r="H50" s="56"/>
      <c r="I50" s="56"/>
      <c r="J50" s="56"/>
      <c r="K50" s="56"/>
      <c r="L50" s="56"/>
      <c r="M50" s="56"/>
      <c r="N50" s="56"/>
      <c r="S50" s="27"/>
      <c r="Y50" s="48"/>
      <c r="Z50" s="48"/>
      <c r="AA50" s="48"/>
      <c r="AB50" s="48"/>
      <c r="AC50" s="48"/>
      <c r="AD50" s="48"/>
      <c r="AE50" s="48"/>
      <c r="AF50" s="48"/>
      <c r="AG50" s="48"/>
      <c r="AH50" s="57"/>
    </row>
    <row r="51" spans="2:34">
      <c r="B51" s="48"/>
      <c r="C51" s="48"/>
      <c r="D51" s="48"/>
      <c r="E51" s="48"/>
      <c r="F51" s="56"/>
      <c r="G51" s="56"/>
      <c r="H51" s="56"/>
      <c r="I51" s="56"/>
      <c r="J51" s="56"/>
      <c r="K51" s="56"/>
      <c r="L51" s="56"/>
      <c r="M51" s="56"/>
      <c r="N51" s="56"/>
      <c r="S51" s="27"/>
      <c r="Y51" s="48"/>
      <c r="Z51" s="48"/>
      <c r="AA51" s="48"/>
      <c r="AB51" s="48"/>
      <c r="AC51" s="48"/>
      <c r="AD51" s="48"/>
      <c r="AE51" s="48"/>
      <c r="AF51" s="48"/>
      <c r="AG51" s="48"/>
      <c r="AH51" s="57"/>
    </row>
    <row r="52" spans="2:34">
      <c r="B52" s="48"/>
      <c r="C52" s="48"/>
      <c r="D52" s="48"/>
      <c r="E52" s="48"/>
      <c r="F52" s="56"/>
      <c r="G52" s="56"/>
      <c r="H52" s="56"/>
      <c r="I52" s="56"/>
      <c r="J52" s="56"/>
      <c r="K52" s="56"/>
      <c r="L52" s="56"/>
      <c r="M52" s="56"/>
      <c r="N52" s="56"/>
      <c r="S52" s="27"/>
      <c r="Y52" s="48"/>
      <c r="Z52" s="48"/>
      <c r="AA52" s="48"/>
      <c r="AB52" s="48"/>
      <c r="AC52" s="48"/>
      <c r="AD52" s="48"/>
      <c r="AE52" s="48"/>
      <c r="AF52" s="48"/>
      <c r="AG52" s="48"/>
      <c r="AH52" s="57"/>
    </row>
    <row r="53" spans="2:34">
      <c r="B53" s="48"/>
      <c r="C53" s="48"/>
      <c r="D53" s="48"/>
      <c r="E53" s="48"/>
      <c r="F53" s="56"/>
      <c r="G53" s="56"/>
      <c r="H53" s="56"/>
      <c r="I53" s="56"/>
      <c r="J53" s="56"/>
      <c r="K53" s="56"/>
      <c r="L53" s="56"/>
      <c r="M53" s="56"/>
      <c r="N53" s="56"/>
      <c r="S53" s="27"/>
      <c r="Y53" s="48"/>
      <c r="Z53" s="48"/>
      <c r="AA53" s="48"/>
      <c r="AB53" s="48"/>
      <c r="AC53" s="48"/>
      <c r="AD53" s="48"/>
      <c r="AE53" s="48"/>
      <c r="AF53" s="48"/>
      <c r="AG53" s="48"/>
      <c r="AH53" s="57"/>
    </row>
    <row r="54" spans="2:34">
      <c r="B54" s="48"/>
      <c r="C54" s="48"/>
      <c r="D54" s="48"/>
      <c r="E54" s="48"/>
      <c r="F54" s="56"/>
      <c r="G54" s="56"/>
      <c r="H54" s="56"/>
      <c r="I54" s="56"/>
      <c r="J54" s="56"/>
      <c r="K54" s="56"/>
      <c r="L54" s="56"/>
      <c r="M54" s="56"/>
      <c r="N54" s="56"/>
      <c r="S54" s="27"/>
      <c r="Y54" s="48"/>
      <c r="Z54" s="48"/>
      <c r="AA54" s="48"/>
      <c r="AB54" s="48"/>
      <c r="AC54" s="48"/>
      <c r="AD54" s="48"/>
      <c r="AE54" s="48"/>
      <c r="AF54" s="48"/>
      <c r="AG54" s="48"/>
      <c r="AH54" s="57"/>
    </row>
    <row r="55" spans="2:34">
      <c r="B55" s="48"/>
      <c r="C55" s="48"/>
      <c r="D55" s="48"/>
      <c r="E55" s="48"/>
      <c r="F55" s="56"/>
      <c r="G55" s="56"/>
      <c r="H55" s="56"/>
      <c r="I55" s="56"/>
      <c r="J55" s="56"/>
      <c r="K55" s="56"/>
      <c r="L55" s="56"/>
      <c r="M55" s="56"/>
      <c r="N55" s="56"/>
      <c r="S55" s="27"/>
      <c r="Y55" s="48"/>
      <c r="Z55" s="48"/>
      <c r="AA55" s="48"/>
      <c r="AB55" s="48"/>
      <c r="AC55" s="48"/>
      <c r="AD55" s="48"/>
      <c r="AE55" s="48"/>
      <c r="AF55" s="48"/>
      <c r="AG55" s="48"/>
      <c r="AH55" s="57"/>
    </row>
    <row r="56" spans="2:34">
      <c r="B56" s="48"/>
      <c r="C56" s="48"/>
      <c r="D56" s="48"/>
      <c r="E56" s="48"/>
      <c r="F56" s="56"/>
      <c r="G56" s="56"/>
      <c r="H56" s="56"/>
      <c r="I56" s="56"/>
      <c r="J56" s="56"/>
      <c r="K56" s="56"/>
      <c r="L56" s="56"/>
      <c r="M56" s="56"/>
      <c r="N56" s="56"/>
      <c r="S56" s="27"/>
      <c r="Y56" s="48"/>
      <c r="Z56" s="48"/>
      <c r="AA56" s="48"/>
      <c r="AB56" s="48"/>
      <c r="AC56" s="48"/>
      <c r="AD56" s="48"/>
      <c r="AE56" s="48"/>
      <c r="AF56" s="48"/>
      <c r="AG56" s="48"/>
      <c r="AH56" s="57"/>
    </row>
    <row r="57" spans="2:34">
      <c r="B57" s="48"/>
      <c r="C57" s="48"/>
      <c r="D57" s="48"/>
      <c r="E57" s="48"/>
      <c r="F57" s="56"/>
      <c r="G57" s="56"/>
      <c r="H57" s="56"/>
      <c r="I57" s="56"/>
      <c r="J57" s="56"/>
      <c r="K57" s="56"/>
      <c r="L57" s="56"/>
      <c r="M57" s="56"/>
      <c r="N57" s="56"/>
      <c r="S57" s="27"/>
      <c r="Y57" s="48"/>
      <c r="Z57" s="48"/>
      <c r="AA57" s="48"/>
      <c r="AB57" s="48"/>
      <c r="AC57" s="48"/>
      <c r="AD57" s="48"/>
      <c r="AE57" s="48"/>
      <c r="AF57" s="48"/>
      <c r="AG57" s="48"/>
      <c r="AH57" s="57"/>
    </row>
    <row r="58" spans="2:34">
      <c r="B58" s="48"/>
      <c r="C58" s="48"/>
      <c r="D58" s="48"/>
      <c r="E58" s="48"/>
      <c r="F58" s="56"/>
      <c r="G58" s="56"/>
      <c r="H58" s="56"/>
      <c r="I58" s="56"/>
      <c r="J58" s="56"/>
      <c r="K58" s="56"/>
      <c r="L58" s="56"/>
      <c r="M58" s="56"/>
      <c r="N58" s="56"/>
      <c r="S58" s="27"/>
      <c r="Y58" s="48"/>
      <c r="Z58" s="48"/>
      <c r="AA58" s="48"/>
      <c r="AB58" s="48"/>
      <c r="AC58" s="48"/>
      <c r="AD58" s="48"/>
      <c r="AE58" s="48"/>
      <c r="AF58" s="48"/>
      <c r="AG58" s="48"/>
      <c r="AH58" s="57"/>
    </row>
    <row r="59" spans="2:34">
      <c r="B59" s="48"/>
      <c r="C59" s="48"/>
      <c r="D59" s="48"/>
      <c r="E59" s="48"/>
      <c r="F59" s="56"/>
      <c r="G59" s="56"/>
      <c r="H59" s="56"/>
      <c r="I59" s="56"/>
      <c r="J59" s="56"/>
      <c r="K59" s="56"/>
      <c r="L59" s="56"/>
      <c r="M59" s="56"/>
      <c r="N59" s="56"/>
      <c r="S59" s="27"/>
      <c r="Y59" s="48"/>
      <c r="Z59" s="48"/>
      <c r="AA59" s="48"/>
      <c r="AB59" s="48"/>
      <c r="AC59" s="48"/>
      <c r="AD59" s="48"/>
      <c r="AE59" s="48"/>
      <c r="AF59" s="48"/>
      <c r="AG59" s="48"/>
      <c r="AH59" s="57"/>
    </row>
    <row r="60" spans="2:34">
      <c r="B60" s="48"/>
      <c r="C60" s="48"/>
      <c r="D60" s="48"/>
      <c r="E60" s="48"/>
      <c r="F60" s="56"/>
      <c r="G60" s="56"/>
      <c r="H60" s="56"/>
      <c r="I60" s="56"/>
      <c r="J60" s="56"/>
      <c r="K60" s="56"/>
      <c r="L60" s="56"/>
      <c r="M60" s="56"/>
      <c r="N60" s="56"/>
      <c r="S60" s="27"/>
      <c r="Y60" s="48"/>
      <c r="Z60" s="48"/>
      <c r="AA60" s="48"/>
      <c r="AB60" s="48"/>
      <c r="AC60" s="48"/>
      <c r="AD60" s="48"/>
      <c r="AE60" s="48"/>
      <c r="AF60" s="48"/>
      <c r="AG60" s="48"/>
      <c r="AH60" s="57"/>
    </row>
    <row r="61" spans="2:34">
      <c r="B61" s="48"/>
      <c r="C61" s="48"/>
      <c r="D61" s="48"/>
      <c r="E61" s="48"/>
      <c r="F61" s="56"/>
      <c r="G61" s="56"/>
      <c r="H61" s="56"/>
      <c r="I61" s="56"/>
      <c r="J61" s="56"/>
      <c r="K61" s="56"/>
      <c r="L61" s="56"/>
      <c r="M61" s="56"/>
      <c r="N61" s="56"/>
      <c r="S61" s="27"/>
      <c r="Y61" s="48"/>
      <c r="Z61" s="48"/>
      <c r="AA61" s="48"/>
      <c r="AB61" s="48"/>
      <c r="AC61" s="48"/>
      <c r="AD61" s="48"/>
      <c r="AE61" s="48"/>
      <c r="AF61" s="48"/>
      <c r="AG61" s="48"/>
      <c r="AH61" s="57"/>
    </row>
    <row r="62" spans="2:34">
      <c r="B62" s="48"/>
      <c r="C62" s="48"/>
      <c r="D62" s="48"/>
      <c r="E62" s="48"/>
      <c r="F62" s="56"/>
      <c r="G62" s="56"/>
      <c r="H62" s="56"/>
      <c r="I62" s="56"/>
      <c r="J62" s="56"/>
      <c r="K62" s="56"/>
      <c r="L62" s="56"/>
      <c r="M62" s="56"/>
      <c r="N62" s="56"/>
      <c r="S62" s="27"/>
      <c r="Y62" s="48"/>
      <c r="Z62" s="48"/>
      <c r="AA62" s="48"/>
      <c r="AB62" s="48"/>
      <c r="AC62" s="48"/>
      <c r="AD62" s="48"/>
      <c r="AE62" s="48"/>
      <c r="AF62" s="48"/>
      <c r="AG62" s="48"/>
      <c r="AH62" s="57"/>
    </row>
    <row r="63" spans="2:34">
      <c r="B63" s="48"/>
      <c r="C63" s="48"/>
      <c r="D63" s="48"/>
      <c r="E63" s="48"/>
      <c r="F63" s="56"/>
      <c r="G63" s="56"/>
      <c r="H63" s="56"/>
      <c r="I63" s="56"/>
      <c r="J63" s="56"/>
      <c r="K63" s="56"/>
      <c r="L63" s="56"/>
      <c r="M63" s="56"/>
      <c r="N63" s="56"/>
      <c r="S63" s="27"/>
      <c r="Y63" s="48"/>
      <c r="Z63" s="48"/>
      <c r="AA63" s="48"/>
      <c r="AB63" s="48"/>
      <c r="AC63" s="48"/>
      <c r="AD63" s="48"/>
      <c r="AE63" s="48"/>
      <c r="AF63" s="48"/>
      <c r="AG63" s="48"/>
      <c r="AH63" s="57"/>
    </row>
    <row r="64" spans="2:34">
      <c r="B64" s="48"/>
      <c r="C64" s="48"/>
      <c r="D64" s="48"/>
      <c r="E64" s="48"/>
      <c r="F64" s="56"/>
      <c r="G64" s="56"/>
      <c r="H64" s="56"/>
      <c r="I64" s="56"/>
      <c r="J64" s="56"/>
      <c r="K64" s="56"/>
      <c r="L64" s="56"/>
      <c r="M64" s="56"/>
      <c r="N64" s="56"/>
      <c r="S64" s="27"/>
      <c r="Y64" s="48"/>
      <c r="Z64" s="48"/>
      <c r="AA64" s="48"/>
      <c r="AB64" s="48"/>
      <c r="AC64" s="48"/>
      <c r="AD64" s="48"/>
      <c r="AE64" s="48"/>
      <c r="AF64" s="48"/>
      <c r="AG64" s="48"/>
      <c r="AH64" s="57"/>
    </row>
    <row r="65" spans="2:34">
      <c r="B65" s="48"/>
      <c r="C65" s="48"/>
      <c r="D65" s="48"/>
      <c r="E65" s="48"/>
      <c r="F65" s="56"/>
      <c r="G65" s="56"/>
      <c r="H65" s="56"/>
      <c r="I65" s="56"/>
      <c r="J65" s="56"/>
      <c r="K65" s="56"/>
      <c r="L65" s="56"/>
      <c r="M65" s="56"/>
      <c r="N65" s="56"/>
      <c r="S65" s="27"/>
      <c r="Y65" s="48"/>
      <c r="Z65" s="48"/>
      <c r="AA65" s="48"/>
      <c r="AB65" s="48"/>
      <c r="AC65" s="48"/>
      <c r="AD65" s="48"/>
      <c r="AE65" s="48"/>
      <c r="AF65" s="48"/>
      <c r="AG65" s="48"/>
      <c r="AH65" s="57"/>
    </row>
    <row r="66" spans="2:34">
      <c r="B66" s="48"/>
      <c r="C66" s="48"/>
      <c r="D66" s="48"/>
      <c r="E66" s="48"/>
      <c r="F66" s="56"/>
      <c r="G66" s="56"/>
      <c r="H66" s="56"/>
      <c r="I66" s="56"/>
      <c r="J66" s="56"/>
      <c r="K66" s="56"/>
      <c r="L66" s="56"/>
      <c r="M66" s="56"/>
      <c r="N66" s="56"/>
      <c r="S66" s="27"/>
      <c r="Y66" s="48"/>
      <c r="Z66" s="48"/>
      <c r="AA66" s="48"/>
      <c r="AB66" s="48"/>
      <c r="AC66" s="48"/>
      <c r="AD66" s="48"/>
      <c r="AE66" s="48"/>
      <c r="AF66" s="48"/>
      <c r="AG66" s="48"/>
      <c r="AH66" s="57"/>
    </row>
    <row r="67" spans="2:34">
      <c r="B67" s="48"/>
      <c r="C67" s="48"/>
      <c r="D67" s="48"/>
      <c r="E67" s="48"/>
      <c r="F67" s="56"/>
      <c r="G67" s="56"/>
      <c r="H67" s="56"/>
      <c r="I67" s="56"/>
      <c r="J67" s="56"/>
      <c r="K67" s="56"/>
      <c r="L67" s="56"/>
      <c r="M67" s="56"/>
      <c r="N67" s="56"/>
      <c r="S67" s="27"/>
      <c r="Y67" s="48"/>
      <c r="Z67" s="48"/>
      <c r="AA67" s="48"/>
      <c r="AB67" s="48"/>
      <c r="AC67" s="48"/>
      <c r="AD67" s="48"/>
      <c r="AE67" s="48"/>
      <c r="AF67" s="48"/>
      <c r="AG67" s="48"/>
      <c r="AH67" s="57"/>
    </row>
    <row r="68" spans="2:34">
      <c r="B68" s="48"/>
      <c r="C68" s="48"/>
      <c r="D68" s="48"/>
      <c r="E68" s="48"/>
      <c r="F68" s="56"/>
      <c r="G68" s="56"/>
      <c r="H68" s="56"/>
      <c r="I68" s="56"/>
      <c r="J68" s="56"/>
      <c r="K68" s="56"/>
      <c r="L68" s="56"/>
      <c r="M68" s="56"/>
      <c r="N68" s="56"/>
      <c r="S68" s="27"/>
      <c r="Y68" s="48"/>
      <c r="Z68" s="48"/>
      <c r="AA68" s="48"/>
      <c r="AB68" s="48"/>
      <c r="AC68" s="48"/>
      <c r="AD68" s="48"/>
      <c r="AE68" s="48"/>
      <c r="AF68" s="48"/>
      <c r="AG68" s="48"/>
      <c r="AH68" s="57"/>
    </row>
    <row r="69" spans="2:34">
      <c r="B69" s="48"/>
      <c r="C69" s="48"/>
      <c r="D69" s="48"/>
      <c r="E69" s="48"/>
      <c r="F69" s="56"/>
      <c r="G69" s="56"/>
      <c r="H69" s="56"/>
      <c r="I69" s="56"/>
      <c r="J69" s="56"/>
      <c r="K69" s="56"/>
      <c r="L69" s="56"/>
      <c r="M69" s="56"/>
      <c r="N69" s="56"/>
      <c r="S69" s="27"/>
      <c r="Y69" s="48"/>
      <c r="Z69" s="48"/>
      <c r="AA69" s="48"/>
      <c r="AB69" s="48"/>
      <c r="AC69" s="48"/>
      <c r="AD69" s="48"/>
      <c r="AE69" s="48"/>
      <c r="AF69" s="48"/>
      <c r="AG69" s="48"/>
      <c r="AH69" s="57"/>
    </row>
    <row r="70" spans="2:34">
      <c r="B70" s="48"/>
      <c r="C70" s="48"/>
      <c r="D70" s="48"/>
      <c r="E70" s="48"/>
      <c r="F70" s="56"/>
      <c r="G70" s="56"/>
      <c r="H70" s="56"/>
      <c r="I70" s="56"/>
      <c r="J70" s="56"/>
      <c r="K70" s="56"/>
      <c r="L70" s="56"/>
      <c r="M70" s="56"/>
      <c r="N70" s="56"/>
      <c r="S70" s="27"/>
      <c r="Y70" s="48"/>
      <c r="Z70" s="48"/>
      <c r="AA70" s="48"/>
      <c r="AB70" s="48"/>
      <c r="AC70" s="48"/>
      <c r="AD70" s="48"/>
      <c r="AE70" s="48"/>
      <c r="AF70" s="48"/>
      <c r="AG70" s="48"/>
      <c r="AH70" s="57"/>
    </row>
    <row r="71" spans="2:34">
      <c r="B71" s="48"/>
      <c r="C71" s="48"/>
      <c r="D71" s="48"/>
      <c r="E71" s="48"/>
      <c r="F71" s="56"/>
      <c r="G71" s="56"/>
      <c r="H71" s="56"/>
      <c r="I71" s="56"/>
      <c r="J71" s="56"/>
      <c r="K71" s="56"/>
      <c r="L71" s="56"/>
      <c r="M71" s="56"/>
      <c r="N71" s="56"/>
      <c r="S71" s="27"/>
      <c r="Y71" s="48"/>
      <c r="Z71" s="48"/>
      <c r="AA71" s="48"/>
      <c r="AB71" s="48"/>
      <c r="AC71" s="48"/>
      <c r="AD71" s="48"/>
      <c r="AE71" s="48"/>
      <c r="AF71" s="48"/>
      <c r="AG71" s="48"/>
      <c r="AH71" s="57"/>
    </row>
    <row r="72" spans="2:34">
      <c r="B72" s="48"/>
      <c r="C72" s="48"/>
      <c r="D72" s="48"/>
      <c r="E72" s="48"/>
      <c r="F72" s="56"/>
      <c r="G72" s="56"/>
      <c r="H72" s="56"/>
      <c r="I72" s="56"/>
      <c r="J72" s="56"/>
      <c r="K72" s="56"/>
      <c r="L72" s="56"/>
      <c r="M72" s="56"/>
      <c r="N72" s="56"/>
      <c r="S72" s="27"/>
      <c r="Y72" s="48"/>
      <c r="Z72" s="48"/>
      <c r="AA72" s="48"/>
      <c r="AB72" s="48"/>
      <c r="AC72" s="48"/>
      <c r="AD72" s="48"/>
      <c r="AE72" s="48"/>
      <c r="AF72" s="48"/>
      <c r="AG72" s="48"/>
      <c r="AH72" s="57"/>
    </row>
    <row r="73" spans="2:34">
      <c r="B73" s="48"/>
      <c r="C73" s="48"/>
      <c r="D73" s="48"/>
      <c r="E73" s="48"/>
      <c r="F73" s="56"/>
      <c r="G73" s="56"/>
      <c r="H73" s="56"/>
      <c r="I73" s="56"/>
      <c r="J73" s="56"/>
      <c r="K73" s="56"/>
      <c r="L73" s="56"/>
      <c r="M73" s="56"/>
      <c r="N73" s="56"/>
      <c r="S73" s="27"/>
      <c r="Y73" s="48"/>
      <c r="Z73" s="48"/>
      <c r="AA73" s="48"/>
      <c r="AB73" s="48"/>
      <c r="AC73" s="48"/>
      <c r="AD73" s="48"/>
      <c r="AE73" s="48"/>
      <c r="AF73" s="48"/>
      <c r="AG73" s="48"/>
      <c r="AH73" s="57"/>
    </row>
    <row r="74" spans="2:34">
      <c r="B74" s="48"/>
      <c r="C74" s="48"/>
      <c r="D74" s="48"/>
      <c r="E74" s="48"/>
      <c r="F74" s="56"/>
      <c r="G74" s="56"/>
      <c r="H74" s="56"/>
      <c r="I74" s="56"/>
      <c r="J74" s="56"/>
      <c r="K74" s="56"/>
      <c r="L74" s="56"/>
      <c r="M74" s="56"/>
      <c r="N74" s="56"/>
      <c r="S74" s="27"/>
      <c r="Y74" s="48"/>
      <c r="Z74" s="48"/>
      <c r="AA74" s="48"/>
      <c r="AB74" s="48"/>
      <c r="AC74" s="48"/>
      <c r="AD74" s="48"/>
      <c r="AE74" s="48"/>
      <c r="AF74" s="48"/>
      <c r="AG74" s="48"/>
      <c r="AH74" s="57"/>
    </row>
    <row r="75" spans="2:34">
      <c r="B75" s="48"/>
      <c r="C75" s="48"/>
      <c r="D75" s="48"/>
      <c r="E75" s="48"/>
      <c r="F75" s="56"/>
      <c r="G75" s="56"/>
      <c r="H75" s="56"/>
      <c r="I75" s="56"/>
      <c r="J75" s="56"/>
      <c r="K75" s="56"/>
      <c r="L75" s="56"/>
      <c r="M75" s="56"/>
      <c r="N75" s="56"/>
      <c r="S75" s="27"/>
      <c r="Y75" s="48"/>
      <c r="Z75" s="48"/>
      <c r="AA75" s="48"/>
      <c r="AB75" s="48"/>
      <c r="AC75" s="48"/>
      <c r="AD75" s="48"/>
      <c r="AE75" s="48"/>
      <c r="AF75" s="48"/>
      <c r="AG75" s="48"/>
      <c r="AH75" s="57"/>
    </row>
    <row r="76" spans="2:34">
      <c r="B76" s="48"/>
      <c r="C76" s="48"/>
      <c r="D76" s="48"/>
      <c r="E76" s="48"/>
      <c r="F76" s="56"/>
      <c r="G76" s="56"/>
      <c r="H76" s="56"/>
      <c r="I76" s="56"/>
      <c r="J76" s="56"/>
      <c r="K76" s="56"/>
      <c r="L76" s="56"/>
      <c r="M76" s="56"/>
      <c r="N76" s="56"/>
      <c r="S76" s="27"/>
      <c r="Y76" s="48"/>
      <c r="Z76" s="48"/>
      <c r="AA76" s="48"/>
      <c r="AB76" s="48"/>
      <c r="AC76" s="48"/>
      <c r="AD76" s="48"/>
      <c r="AE76" s="48"/>
      <c r="AF76" s="48"/>
      <c r="AG76" s="48"/>
      <c r="AH76" s="57"/>
    </row>
    <row r="77" spans="2:34">
      <c r="B77" s="48"/>
      <c r="C77" s="48"/>
      <c r="D77" s="48"/>
      <c r="E77" s="48"/>
      <c r="F77" s="56"/>
      <c r="G77" s="56"/>
      <c r="H77" s="56"/>
      <c r="I77" s="56"/>
      <c r="J77" s="56"/>
      <c r="K77" s="56"/>
      <c r="L77" s="56"/>
      <c r="M77" s="56"/>
      <c r="N77" s="56"/>
      <c r="S77" s="27"/>
      <c r="Y77" s="48"/>
      <c r="Z77" s="48"/>
      <c r="AA77" s="48"/>
      <c r="AB77" s="48"/>
      <c r="AC77" s="48"/>
      <c r="AD77" s="48"/>
      <c r="AE77" s="48"/>
      <c r="AF77" s="48"/>
      <c r="AG77" s="48"/>
      <c r="AH77" s="57"/>
    </row>
    <row r="78" spans="2:34">
      <c r="B78" s="48"/>
      <c r="C78" s="48"/>
      <c r="D78" s="48"/>
      <c r="E78" s="48"/>
      <c r="F78" s="56"/>
      <c r="G78" s="56"/>
      <c r="H78" s="56"/>
      <c r="I78" s="56"/>
      <c r="J78" s="56"/>
      <c r="K78" s="56"/>
      <c r="L78" s="56"/>
      <c r="M78" s="56"/>
      <c r="N78" s="56"/>
      <c r="S78" s="27"/>
      <c r="Y78" s="48"/>
      <c r="Z78" s="48"/>
      <c r="AA78" s="48"/>
      <c r="AB78" s="48"/>
      <c r="AC78" s="48"/>
      <c r="AD78" s="48"/>
      <c r="AE78" s="48"/>
      <c r="AF78" s="48"/>
      <c r="AG78" s="48"/>
      <c r="AH78" s="57"/>
    </row>
    <row r="79" spans="2:34">
      <c r="B79" s="48"/>
      <c r="C79" s="48"/>
      <c r="D79" s="48"/>
      <c r="E79" s="48"/>
      <c r="F79" s="56"/>
      <c r="G79" s="56"/>
      <c r="H79" s="56"/>
      <c r="I79" s="56"/>
      <c r="J79" s="56"/>
      <c r="K79" s="56"/>
      <c r="L79" s="56"/>
      <c r="M79" s="56"/>
      <c r="N79" s="56"/>
      <c r="S79" s="27"/>
      <c r="Y79" s="48"/>
      <c r="Z79" s="48"/>
      <c r="AA79" s="48"/>
      <c r="AB79" s="48"/>
      <c r="AC79" s="48"/>
      <c r="AD79" s="48"/>
      <c r="AE79" s="48"/>
      <c r="AF79" s="48"/>
      <c r="AG79" s="48"/>
      <c r="AH79" s="57"/>
    </row>
    <row r="80" spans="2:34">
      <c r="B80" s="48"/>
      <c r="C80" s="48"/>
      <c r="D80" s="48"/>
      <c r="E80" s="48"/>
      <c r="F80" s="56"/>
      <c r="G80" s="56"/>
      <c r="H80" s="56"/>
      <c r="I80" s="56"/>
      <c r="J80" s="56"/>
      <c r="K80" s="56"/>
      <c r="L80" s="56"/>
      <c r="M80" s="56"/>
      <c r="N80" s="56"/>
      <c r="S80" s="27"/>
      <c r="Y80" s="48"/>
      <c r="Z80" s="48"/>
      <c r="AA80" s="48"/>
      <c r="AB80" s="48"/>
      <c r="AC80" s="48"/>
      <c r="AD80" s="48"/>
      <c r="AE80" s="48"/>
      <c r="AF80" s="48"/>
      <c r="AG80" s="48"/>
      <c r="AH80" s="57"/>
    </row>
    <row r="81" spans="2:34">
      <c r="B81" s="48"/>
      <c r="C81" s="48"/>
      <c r="D81" s="48"/>
      <c r="E81" s="48"/>
      <c r="F81" s="56"/>
      <c r="G81" s="56"/>
      <c r="H81" s="56"/>
      <c r="I81" s="56"/>
      <c r="J81" s="56"/>
      <c r="K81" s="56"/>
      <c r="L81" s="56"/>
      <c r="M81" s="56"/>
      <c r="N81" s="56"/>
      <c r="S81" s="27"/>
      <c r="Y81" s="48"/>
      <c r="Z81" s="48"/>
      <c r="AA81" s="48"/>
      <c r="AB81" s="48"/>
      <c r="AC81" s="48"/>
      <c r="AD81" s="48"/>
      <c r="AE81" s="48"/>
      <c r="AF81" s="48"/>
      <c r="AG81" s="48"/>
      <c r="AH81" s="57"/>
    </row>
    <row r="82" spans="2:34">
      <c r="B82" s="48"/>
      <c r="C82" s="48"/>
      <c r="D82" s="48"/>
      <c r="E82" s="48"/>
      <c r="F82" s="56"/>
      <c r="G82" s="56"/>
      <c r="H82" s="56"/>
      <c r="I82" s="56"/>
      <c r="J82" s="56"/>
      <c r="K82" s="56"/>
      <c r="L82" s="56"/>
      <c r="M82" s="56"/>
      <c r="N82" s="56"/>
      <c r="S82" s="27"/>
      <c r="Y82" s="48"/>
      <c r="Z82" s="48"/>
      <c r="AA82" s="48"/>
      <c r="AB82" s="48"/>
      <c r="AC82" s="48"/>
      <c r="AD82" s="48"/>
      <c r="AE82" s="48"/>
      <c r="AF82" s="48"/>
      <c r="AG82" s="48"/>
      <c r="AH82" s="57"/>
    </row>
    <row r="83" spans="2:34">
      <c r="B83" s="48"/>
      <c r="C83" s="48"/>
      <c r="D83" s="48"/>
      <c r="E83" s="48"/>
      <c r="F83" s="56"/>
      <c r="G83" s="56"/>
      <c r="H83" s="56"/>
      <c r="I83" s="56"/>
      <c r="J83" s="56"/>
      <c r="K83" s="56"/>
      <c r="L83" s="56"/>
      <c r="M83" s="56"/>
      <c r="N83" s="56"/>
      <c r="S83" s="27"/>
      <c r="Y83" s="48"/>
      <c r="Z83" s="48"/>
      <c r="AA83" s="48"/>
      <c r="AB83" s="48"/>
      <c r="AC83" s="48"/>
      <c r="AD83" s="48"/>
      <c r="AE83" s="48"/>
      <c r="AF83" s="48"/>
      <c r="AG83" s="48"/>
      <c r="AH83" s="57"/>
    </row>
    <row r="84" spans="2:34">
      <c r="B84" s="48"/>
      <c r="C84" s="48"/>
      <c r="D84" s="48"/>
      <c r="E84" s="48"/>
      <c r="F84" s="56"/>
      <c r="G84" s="56"/>
      <c r="H84" s="56"/>
      <c r="I84" s="56"/>
      <c r="J84" s="56"/>
      <c r="K84" s="56"/>
      <c r="L84" s="56"/>
      <c r="M84" s="56"/>
      <c r="N84" s="56"/>
      <c r="S84" s="27"/>
      <c r="Y84" s="48"/>
      <c r="Z84" s="48"/>
      <c r="AA84" s="48"/>
      <c r="AB84" s="48"/>
      <c r="AC84" s="48"/>
      <c r="AD84" s="48"/>
      <c r="AE84" s="48"/>
      <c r="AF84" s="48"/>
      <c r="AG84" s="48"/>
      <c r="AH84" s="57"/>
    </row>
    <row r="85" spans="2:34">
      <c r="B85" s="48"/>
      <c r="C85" s="48"/>
      <c r="D85" s="48"/>
      <c r="E85" s="48"/>
      <c r="F85" s="56"/>
      <c r="G85" s="56"/>
      <c r="H85" s="56"/>
      <c r="I85" s="56"/>
      <c r="J85" s="56"/>
      <c r="K85" s="56"/>
      <c r="L85" s="56"/>
      <c r="M85" s="56"/>
      <c r="N85" s="56"/>
      <c r="S85" s="27"/>
      <c r="Y85" s="48"/>
      <c r="Z85" s="48"/>
      <c r="AA85" s="48"/>
      <c r="AB85" s="48"/>
      <c r="AC85" s="48"/>
      <c r="AD85" s="48"/>
      <c r="AE85" s="48"/>
      <c r="AF85" s="48"/>
      <c r="AG85" s="48"/>
      <c r="AH85" s="57"/>
    </row>
    <row r="86" spans="2:34">
      <c r="B86" s="48"/>
      <c r="C86" s="48"/>
      <c r="D86" s="48"/>
      <c r="E86" s="48"/>
      <c r="F86" s="56"/>
      <c r="G86" s="56"/>
      <c r="H86" s="56"/>
      <c r="I86" s="56"/>
      <c r="J86" s="56"/>
      <c r="K86" s="56"/>
      <c r="L86" s="56"/>
      <c r="M86" s="56"/>
      <c r="N86" s="56"/>
      <c r="S86" s="27"/>
      <c r="Y86" s="48"/>
      <c r="Z86" s="48"/>
      <c r="AA86" s="48"/>
      <c r="AB86" s="48"/>
      <c r="AC86" s="48"/>
      <c r="AD86" s="48"/>
      <c r="AE86" s="48"/>
      <c r="AF86" s="48"/>
      <c r="AG86" s="48"/>
      <c r="AH86" s="57"/>
    </row>
    <row r="87" spans="2:34">
      <c r="B87" s="48"/>
      <c r="C87" s="48"/>
      <c r="D87" s="48"/>
      <c r="E87" s="48"/>
      <c r="F87" s="56"/>
      <c r="G87" s="56"/>
      <c r="H87" s="56"/>
      <c r="I87" s="56"/>
      <c r="J87" s="56"/>
      <c r="K87" s="56"/>
      <c r="L87" s="56"/>
      <c r="M87" s="56"/>
      <c r="N87" s="56"/>
      <c r="S87" s="27"/>
      <c r="Y87" s="48"/>
      <c r="Z87" s="48"/>
      <c r="AA87" s="48"/>
      <c r="AB87" s="48"/>
      <c r="AC87" s="48"/>
      <c r="AD87" s="48"/>
      <c r="AE87" s="48"/>
      <c r="AF87" s="48"/>
      <c r="AG87" s="48"/>
      <c r="AH87" s="57"/>
    </row>
    <row r="88" spans="2:34">
      <c r="B88" s="48"/>
      <c r="C88" s="48"/>
      <c r="D88" s="48"/>
      <c r="E88" s="48"/>
      <c r="F88" s="56"/>
      <c r="G88" s="56"/>
      <c r="H88" s="56"/>
      <c r="I88" s="56"/>
      <c r="J88" s="56"/>
      <c r="K88" s="56"/>
      <c r="L88" s="56"/>
      <c r="M88" s="56"/>
      <c r="N88" s="56"/>
      <c r="S88" s="27"/>
      <c r="Y88" s="48"/>
      <c r="Z88" s="48"/>
      <c r="AA88" s="48"/>
      <c r="AB88" s="48"/>
      <c r="AC88" s="48"/>
      <c r="AD88" s="48"/>
      <c r="AE88" s="48"/>
      <c r="AF88" s="48"/>
      <c r="AG88" s="48"/>
      <c r="AH88" s="57"/>
    </row>
    <row r="89" spans="2:34">
      <c r="B89" s="48"/>
      <c r="C89" s="48"/>
      <c r="D89" s="48"/>
      <c r="E89" s="48"/>
      <c r="F89" s="56"/>
      <c r="G89" s="56"/>
      <c r="H89" s="56"/>
      <c r="I89" s="56"/>
      <c r="J89" s="56"/>
      <c r="K89" s="56"/>
      <c r="L89" s="56"/>
      <c r="M89" s="56"/>
      <c r="N89" s="56"/>
      <c r="S89" s="27"/>
      <c r="Y89" s="48"/>
      <c r="Z89" s="48"/>
      <c r="AA89" s="48"/>
      <c r="AB89" s="48"/>
      <c r="AC89" s="48"/>
      <c r="AD89" s="48"/>
      <c r="AE89" s="48"/>
      <c r="AF89" s="48"/>
      <c r="AG89" s="48"/>
      <c r="AH89" s="57"/>
    </row>
    <row r="90" spans="2:34">
      <c r="B90" s="48"/>
      <c r="C90" s="48"/>
      <c r="D90" s="48"/>
      <c r="E90" s="48"/>
      <c r="F90" s="56"/>
      <c r="G90" s="56"/>
      <c r="H90" s="56"/>
      <c r="I90" s="56"/>
      <c r="J90" s="56"/>
      <c r="K90" s="56"/>
      <c r="L90" s="56"/>
      <c r="M90" s="56"/>
      <c r="N90" s="56"/>
      <c r="S90" s="27"/>
      <c r="Y90" s="48"/>
      <c r="Z90" s="48"/>
      <c r="AA90" s="48"/>
      <c r="AB90" s="48"/>
      <c r="AC90" s="48"/>
      <c r="AD90" s="48"/>
      <c r="AE90" s="48"/>
      <c r="AF90" s="48"/>
      <c r="AG90" s="48"/>
      <c r="AH90" s="57"/>
    </row>
    <row r="91" spans="2:34">
      <c r="B91" s="48"/>
      <c r="C91" s="48"/>
      <c r="D91" s="48"/>
      <c r="E91" s="48"/>
      <c r="F91" s="56"/>
      <c r="G91" s="56"/>
      <c r="H91" s="56"/>
      <c r="I91" s="56"/>
      <c r="J91" s="56"/>
      <c r="K91" s="56"/>
      <c r="L91" s="56"/>
      <c r="M91" s="56"/>
      <c r="N91" s="56"/>
      <c r="S91" s="27"/>
      <c r="Y91" s="48"/>
      <c r="Z91" s="48"/>
      <c r="AA91" s="48"/>
      <c r="AB91" s="48"/>
      <c r="AC91" s="48"/>
      <c r="AD91" s="48"/>
      <c r="AE91" s="48"/>
      <c r="AF91" s="48"/>
      <c r="AG91" s="48"/>
      <c r="AH91" s="57"/>
    </row>
    <row r="92" spans="2:34">
      <c r="B92" s="48"/>
      <c r="C92" s="48"/>
      <c r="D92" s="48"/>
      <c r="E92" s="48"/>
      <c r="F92" s="56"/>
      <c r="G92" s="56"/>
      <c r="H92" s="56"/>
      <c r="I92" s="56"/>
      <c r="J92" s="56"/>
      <c r="K92" s="56"/>
      <c r="L92" s="56"/>
      <c r="M92" s="56"/>
      <c r="N92" s="56"/>
      <c r="S92" s="27"/>
      <c r="Y92" s="48"/>
      <c r="Z92" s="48"/>
      <c r="AA92" s="48"/>
      <c r="AB92" s="48"/>
      <c r="AC92" s="48"/>
      <c r="AD92" s="48"/>
      <c r="AE92" s="48"/>
      <c r="AF92" s="48"/>
      <c r="AG92" s="48"/>
      <c r="AH92" s="57"/>
    </row>
    <row r="93" spans="2:34">
      <c r="B93" s="48"/>
      <c r="C93" s="48"/>
      <c r="D93" s="48"/>
      <c r="E93" s="48"/>
      <c r="F93" s="56"/>
      <c r="G93" s="56"/>
      <c r="H93" s="56"/>
      <c r="I93" s="56"/>
      <c r="J93" s="56"/>
      <c r="K93" s="56"/>
      <c r="L93" s="56"/>
      <c r="M93" s="56"/>
      <c r="N93" s="56"/>
      <c r="S93" s="27"/>
      <c r="Y93" s="48"/>
      <c r="Z93" s="48"/>
      <c r="AA93" s="48"/>
      <c r="AB93" s="48"/>
      <c r="AC93" s="48"/>
      <c r="AD93" s="48"/>
      <c r="AE93" s="48"/>
      <c r="AF93" s="48"/>
      <c r="AG93" s="48"/>
      <c r="AH93" s="57"/>
    </row>
    <row r="94" spans="2:34">
      <c r="B94" s="48"/>
      <c r="C94" s="48"/>
      <c r="D94" s="48"/>
      <c r="E94" s="48"/>
      <c r="F94" s="56"/>
      <c r="G94" s="56"/>
      <c r="H94" s="56"/>
      <c r="I94" s="56"/>
      <c r="J94" s="56"/>
      <c r="K94" s="56"/>
      <c r="L94" s="56"/>
      <c r="M94" s="56"/>
      <c r="N94" s="56"/>
      <c r="S94" s="27"/>
      <c r="Y94" s="48"/>
      <c r="Z94" s="48"/>
      <c r="AA94" s="48"/>
      <c r="AB94" s="48"/>
      <c r="AC94" s="48"/>
      <c r="AD94" s="48"/>
      <c r="AE94" s="48"/>
      <c r="AF94" s="48"/>
      <c r="AG94" s="48"/>
      <c r="AH94" s="57"/>
    </row>
    <row r="95" spans="2:34">
      <c r="B95" s="48"/>
      <c r="C95" s="48"/>
      <c r="D95" s="48"/>
      <c r="E95" s="48"/>
      <c r="F95" s="56"/>
      <c r="G95" s="56"/>
      <c r="H95" s="56"/>
      <c r="I95" s="56"/>
      <c r="J95" s="56"/>
      <c r="K95" s="56"/>
      <c r="L95" s="56"/>
      <c r="M95" s="56"/>
      <c r="N95" s="56"/>
      <c r="S95" s="27"/>
      <c r="Y95" s="48"/>
      <c r="Z95" s="48"/>
      <c r="AA95" s="48"/>
      <c r="AB95" s="48"/>
      <c r="AC95" s="48"/>
      <c r="AD95" s="48"/>
      <c r="AE95" s="48"/>
      <c r="AF95" s="48"/>
      <c r="AG95" s="48"/>
      <c r="AH95" s="57"/>
    </row>
    <row r="96" spans="2:34">
      <c r="B96" s="48"/>
      <c r="C96" s="48"/>
      <c r="D96" s="48"/>
      <c r="E96" s="48"/>
      <c r="F96" s="56"/>
      <c r="G96" s="56"/>
      <c r="H96" s="56"/>
      <c r="I96" s="56"/>
      <c r="J96" s="56"/>
      <c r="K96" s="56"/>
      <c r="L96" s="56"/>
      <c r="M96" s="56"/>
      <c r="N96" s="56"/>
      <c r="S96" s="27"/>
      <c r="Y96" s="48"/>
      <c r="Z96" s="48"/>
      <c r="AA96" s="48"/>
      <c r="AB96" s="48"/>
      <c r="AC96" s="48"/>
      <c r="AD96" s="48"/>
      <c r="AE96" s="48"/>
      <c r="AF96" s="48"/>
      <c r="AG96" s="48"/>
      <c r="AH96" s="57"/>
    </row>
    <row r="97" spans="2:34">
      <c r="B97" s="48"/>
      <c r="C97" s="48"/>
      <c r="D97" s="48"/>
      <c r="E97" s="48"/>
      <c r="F97" s="56"/>
      <c r="G97" s="56"/>
      <c r="H97" s="56"/>
      <c r="I97" s="56"/>
      <c r="J97" s="56"/>
      <c r="K97" s="56"/>
      <c r="L97" s="56"/>
      <c r="M97" s="56"/>
      <c r="N97" s="56"/>
      <c r="S97" s="27"/>
      <c r="Y97" s="48"/>
      <c r="Z97" s="48"/>
      <c r="AA97" s="48"/>
      <c r="AB97" s="48"/>
      <c r="AC97" s="48"/>
      <c r="AD97" s="48"/>
      <c r="AE97" s="48"/>
      <c r="AF97" s="48"/>
      <c r="AG97" s="48"/>
      <c r="AH97" s="57"/>
    </row>
    <row r="98" spans="2:34">
      <c r="B98" s="48"/>
      <c r="C98" s="48"/>
      <c r="D98" s="48"/>
      <c r="E98" s="48"/>
      <c r="F98" s="56"/>
      <c r="G98" s="56"/>
      <c r="H98" s="56"/>
      <c r="I98" s="56"/>
      <c r="J98" s="56"/>
      <c r="K98" s="56"/>
      <c r="L98" s="56"/>
      <c r="M98" s="56"/>
      <c r="N98" s="56"/>
      <c r="S98" s="27"/>
      <c r="Y98" s="48"/>
      <c r="Z98" s="48"/>
      <c r="AA98" s="48"/>
      <c r="AB98" s="48"/>
      <c r="AC98" s="48"/>
      <c r="AD98" s="48"/>
      <c r="AE98" s="48"/>
      <c r="AF98" s="48"/>
      <c r="AG98" s="48"/>
      <c r="AH98" s="57"/>
    </row>
    <row r="99" spans="2:34">
      <c r="B99" s="48"/>
      <c r="C99" s="48"/>
      <c r="D99" s="48"/>
      <c r="E99" s="48"/>
      <c r="F99" s="56"/>
      <c r="G99" s="56"/>
      <c r="H99" s="56"/>
      <c r="I99" s="56"/>
      <c r="J99" s="56"/>
      <c r="K99" s="56"/>
      <c r="L99" s="56"/>
      <c r="M99" s="56"/>
      <c r="N99" s="56"/>
      <c r="S99" s="27"/>
      <c r="Y99" s="48"/>
      <c r="Z99" s="48"/>
      <c r="AA99" s="48"/>
      <c r="AB99" s="48"/>
      <c r="AC99" s="48"/>
      <c r="AD99" s="48"/>
      <c r="AE99" s="48"/>
      <c r="AF99" s="48"/>
      <c r="AG99" s="48"/>
      <c r="AH99" s="57"/>
    </row>
    <row r="100" spans="2:34">
      <c r="B100" s="48"/>
      <c r="C100" s="48"/>
      <c r="D100" s="48"/>
      <c r="E100" s="48"/>
      <c r="F100" s="56"/>
      <c r="G100" s="56"/>
      <c r="H100" s="56"/>
      <c r="I100" s="56"/>
      <c r="J100" s="56"/>
      <c r="K100" s="56"/>
      <c r="L100" s="56"/>
      <c r="M100" s="56"/>
      <c r="N100" s="56"/>
      <c r="S100" s="27"/>
      <c r="Y100" s="48"/>
      <c r="Z100" s="48"/>
      <c r="AA100" s="48"/>
      <c r="AB100" s="48"/>
      <c r="AC100" s="48"/>
      <c r="AD100" s="48"/>
      <c r="AE100" s="48"/>
      <c r="AF100" s="48"/>
      <c r="AG100" s="48"/>
      <c r="AH100" s="57"/>
    </row>
    <row r="101" spans="2:34">
      <c r="B101" s="48"/>
      <c r="C101" s="48"/>
      <c r="D101" s="48"/>
      <c r="E101" s="48"/>
      <c r="F101" s="56"/>
      <c r="G101" s="56"/>
      <c r="H101" s="56"/>
      <c r="I101" s="56"/>
      <c r="J101" s="56"/>
      <c r="K101" s="56"/>
      <c r="L101" s="56"/>
      <c r="M101" s="56"/>
      <c r="N101" s="56"/>
      <c r="S101" s="27"/>
      <c r="Y101" s="48"/>
      <c r="Z101" s="48"/>
      <c r="AA101" s="48"/>
      <c r="AB101" s="48"/>
      <c r="AC101" s="48"/>
      <c r="AD101" s="48"/>
      <c r="AE101" s="48"/>
      <c r="AF101" s="48"/>
      <c r="AG101" s="48"/>
      <c r="AH101" s="57"/>
    </row>
    <row r="102" spans="2:34">
      <c r="B102" s="48"/>
      <c r="C102" s="48"/>
      <c r="D102" s="48"/>
      <c r="E102" s="48"/>
      <c r="F102" s="56"/>
      <c r="G102" s="56"/>
      <c r="H102" s="56"/>
      <c r="I102" s="56"/>
      <c r="J102" s="56"/>
      <c r="K102" s="56"/>
      <c r="L102" s="56"/>
      <c r="M102" s="56"/>
      <c r="N102" s="56"/>
      <c r="S102" s="27"/>
      <c r="Y102" s="48"/>
      <c r="Z102" s="48"/>
      <c r="AA102" s="48"/>
      <c r="AB102" s="48"/>
      <c r="AC102" s="48"/>
      <c r="AD102" s="48"/>
      <c r="AE102" s="48"/>
      <c r="AF102" s="48"/>
      <c r="AG102" s="48"/>
      <c r="AH102" s="57"/>
    </row>
    <row r="103" spans="2:34">
      <c r="B103" s="48"/>
      <c r="C103" s="48"/>
      <c r="D103" s="48"/>
      <c r="E103" s="48"/>
      <c r="F103" s="56"/>
      <c r="G103" s="56"/>
      <c r="H103" s="56"/>
      <c r="I103" s="56"/>
      <c r="J103" s="56"/>
      <c r="K103" s="56"/>
      <c r="L103" s="56"/>
      <c r="M103" s="56"/>
      <c r="N103" s="56"/>
      <c r="S103" s="27"/>
      <c r="Y103" s="48"/>
      <c r="Z103" s="48"/>
      <c r="AA103" s="48"/>
      <c r="AB103" s="48"/>
      <c r="AC103" s="48"/>
      <c r="AD103" s="48"/>
      <c r="AE103" s="48"/>
      <c r="AF103" s="48"/>
      <c r="AG103" s="48"/>
      <c r="AH103" s="57"/>
    </row>
    <row r="104" spans="2:34">
      <c r="B104" s="48"/>
      <c r="C104" s="48"/>
      <c r="D104" s="48"/>
      <c r="E104" s="48"/>
      <c r="F104" s="56"/>
      <c r="G104" s="56"/>
      <c r="H104" s="56"/>
      <c r="I104" s="56"/>
      <c r="J104" s="56"/>
      <c r="K104" s="56"/>
      <c r="L104" s="56"/>
      <c r="M104" s="56"/>
      <c r="N104" s="56"/>
      <c r="S104" s="27"/>
      <c r="Y104" s="48"/>
      <c r="Z104" s="48"/>
      <c r="AA104" s="48"/>
      <c r="AB104" s="48"/>
      <c r="AC104" s="48"/>
      <c r="AD104" s="48"/>
      <c r="AE104" s="48"/>
      <c r="AF104" s="48"/>
      <c r="AG104" s="48"/>
      <c r="AH104" s="57"/>
    </row>
    <row r="105" spans="2:34">
      <c r="B105" s="48"/>
      <c r="C105" s="48"/>
      <c r="D105" s="48"/>
      <c r="E105" s="48"/>
      <c r="F105" s="56"/>
      <c r="G105" s="56"/>
      <c r="H105" s="56"/>
      <c r="I105" s="56"/>
      <c r="J105" s="56"/>
      <c r="K105" s="56"/>
      <c r="L105" s="56"/>
      <c r="M105" s="56"/>
      <c r="N105" s="56"/>
      <c r="S105" s="27"/>
      <c r="Y105" s="48"/>
      <c r="Z105" s="48"/>
      <c r="AA105" s="48"/>
      <c r="AB105" s="48"/>
      <c r="AC105" s="48"/>
      <c r="AD105" s="48"/>
      <c r="AE105" s="48"/>
      <c r="AF105" s="48"/>
      <c r="AG105" s="48"/>
      <c r="AH105" s="57"/>
    </row>
    <row r="106" spans="2:34">
      <c r="B106" s="48"/>
      <c r="C106" s="48"/>
      <c r="D106" s="48"/>
      <c r="E106" s="48"/>
      <c r="F106" s="56"/>
      <c r="G106" s="56"/>
      <c r="H106" s="56"/>
      <c r="I106" s="56"/>
      <c r="J106" s="56"/>
      <c r="K106" s="56"/>
      <c r="L106" s="56"/>
      <c r="M106" s="56"/>
      <c r="N106" s="56"/>
      <c r="S106" s="27"/>
      <c r="Y106" s="48"/>
      <c r="Z106" s="48"/>
      <c r="AA106" s="48"/>
      <c r="AB106" s="48"/>
      <c r="AC106" s="48"/>
      <c r="AD106" s="48"/>
      <c r="AE106" s="48"/>
      <c r="AF106" s="48"/>
      <c r="AG106" s="48"/>
      <c r="AH106" s="57"/>
    </row>
    <row r="107" spans="2:34">
      <c r="B107" s="48"/>
      <c r="C107" s="48"/>
      <c r="D107" s="48"/>
      <c r="E107" s="48"/>
      <c r="F107" s="56"/>
      <c r="G107" s="56"/>
      <c r="H107" s="56"/>
      <c r="I107" s="56"/>
      <c r="J107" s="56"/>
      <c r="K107" s="56"/>
      <c r="L107" s="56"/>
      <c r="M107" s="56"/>
      <c r="N107" s="56"/>
      <c r="S107" s="27"/>
      <c r="Y107" s="48"/>
      <c r="Z107" s="48"/>
      <c r="AA107" s="48"/>
      <c r="AB107" s="48"/>
      <c r="AC107" s="48"/>
      <c r="AD107" s="48"/>
      <c r="AE107" s="48"/>
      <c r="AF107" s="48"/>
      <c r="AG107" s="48"/>
      <c r="AH107" s="57"/>
    </row>
    <row r="108" spans="2:34">
      <c r="B108" s="48"/>
      <c r="C108" s="48"/>
      <c r="D108" s="48"/>
      <c r="E108" s="48"/>
      <c r="F108" s="56"/>
      <c r="G108" s="56"/>
      <c r="H108" s="56"/>
      <c r="I108" s="56"/>
      <c r="J108" s="56"/>
      <c r="K108" s="56"/>
      <c r="L108" s="56"/>
      <c r="M108" s="56"/>
      <c r="N108" s="56"/>
      <c r="S108" s="27"/>
      <c r="Y108" s="48"/>
      <c r="Z108" s="48"/>
      <c r="AA108" s="48"/>
      <c r="AB108" s="48"/>
      <c r="AC108" s="48"/>
      <c r="AD108" s="48"/>
      <c r="AE108" s="48"/>
      <c r="AF108" s="48"/>
      <c r="AG108" s="48"/>
      <c r="AH108" s="57"/>
    </row>
    <row r="109" spans="2:34">
      <c r="B109" s="48"/>
      <c r="C109" s="48"/>
      <c r="D109" s="48"/>
      <c r="E109" s="48"/>
      <c r="F109" s="56"/>
      <c r="G109" s="56"/>
      <c r="H109" s="56"/>
      <c r="I109" s="56"/>
      <c r="J109" s="56"/>
      <c r="K109" s="56"/>
      <c r="L109" s="56"/>
      <c r="M109" s="56"/>
      <c r="N109" s="56"/>
      <c r="S109" s="27"/>
      <c r="Y109" s="48"/>
      <c r="Z109" s="48"/>
      <c r="AA109" s="48"/>
      <c r="AB109" s="48"/>
      <c r="AC109" s="48"/>
      <c r="AD109" s="48"/>
      <c r="AE109" s="48"/>
      <c r="AF109" s="48"/>
      <c r="AG109" s="48"/>
      <c r="AH109" s="57"/>
    </row>
    <row r="110" spans="2:34">
      <c r="B110" s="48"/>
      <c r="C110" s="48"/>
      <c r="D110" s="48"/>
      <c r="E110" s="48"/>
      <c r="F110" s="56"/>
      <c r="G110" s="56"/>
      <c r="H110" s="56"/>
      <c r="I110" s="56"/>
      <c r="J110" s="56"/>
      <c r="K110" s="56"/>
      <c r="L110" s="56"/>
      <c r="M110" s="56"/>
      <c r="N110" s="56"/>
      <c r="S110" s="27"/>
      <c r="Y110" s="48"/>
      <c r="Z110" s="48"/>
      <c r="AA110" s="48"/>
      <c r="AB110" s="48"/>
      <c r="AC110" s="48"/>
      <c r="AD110" s="48"/>
      <c r="AE110" s="48"/>
      <c r="AF110" s="48"/>
      <c r="AG110" s="48"/>
      <c r="AH110" s="57"/>
    </row>
    <row r="111" spans="2:34">
      <c r="B111" s="48"/>
      <c r="C111" s="48"/>
      <c r="D111" s="48"/>
      <c r="E111" s="48"/>
      <c r="F111" s="56"/>
      <c r="G111" s="56"/>
      <c r="H111" s="56"/>
      <c r="I111" s="56"/>
      <c r="J111" s="56"/>
      <c r="K111" s="56"/>
      <c r="L111" s="56"/>
      <c r="M111" s="56"/>
      <c r="N111" s="56"/>
      <c r="S111" s="27"/>
      <c r="Y111" s="48"/>
      <c r="Z111" s="48"/>
      <c r="AA111" s="48"/>
      <c r="AB111" s="48"/>
      <c r="AC111" s="48"/>
      <c r="AD111" s="48"/>
      <c r="AE111" s="48"/>
      <c r="AF111" s="48"/>
      <c r="AG111" s="48"/>
      <c r="AH111" s="57"/>
    </row>
    <row r="112" spans="2:34">
      <c r="B112" s="48"/>
      <c r="C112" s="48"/>
      <c r="D112" s="48"/>
      <c r="E112" s="48"/>
      <c r="F112" s="56"/>
      <c r="G112" s="56"/>
      <c r="H112" s="56"/>
      <c r="I112" s="56"/>
      <c r="J112" s="56"/>
      <c r="K112" s="56"/>
      <c r="L112" s="56"/>
      <c r="M112" s="56"/>
      <c r="N112" s="56"/>
      <c r="S112" s="27"/>
      <c r="Y112" s="48"/>
      <c r="Z112" s="48"/>
      <c r="AA112" s="48"/>
      <c r="AB112" s="48"/>
      <c r="AC112" s="48"/>
      <c r="AD112" s="48"/>
      <c r="AE112" s="48"/>
      <c r="AF112" s="48"/>
      <c r="AG112" s="48"/>
      <c r="AH112" s="57"/>
    </row>
    <row r="113" spans="2:34">
      <c r="B113" s="48"/>
      <c r="C113" s="48"/>
      <c r="D113" s="48"/>
      <c r="E113" s="48"/>
      <c r="F113" s="56"/>
      <c r="G113" s="56"/>
      <c r="H113" s="56"/>
      <c r="I113" s="56"/>
      <c r="J113" s="56"/>
      <c r="K113" s="56"/>
      <c r="L113" s="56"/>
      <c r="M113" s="56"/>
      <c r="N113" s="56"/>
      <c r="Y113" s="48"/>
      <c r="Z113" s="48"/>
      <c r="AA113" s="48"/>
      <c r="AB113" s="48"/>
      <c r="AC113" s="48"/>
      <c r="AD113" s="48"/>
      <c r="AE113" s="48"/>
      <c r="AF113" s="48"/>
      <c r="AG113" s="48"/>
      <c r="AH113" s="57"/>
    </row>
    <row r="114" spans="2:34">
      <c r="B114" s="48"/>
      <c r="C114" s="48"/>
      <c r="D114" s="48"/>
      <c r="E114" s="48"/>
      <c r="F114" s="56"/>
      <c r="G114" s="56"/>
      <c r="H114" s="56"/>
      <c r="I114" s="56"/>
      <c r="J114" s="56"/>
      <c r="K114" s="56"/>
      <c r="L114" s="56"/>
      <c r="M114" s="56"/>
      <c r="N114" s="56"/>
      <c r="Y114" s="48"/>
      <c r="Z114" s="48"/>
      <c r="AA114" s="48"/>
      <c r="AB114" s="48"/>
      <c r="AC114" s="48"/>
      <c r="AD114" s="48"/>
      <c r="AE114" s="48"/>
      <c r="AF114" s="48"/>
      <c r="AG114" s="48"/>
      <c r="AH114" s="57"/>
    </row>
    <row r="115" spans="2:34">
      <c r="B115" s="48"/>
      <c r="C115" s="48"/>
      <c r="D115" s="48"/>
      <c r="E115" s="48"/>
      <c r="F115" s="56"/>
      <c r="G115" s="56"/>
      <c r="H115" s="56"/>
      <c r="I115" s="56"/>
      <c r="J115" s="56"/>
      <c r="K115" s="56"/>
      <c r="L115" s="56"/>
      <c r="M115" s="56"/>
      <c r="N115" s="56"/>
      <c r="Y115" s="48"/>
      <c r="Z115" s="48"/>
      <c r="AA115" s="48"/>
      <c r="AB115" s="48"/>
      <c r="AC115" s="48"/>
      <c r="AD115" s="48"/>
      <c r="AE115" s="48"/>
      <c r="AF115" s="48"/>
      <c r="AG115" s="48"/>
      <c r="AH115" s="57"/>
    </row>
    <row r="116" spans="2:34">
      <c r="B116" s="48"/>
      <c r="C116" s="48"/>
      <c r="D116" s="48"/>
      <c r="E116" s="48"/>
      <c r="F116" s="56"/>
      <c r="G116" s="56"/>
      <c r="H116" s="56"/>
      <c r="I116" s="56"/>
      <c r="J116" s="56"/>
      <c r="K116" s="56"/>
      <c r="L116" s="56"/>
      <c r="M116" s="56"/>
      <c r="N116" s="56"/>
      <c r="Y116" s="48"/>
      <c r="Z116" s="48"/>
      <c r="AA116" s="48"/>
      <c r="AB116" s="48"/>
      <c r="AC116" s="48"/>
      <c r="AD116" s="48"/>
      <c r="AE116" s="48"/>
      <c r="AF116" s="48"/>
      <c r="AG116" s="48"/>
      <c r="AH116" s="57"/>
    </row>
    <row r="117" spans="2:34">
      <c r="B117" s="48"/>
      <c r="C117" s="48"/>
      <c r="D117" s="48"/>
      <c r="E117" s="48"/>
      <c r="F117" s="56"/>
      <c r="G117" s="56"/>
      <c r="H117" s="56"/>
      <c r="I117" s="56"/>
      <c r="J117" s="56"/>
      <c r="K117" s="56"/>
      <c r="L117" s="56"/>
      <c r="M117" s="56"/>
      <c r="N117" s="56"/>
      <c r="Y117" s="48"/>
      <c r="Z117" s="48"/>
      <c r="AA117" s="48"/>
      <c r="AB117" s="48"/>
      <c r="AC117" s="48"/>
      <c r="AD117" s="48"/>
      <c r="AE117" s="48"/>
      <c r="AF117" s="48"/>
      <c r="AG117" s="48"/>
      <c r="AH117" s="57"/>
    </row>
    <row r="118" spans="2:34">
      <c r="B118" s="48"/>
      <c r="C118" s="48"/>
      <c r="D118" s="48"/>
      <c r="E118" s="48"/>
      <c r="F118" s="56"/>
      <c r="G118" s="56"/>
      <c r="H118" s="56"/>
      <c r="I118" s="56"/>
      <c r="J118" s="56"/>
      <c r="K118" s="56"/>
      <c r="L118" s="56"/>
      <c r="M118" s="56"/>
      <c r="N118" s="56"/>
      <c r="Y118" s="48"/>
      <c r="Z118" s="48"/>
      <c r="AA118" s="48"/>
      <c r="AB118" s="48"/>
      <c r="AC118" s="48"/>
      <c r="AD118" s="48"/>
      <c r="AE118" s="48"/>
      <c r="AF118" s="48"/>
      <c r="AG118" s="48"/>
      <c r="AH118" s="57"/>
    </row>
    <row r="119" spans="2:34">
      <c r="B119" s="48"/>
      <c r="C119" s="48"/>
      <c r="D119" s="48"/>
      <c r="E119" s="48"/>
      <c r="F119" s="56"/>
      <c r="G119" s="56"/>
      <c r="H119" s="56"/>
      <c r="I119" s="56"/>
      <c r="J119" s="56"/>
      <c r="K119" s="56"/>
      <c r="L119" s="56"/>
      <c r="M119" s="56"/>
      <c r="N119" s="56"/>
      <c r="Y119" s="48"/>
      <c r="Z119" s="48"/>
      <c r="AA119" s="48"/>
      <c r="AB119" s="48"/>
      <c r="AC119" s="48"/>
      <c r="AD119" s="48"/>
      <c r="AE119" s="48"/>
      <c r="AF119" s="48"/>
      <c r="AG119" s="48"/>
      <c r="AH119" s="57"/>
    </row>
    <row r="120" spans="2:34">
      <c r="B120" s="48"/>
      <c r="C120" s="48"/>
      <c r="D120" s="48"/>
      <c r="E120" s="48"/>
      <c r="F120" s="56"/>
      <c r="G120" s="56"/>
      <c r="H120" s="56"/>
      <c r="I120" s="56"/>
      <c r="J120" s="56"/>
      <c r="K120" s="56"/>
      <c r="L120" s="56"/>
      <c r="M120" s="56"/>
      <c r="N120" s="56"/>
      <c r="Y120" s="48"/>
      <c r="Z120" s="48"/>
      <c r="AA120" s="48"/>
      <c r="AB120" s="48"/>
      <c r="AC120" s="48"/>
      <c r="AD120" s="48"/>
      <c r="AE120" s="48"/>
      <c r="AF120" s="48"/>
      <c r="AG120" s="48"/>
      <c r="AH120" s="57"/>
    </row>
    <row r="121" spans="2:34">
      <c r="B121" s="48"/>
      <c r="C121" s="48"/>
      <c r="D121" s="48"/>
      <c r="E121" s="48"/>
      <c r="F121" s="56"/>
      <c r="G121" s="56"/>
      <c r="H121" s="56"/>
      <c r="I121" s="56"/>
      <c r="J121" s="56"/>
      <c r="K121" s="56"/>
      <c r="L121" s="56"/>
      <c r="M121" s="56"/>
      <c r="N121" s="56"/>
      <c r="Y121" s="48"/>
      <c r="Z121" s="48"/>
      <c r="AA121" s="48"/>
      <c r="AB121" s="48"/>
      <c r="AC121" s="48"/>
      <c r="AD121" s="48"/>
      <c r="AE121" s="48"/>
      <c r="AF121" s="48"/>
      <c r="AG121" s="48"/>
      <c r="AH121" s="57"/>
    </row>
    <row r="122" spans="2:34">
      <c r="B122" s="48"/>
      <c r="C122" s="48"/>
      <c r="D122" s="48"/>
      <c r="E122" s="48"/>
      <c r="F122" s="56"/>
      <c r="G122" s="56"/>
      <c r="H122" s="56"/>
      <c r="I122" s="56"/>
      <c r="J122" s="56"/>
      <c r="K122" s="56"/>
      <c r="L122" s="56"/>
      <c r="M122" s="56"/>
      <c r="N122" s="56"/>
      <c r="Y122" s="48"/>
      <c r="Z122" s="48"/>
      <c r="AA122" s="48"/>
      <c r="AB122" s="48"/>
      <c r="AC122" s="48"/>
      <c r="AD122" s="48"/>
      <c r="AE122" s="48"/>
      <c r="AF122" s="48"/>
      <c r="AG122" s="48"/>
      <c r="AH122" s="57"/>
    </row>
    <row r="123" spans="2:34">
      <c r="B123" s="48"/>
      <c r="C123" s="48"/>
      <c r="D123" s="48"/>
      <c r="E123" s="48"/>
      <c r="F123" s="56"/>
      <c r="G123" s="56"/>
      <c r="H123" s="56"/>
      <c r="I123" s="56"/>
      <c r="J123" s="56"/>
      <c r="K123" s="56"/>
      <c r="L123" s="56"/>
      <c r="M123" s="56"/>
      <c r="N123" s="56"/>
      <c r="Y123" s="48"/>
      <c r="Z123" s="48"/>
      <c r="AA123" s="48"/>
      <c r="AB123" s="48"/>
      <c r="AC123" s="48"/>
      <c r="AD123" s="48"/>
      <c r="AE123" s="48"/>
      <c r="AF123" s="48"/>
      <c r="AG123" s="48"/>
      <c r="AH123" s="57"/>
    </row>
    <row r="124" spans="2:34">
      <c r="B124" s="48"/>
      <c r="C124" s="48"/>
      <c r="D124" s="48"/>
      <c r="E124" s="48"/>
      <c r="F124" s="56"/>
      <c r="G124" s="56"/>
      <c r="H124" s="56"/>
      <c r="I124" s="56"/>
      <c r="J124" s="56"/>
      <c r="K124" s="56"/>
      <c r="L124" s="56"/>
      <c r="M124" s="56"/>
      <c r="N124" s="56"/>
      <c r="Y124" s="48"/>
      <c r="Z124" s="48"/>
      <c r="AA124" s="48"/>
      <c r="AB124" s="48"/>
      <c r="AC124" s="48"/>
      <c r="AD124" s="48"/>
      <c r="AE124" s="48"/>
      <c r="AF124" s="48"/>
      <c r="AG124" s="48"/>
      <c r="AH124" s="57"/>
    </row>
    <row r="125" spans="2:34">
      <c r="B125" s="48"/>
      <c r="C125" s="48"/>
      <c r="D125" s="48"/>
      <c r="E125" s="48"/>
      <c r="F125" s="56"/>
      <c r="G125" s="56"/>
      <c r="H125" s="56"/>
      <c r="I125" s="56"/>
      <c r="J125" s="56"/>
      <c r="K125" s="56"/>
      <c r="L125" s="56"/>
      <c r="M125" s="56"/>
      <c r="N125" s="56"/>
      <c r="Y125" s="48"/>
      <c r="Z125" s="48"/>
      <c r="AA125" s="48"/>
      <c r="AB125" s="48"/>
      <c r="AC125" s="48"/>
      <c r="AD125" s="48"/>
      <c r="AE125" s="48"/>
      <c r="AF125" s="48"/>
      <c r="AG125" s="48"/>
      <c r="AH125" s="57"/>
    </row>
    <row r="126" spans="2:34">
      <c r="B126" s="48"/>
      <c r="C126" s="48"/>
      <c r="D126" s="48"/>
      <c r="E126" s="48"/>
      <c r="F126" s="56"/>
      <c r="G126" s="56"/>
      <c r="H126" s="56"/>
      <c r="I126" s="56"/>
      <c r="J126" s="56"/>
      <c r="K126" s="56"/>
      <c r="L126" s="56"/>
      <c r="M126" s="56"/>
      <c r="N126" s="56"/>
      <c r="Y126" s="48"/>
      <c r="Z126" s="48"/>
      <c r="AA126" s="48"/>
      <c r="AB126" s="48"/>
      <c r="AC126" s="48"/>
      <c r="AD126" s="48"/>
      <c r="AE126" s="48"/>
      <c r="AF126" s="48"/>
      <c r="AG126" s="48"/>
      <c r="AH126" s="57"/>
    </row>
    <row r="127" spans="2:34">
      <c r="B127" s="48"/>
      <c r="C127" s="48"/>
      <c r="D127" s="48"/>
      <c r="E127" s="48"/>
      <c r="F127" s="56"/>
      <c r="G127" s="56"/>
      <c r="H127" s="56"/>
      <c r="I127" s="56"/>
      <c r="J127" s="56"/>
      <c r="K127" s="56"/>
      <c r="L127" s="56"/>
      <c r="M127" s="56"/>
      <c r="N127" s="56"/>
      <c r="Y127" s="48"/>
      <c r="Z127" s="48"/>
      <c r="AA127" s="48"/>
      <c r="AB127" s="48"/>
      <c r="AC127" s="48"/>
      <c r="AD127" s="48"/>
      <c r="AE127" s="48"/>
      <c r="AF127" s="48"/>
      <c r="AG127" s="48"/>
      <c r="AH127" s="57"/>
    </row>
    <row r="128" spans="2:34">
      <c r="B128" s="48"/>
      <c r="C128" s="48"/>
      <c r="D128" s="48"/>
      <c r="E128" s="48"/>
      <c r="F128" s="56"/>
      <c r="G128" s="56"/>
      <c r="H128" s="56"/>
      <c r="I128" s="56"/>
      <c r="J128" s="56"/>
      <c r="K128" s="56"/>
      <c r="L128" s="56"/>
      <c r="M128" s="56"/>
      <c r="N128" s="56"/>
      <c r="Y128" s="48"/>
      <c r="Z128" s="48"/>
      <c r="AA128" s="48"/>
      <c r="AB128" s="48"/>
      <c r="AC128" s="48"/>
      <c r="AD128" s="48"/>
      <c r="AE128" s="48"/>
      <c r="AF128" s="48"/>
      <c r="AG128" s="48"/>
      <c r="AH128" s="57"/>
    </row>
    <row r="129" spans="2:34">
      <c r="B129" s="48"/>
      <c r="C129" s="48"/>
      <c r="D129" s="48"/>
      <c r="E129" s="48"/>
      <c r="F129" s="56"/>
      <c r="G129" s="56"/>
      <c r="H129" s="56"/>
      <c r="I129" s="56"/>
      <c r="J129" s="56"/>
      <c r="K129" s="56"/>
      <c r="L129" s="56"/>
      <c r="M129" s="56"/>
      <c r="N129" s="56"/>
      <c r="Y129" s="48"/>
      <c r="Z129" s="48"/>
      <c r="AA129" s="48"/>
      <c r="AB129" s="48"/>
      <c r="AC129" s="48"/>
      <c r="AD129" s="48"/>
      <c r="AE129" s="48"/>
      <c r="AF129" s="48"/>
      <c r="AG129" s="48"/>
      <c r="AH129" s="57"/>
    </row>
    <row r="130" spans="2:34">
      <c r="B130" s="48"/>
      <c r="C130" s="48"/>
      <c r="D130" s="48"/>
      <c r="E130" s="48"/>
      <c r="F130" s="56"/>
      <c r="G130" s="56"/>
      <c r="H130" s="56"/>
      <c r="I130" s="56"/>
      <c r="J130" s="56"/>
      <c r="K130" s="56"/>
      <c r="L130" s="56"/>
      <c r="M130" s="56"/>
      <c r="N130" s="56"/>
      <c r="Y130" s="48"/>
      <c r="Z130" s="48"/>
      <c r="AA130" s="48"/>
      <c r="AB130" s="48"/>
      <c r="AC130" s="48"/>
      <c r="AD130" s="48"/>
      <c r="AE130" s="48"/>
      <c r="AF130" s="48"/>
      <c r="AG130" s="48"/>
      <c r="AH130" s="57"/>
    </row>
    <row r="131" spans="2:34">
      <c r="B131" s="48"/>
      <c r="C131" s="48"/>
      <c r="D131" s="48"/>
      <c r="E131" s="48"/>
      <c r="F131" s="56"/>
      <c r="G131" s="56"/>
      <c r="H131" s="56"/>
      <c r="I131" s="56"/>
      <c r="J131" s="56"/>
      <c r="K131" s="56"/>
      <c r="L131" s="56"/>
      <c r="M131" s="56"/>
      <c r="N131" s="56"/>
      <c r="Y131" s="48"/>
      <c r="Z131" s="48"/>
      <c r="AA131" s="48"/>
      <c r="AB131" s="48"/>
      <c r="AC131" s="48"/>
      <c r="AD131" s="48"/>
      <c r="AE131" s="48"/>
      <c r="AF131" s="48"/>
      <c r="AG131" s="48"/>
      <c r="AH131" s="57"/>
    </row>
    <row r="132" spans="2:34">
      <c r="B132" s="48"/>
      <c r="C132" s="48"/>
      <c r="D132" s="48"/>
      <c r="E132" s="48"/>
      <c r="F132" s="56"/>
      <c r="G132" s="56"/>
      <c r="H132" s="56"/>
      <c r="I132" s="56"/>
      <c r="J132" s="56"/>
      <c r="K132" s="56"/>
      <c r="L132" s="56"/>
      <c r="M132" s="56"/>
      <c r="N132" s="56"/>
      <c r="Y132" s="48"/>
      <c r="Z132" s="48"/>
      <c r="AA132" s="48"/>
      <c r="AB132" s="48"/>
      <c r="AC132" s="48"/>
      <c r="AD132" s="48"/>
      <c r="AE132" s="48"/>
      <c r="AF132" s="48"/>
      <c r="AG132" s="48"/>
      <c r="AH132" s="57"/>
    </row>
    <row r="133" spans="2:34">
      <c r="B133" s="48"/>
      <c r="C133" s="48"/>
      <c r="D133" s="48"/>
      <c r="E133" s="48"/>
      <c r="F133" s="56"/>
      <c r="G133" s="56"/>
      <c r="H133" s="56"/>
      <c r="I133" s="56"/>
      <c r="J133" s="56"/>
      <c r="K133" s="56"/>
      <c r="L133" s="56"/>
      <c r="M133" s="56"/>
      <c r="N133" s="56"/>
      <c r="Y133" s="48"/>
      <c r="Z133" s="48"/>
      <c r="AA133" s="48"/>
      <c r="AB133" s="48"/>
      <c r="AC133" s="48"/>
      <c r="AD133" s="48"/>
      <c r="AE133" s="48"/>
      <c r="AF133" s="48"/>
      <c r="AG133" s="48"/>
      <c r="AH133" s="57"/>
    </row>
    <row r="134" spans="2:34">
      <c r="B134" s="48"/>
      <c r="C134" s="48"/>
      <c r="D134" s="48"/>
      <c r="E134" s="48"/>
      <c r="F134" s="56"/>
      <c r="G134" s="56"/>
      <c r="H134" s="56"/>
      <c r="I134" s="56"/>
      <c r="J134" s="56"/>
      <c r="K134" s="56"/>
      <c r="L134" s="56"/>
      <c r="M134" s="56"/>
      <c r="N134" s="56"/>
      <c r="Y134" s="48"/>
      <c r="Z134" s="48"/>
      <c r="AA134" s="48"/>
      <c r="AB134" s="48"/>
      <c r="AC134" s="48"/>
      <c r="AD134" s="48"/>
      <c r="AE134" s="48"/>
      <c r="AF134" s="48"/>
      <c r="AG134" s="48"/>
      <c r="AH134" s="57"/>
    </row>
    <row r="135" spans="2:34">
      <c r="B135" s="48"/>
      <c r="C135" s="48"/>
      <c r="D135" s="48"/>
      <c r="E135" s="48"/>
      <c r="F135" s="56"/>
      <c r="G135" s="56"/>
      <c r="H135" s="56"/>
      <c r="I135" s="56"/>
      <c r="J135" s="56"/>
      <c r="K135" s="56"/>
      <c r="L135" s="56"/>
      <c r="M135" s="56"/>
      <c r="N135" s="56"/>
      <c r="Y135" s="48"/>
      <c r="Z135" s="48"/>
      <c r="AA135" s="48"/>
      <c r="AB135" s="48"/>
      <c r="AC135" s="48"/>
      <c r="AD135" s="48"/>
      <c r="AE135" s="48"/>
      <c r="AF135" s="48"/>
      <c r="AG135" s="48"/>
      <c r="AH135" s="57"/>
    </row>
    <row r="136" spans="2:34">
      <c r="B136" s="48"/>
      <c r="C136" s="48"/>
      <c r="D136" s="48"/>
      <c r="E136" s="48"/>
      <c r="F136" s="56"/>
      <c r="G136" s="56"/>
      <c r="H136" s="56"/>
      <c r="I136" s="56"/>
      <c r="J136" s="56"/>
      <c r="K136" s="56"/>
      <c r="L136" s="56"/>
      <c r="M136" s="56"/>
      <c r="N136" s="56"/>
      <c r="Y136" s="48"/>
      <c r="Z136" s="48"/>
      <c r="AA136" s="48"/>
      <c r="AB136" s="48"/>
      <c r="AC136" s="48"/>
      <c r="AD136" s="48"/>
      <c r="AE136" s="48"/>
      <c r="AF136" s="48"/>
      <c r="AG136" s="48"/>
      <c r="AH136" s="57"/>
    </row>
    <row r="137" spans="2:34">
      <c r="B137" s="48"/>
      <c r="C137" s="48"/>
      <c r="D137" s="48"/>
      <c r="E137" s="48"/>
      <c r="F137" s="56"/>
      <c r="G137" s="56"/>
      <c r="H137" s="56"/>
      <c r="I137" s="56"/>
      <c r="J137" s="56"/>
      <c r="K137" s="56"/>
      <c r="L137" s="56"/>
      <c r="M137" s="56"/>
      <c r="N137" s="56"/>
      <c r="Y137" s="48"/>
      <c r="Z137" s="48"/>
      <c r="AA137" s="48"/>
      <c r="AB137" s="48"/>
      <c r="AC137" s="48"/>
      <c r="AD137" s="48"/>
      <c r="AE137" s="48"/>
      <c r="AF137" s="48"/>
      <c r="AG137" s="48"/>
      <c r="AH137" s="57"/>
    </row>
    <row r="138" spans="2:34">
      <c r="B138" s="48"/>
      <c r="C138" s="48"/>
      <c r="D138" s="48"/>
      <c r="E138" s="48"/>
      <c r="F138" s="56"/>
      <c r="G138" s="56"/>
      <c r="H138" s="56"/>
      <c r="I138" s="56"/>
      <c r="J138" s="56"/>
      <c r="K138" s="56"/>
      <c r="L138" s="56"/>
      <c r="M138" s="56"/>
      <c r="N138" s="56"/>
      <c r="Y138" s="48"/>
      <c r="Z138" s="48"/>
      <c r="AA138" s="48"/>
      <c r="AB138" s="48"/>
      <c r="AC138" s="48"/>
      <c r="AD138" s="48"/>
      <c r="AE138" s="48"/>
      <c r="AF138" s="48"/>
      <c r="AG138" s="48"/>
      <c r="AH138" s="57"/>
    </row>
    <row r="139" spans="2:34">
      <c r="B139" s="48"/>
      <c r="C139" s="48"/>
      <c r="D139" s="48"/>
      <c r="E139" s="48"/>
      <c r="F139" s="56"/>
      <c r="G139" s="56"/>
      <c r="H139" s="56"/>
      <c r="I139" s="56"/>
      <c r="J139" s="56"/>
      <c r="K139" s="56"/>
      <c r="L139" s="56"/>
      <c r="M139" s="56"/>
      <c r="N139" s="56"/>
      <c r="Y139" s="48"/>
      <c r="Z139" s="48"/>
      <c r="AA139" s="48"/>
      <c r="AB139" s="48"/>
      <c r="AC139" s="48"/>
      <c r="AD139" s="48"/>
      <c r="AE139" s="48"/>
      <c r="AF139" s="48"/>
      <c r="AG139" s="48"/>
      <c r="AH139" s="57"/>
    </row>
    <row r="140" spans="2:34">
      <c r="B140" s="48"/>
      <c r="C140" s="48"/>
      <c r="D140" s="48"/>
      <c r="E140" s="48"/>
      <c r="F140" s="56"/>
      <c r="G140" s="56"/>
      <c r="H140" s="56"/>
      <c r="I140" s="56"/>
      <c r="J140" s="56"/>
      <c r="K140" s="56"/>
      <c r="L140" s="56"/>
      <c r="M140" s="56"/>
      <c r="N140" s="56"/>
      <c r="Y140" s="48"/>
      <c r="Z140" s="48"/>
      <c r="AA140" s="48"/>
      <c r="AB140" s="48"/>
      <c r="AC140" s="48"/>
      <c r="AD140" s="48"/>
      <c r="AE140" s="48"/>
      <c r="AF140" s="48"/>
      <c r="AG140" s="48"/>
      <c r="AH140" s="57"/>
    </row>
    <row r="141" spans="2:34">
      <c r="B141" s="48"/>
      <c r="C141" s="48"/>
      <c r="D141" s="48"/>
      <c r="E141" s="48"/>
      <c r="F141" s="56"/>
      <c r="G141" s="56"/>
      <c r="H141" s="56"/>
      <c r="I141" s="56"/>
      <c r="J141" s="56"/>
      <c r="K141" s="56"/>
      <c r="L141" s="56"/>
      <c r="M141" s="56"/>
      <c r="N141" s="56"/>
      <c r="Y141" s="48"/>
      <c r="Z141" s="48"/>
      <c r="AA141" s="48"/>
      <c r="AB141" s="48"/>
      <c r="AC141" s="48"/>
      <c r="AD141" s="48"/>
      <c r="AE141" s="48"/>
      <c r="AF141" s="48"/>
      <c r="AG141" s="48"/>
      <c r="AH141" s="57"/>
    </row>
    <row r="142" spans="2:34">
      <c r="B142" s="48"/>
      <c r="C142" s="48"/>
      <c r="D142" s="48"/>
      <c r="E142" s="48"/>
      <c r="F142" s="56"/>
      <c r="G142" s="56"/>
      <c r="H142" s="56"/>
      <c r="I142" s="56"/>
      <c r="J142" s="56"/>
      <c r="K142" s="56"/>
      <c r="L142" s="56"/>
      <c r="M142" s="56"/>
      <c r="N142" s="56"/>
      <c r="Y142" s="48"/>
      <c r="Z142" s="48"/>
      <c r="AA142" s="48"/>
      <c r="AB142" s="48"/>
      <c r="AC142" s="48"/>
      <c r="AD142" s="48"/>
      <c r="AE142" s="48"/>
      <c r="AF142" s="48"/>
      <c r="AG142" s="48"/>
      <c r="AH142" s="57"/>
    </row>
    <row r="143" spans="2:34">
      <c r="B143" s="48"/>
      <c r="C143" s="48"/>
      <c r="D143" s="48"/>
      <c r="E143" s="48"/>
      <c r="F143" s="56"/>
      <c r="G143" s="56"/>
      <c r="H143" s="56"/>
      <c r="I143" s="56"/>
      <c r="J143" s="56"/>
      <c r="K143" s="56"/>
      <c r="L143" s="56"/>
      <c r="M143" s="56"/>
      <c r="N143" s="56"/>
      <c r="Y143" s="48"/>
      <c r="Z143" s="48"/>
      <c r="AA143" s="48"/>
      <c r="AB143" s="48"/>
      <c r="AC143" s="48"/>
      <c r="AD143" s="48"/>
      <c r="AE143" s="48"/>
      <c r="AF143" s="48"/>
      <c r="AG143" s="48"/>
      <c r="AH143" s="57"/>
    </row>
    <row r="144" spans="2:34">
      <c r="B144" s="48"/>
      <c r="C144" s="48"/>
      <c r="D144" s="48"/>
      <c r="E144" s="48"/>
      <c r="F144" s="56"/>
      <c r="G144" s="56"/>
      <c r="H144" s="56"/>
      <c r="I144" s="56"/>
      <c r="J144" s="56"/>
      <c r="K144" s="56"/>
      <c r="L144" s="56"/>
      <c r="M144" s="56"/>
      <c r="N144" s="56"/>
      <c r="Y144" s="48"/>
      <c r="Z144" s="48"/>
      <c r="AA144" s="48"/>
      <c r="AB144" s="48"/>
      <c r="AC144" s="48"/>
      <c r="AD144" s="48"/>
      <c r="AE144" s="48"/>
      <c r="AF144" s="48"/>
      <c r="AG144" s="48"/>
      <c r="AH144" s="57"/>
    </row>
    <row r="145" spans="2:34">
      <c r="B145" s="48"/>
      <c r="C145" s="48"/>
      <c r="D145" s="48"/>
      <c r="E145" s="48"/>
      <c r="F145" s="56"/>
      <c r="G145" s="56"/>
      <c r="H145" s="56"/>
      <c r="I145" s="56"/>
      <c r="J145" s="56"/>
      <c r="K145" s="56"/>
      <c r="L145" s="56"/>
      <c r="M145" s="56"/>
      <c r="N145" s="56"/>
      <c r="Y145" s="48"/>
      <c r="Z145" s="48"/>
      <c r="AA145" s="48"/>
      <c r="AB145" s="48"/>
      <c r="AC145" s="48"/>
      <c r="AD145" s="48"/>
      <c r="AE145" s="48"/>
      <c r="AF145" s="48"/>
      <c r="AG145" s="48"/>
      <c r="AH145" s="57"/>
    </row>
    <row r="146" spans="2:34">
      <c r="B146" s="48"/>
      <c r="C146" s="48"/>
      <c r="D146" s="48"/>
      <c r="E146" s="48"/>
      <c r="F146" s="56"/>
      <c r="G146" s="56"/>
      <c r="H146" s="56"/>
      <c r="I146" s="56"/>
      <c r="J146" s="56"/>
      <c r="K146" s="56"/>
      <c r="L146" s="56"/>
      <c r="M146" s="56"/>
      <c r="N146" s="56"/>
      <c r="Y146" s="48"/>
      <c r="Z146" s="48"/>
      <c r="AA146" s="48"/>
      <c r="AB146" s="48"/>
      <c r="AC146" s="48"/>
      <c r="AD146" s="48"/>
      <c r="AE146" s="48"/>
      <c r="AF146" s="48"/>
      <c r="AG146" s="48"/>
      <c r="AH146" s="57"/>
    </row>
    <row r="147" spans="2:34">
      <c r="B147" s="48"/>
      <c r="C147" s="48"/>
      <c r="D147" s="48"/>
      <c r="E147" s="48"/>
      <c r="F147" s="56"/>
      <c r="G147" s="56"/>
      <c r="H147" s="56"/>
      <c r="I147" s="56"/>
      <c r="J147" s="56"/>
      <c r="K147" s="56"/>
      <c r="L147" s="56"/>
      <c r="M147" s="56"/>
      <c r="N147" s="56"/>
      <c r="Y147" s="48"/>
      <c r="Z147" s="48"/>
      <c r="AA147" s="48"/>
      <c r="AB147" s="48"/>
      <c r="AC147" s="48"/>
      <c r="AD147" s="48"/>
      <c r="AE147" s="48"/>
      <c r="AF147" s="48"/>
      <c r="AG147" s="48"/>
      <c r="AH147" s="57"/>
    </row>
    <row r="148" spans="2:34">
      <c r="B148" s="48"/>
      <c r="C148" s="48"/>
      <c r="D148" s="48"/>
      <c r="E148" s="48"/>
      <c r="F148" s="56"/>
      <c r="G148" s="56"/>
      <c r="H148" s="56"/>
      <c r="I148" s="56"/>
      <c r="J148" s="56"/>
      <c r="K148" s="56"/>
      <c r="L148" s="56"/>
      <c r="M148" s="56"/>
      <c r="N148" s="56"/>
      <c r="Y148" s="48"/>
      <c r="Z148" s="48"/>
      <c r="AA148" s="48"/>
      <c r="AB148" s="48"/>
      <c r="AC148" s="48"/>
      <c r="AD148" s="48"/>
      <c r="AE148" s="48"/>
      <c r="AF148" s="48"/>
      <c r="AG148" s="48"/>
      <c r="AH148" s="57"/>
    </row>
    <row r="149" spans="2:34">
      <c r="B149" s="48"/>
      <c r="C149" s="48"/>
      <c r="D149" s="48"/>
      <c r="E149" s="48"/>
      <c r="F149" s="56"/>
      <c r="G149" s="56"/>
      <c r="H149" s="56"/>
      <c r="I149" s="56"/>
      <c r="J149" s="56"/>
      <c r="K149" s="56"/>
      <c r="L149" s="56"/>
      <c r="M149" s="56"/>
      <c r="N149" s="56"/>
      <c r="Y149" s="48"/>
      <c r="Z149" s="48"/>
      <c r="AA149" s="48"/>
      <c r="AB149" s="48"/>
      <c r="AC149" s="48"/>
      <c r="AD149" s="48"/>
      <c r="AE149" s="48"/>
      <c r="AF149" s="48"/>
      <c r="AG149" s="48"/>
      <c r="AH149" s="57"/>
    </row>
    <row r="150" spans="2:34">
      <c r="B150" s="48"/>
      <c r="C150" s="48"/>
      <c r="D150" s="48"/>
      <c r="E150" s="48"/>
      <c r="F150" s="56"/>
      <c r="G150" s="56"/>
      <c r="H150" s="56"/>
      <c r="I150" s="56"/>
      <c r="J150" s="56"/>
      <c r="K150" s="56"/>
      <c r="L150" s="56"/>
      <c r="M150" s="56"/>
      <c r="N150" s="56"/>
      <c r="Y150" s="48"/>
      <c r="Z150" s="48"/>
      <c r="AA150" s="48"/>
      <c r="AB150" s="48"/>
      <c r="AC150" s="48"/>
      <c r="AD150" s="48"/>
      <c r="AE150" s="48"/>
      <c r="AF150" s="48"/>
      <c r="AG150" s="48"/>
      <c r="AH150" s="57"/>
    </row>
    <row r="151" spans="2:34">
      <c r="B151" s="48"/>
      <c r="C151" s="48"/>
      <c r="D151" s="48"/>
      <c r="E151" s="48"/>
      <c r="F151" s="56"/>
      <c r="G151" s="56"/>
      <c r="H151" s="56"/>
      <c r="I151" s="56"/>
      <c r="J151" s="56"/>
      <c r="K151" s="56"/>
      <c r="L151" s="56"/>
      <c r="M151" s="56"/>
      <c r="N151" s="56"/>
      <c r="Y151" s="48"/>
      <c r="Z151" s="48"/>
      <c r="AA151" s="48"/>
      <c r="AB151" s="48"/>
      <c r="AC151" s="48"/>
      <c r="AD151" s="48"/>
      <c r="AE151" s="48"/>
      <c r="AF151" s="48"/>
      <c r="AG151" s="48"/>
      <c r="AH151" s="57"/>
    </row>
    <row r="152" spans="2:34">
      <c r="B152" s="48"/>
      <c r="C152" s="48"/>
      <c r="D152" s="48"/>
      <c r="E152" s="48"/>
      <c r="F152" s="56"/>
      <c r="G152" s="56"/>
      <c r="H152" s="56"/>
      <c r="I152" s="56"/>
      <c r="J152" s="56"/>
      <c r="K152" s="56"/>
      <c r="L152" s="56"/>
      <c r="M152" s="56"/>
      <c r="N152" s="56"/>
      <c r="Y152" s="48"/>
      <c r="Z152" s="48"/>
      <c r="AA152" s="48"/>
      <c r="AB152" s="48"/>
      <c r="AC152" s="48"/>
      <c r="AD152" s="48"/>
      <c r="AE152" s="48"/>
      <c r="AF152" s="48"/>
      <c r="AG152" s="48"/>
      <c r="AH152" s="57"/>
    </row>
    <row r="153" spans="2:34">
      <c r="B153" s="48"/>
      <c r="C153" s="48"/>
      <c r="D153" s="48"/>
      <c r="E153" s="48"/>
      <c r="F153" s="56"/>
      <c r="G153" s="56"/>
      <c r="H153" s="56"/>
      <c r="I153" s="56"/>
      <c r="J153" s="56"/>
      <c r="K153" s="56"/>
      <c r="L153" s="56"/>
      <c r="M153" s="56"/>
      <c r="N153" s="56"/>
      <c r="Y153" s="48"/>
      <c r="Z153" s="48"/>
      <c r="AA153" s="48"/>
      <c r="AB153" s="48"/>
      <c r="AC153" s="48"/>
      <c r="AD153" s="48"/>
      <c r="AE153" s="48"/>
      <c r="AF153" s="48"/>
      <c r="AG153" s="48"/>
      <c r="AH153" s="57"/>
    </row>
    <row r="154" spans="2:34">
      <c r="B154" s="48"/>
      <c r="C154" s="48"/>
      <c r="D154" s="48"/>
      <c r="E154" s="48"/>
      <c r="F154" s="56"/>
      <c r="G154" s="56"/>
      <c r="H154" s="56"/>
      <c r="I154" s="56"/>
      <c r="J154" s="56"/>
      <c r="K154" s="56"/>
      <c r="L154" s="56"/>
      <c r="M154" s="56"/>
      <c r="N154" s="56"/>
      <c r="Y154" s="48"/>
      <c r="Z154" s="48"/>
      <c r="AA154" s="48"/>
      <c r="AB154" s="48"/>
      <c r="AC154" s="48"/>
      <c r="AD154" s="48"/>
      <c r="AE154" s="48"/>
      <c r="AF154" s="48"/>
      <c r="AG154" s="48"/>
      <c r="AH154" s="57"/>
    </row>
    <row r="155" spans="2:34">
      <c r="B155" s="48"/>
      <c r="C155" s="48"/>
      <c r="D155" s="48"/>
      <c r="E155" s="48"/>
      <c r="F155" s="56"/>
      <c r="G155" s="56"/>
      <c r="H155" s="56"/>
      <c r="I155" s="56"/>
      <c r="J155" s="56"/>
      <c r="K155" s="56"/>
      <c r="L155" s="56"/>
      <c r="M155" s="56"/>
      <c r="N155" s="56"/>
      <c r="Y155" s="48"/>
      <c r="Z155" s="48"/>
      <c r="AA155" s="48"/>
      <c r="AB155" s="48"/>
      <c r="AC155" s="48"/>
      <c r="AD155" s="48"/>
      <c r="AE155" s="48"/>
      <c r="AF155" s="48"/>
      <c r="AG155" s="48"/>
      <c r="AH155" s="57"/>
    </row>
    <row r="156" spans="2:34">
      <c r="B156" s="48"/>
      <c r="C156" s="48"/>
      <c r="D156" s="48"/>
      <c r="E156" s="48"/>
      <c r="F156" s="56"/>
      <c r="G156" s="56"/>
      <c r="H156" s="56"/>
      <c r="I156" s="56"/>
      <c r="J156" s="56"/>
      <c r="K156" s="56"/>
      <c r="L156" s="56"/>
      <c r="M156" s="56"/>
      <c r="N156" s="56"/>
      <c r="Y156" s="48"/>
      <c r="Z156" s="48"/>
      <c r="AA156" s="48"/>
      <c r="AB156" s="48"/>
      <c r="AC156" s="48"/>
      <c r="AD156" s="48"/>
      <c r="AE156" s="48"/>
      <c r="AF156" s="48"/>
      <c r="AG156" s="48"/>
      <c r="AH156" s="57"/>
    </row>
    <row r="157" spans="2:34">
      <c r="B157" s="48"/>
      <c r="C157" s="48"/>
      <c r="D157" s="48"/>
      <c r="E157" s="48"/>
      <c r="F157" s="56"/>
      <c r="G157" s="56"/>
      <c r="H157" s="56"/>
      <c r="I157" s="56"/>
      <c r="J157" s="56"/>
      <c r="K157" s="56"/>
      <c r="L157" s="56"/>
      <c r="M157" s="56"/>
      <c r="N157" s="56"/>
      <c r="Y157" s="48"/>
      <c r="Z157" s="48"/>
      <c r="AA157" s="48"/>
      <c r="AB157" s="48"/>
      <c r="AC157" s="48"/>
      <c r="AD157" s="48"/>
      <c r="AE157" s="48"/>
      <c r="AF157" s="48"/>
      <c r="AG157" s="48"/>
      <c r="AH157" s="57"/>
    </row>
    <row r="158" spans="2:34">
      <c r="B158" s="48"/>
      <c r="C158" s="48"/>
      <c r="D158" s="48"/>
      <c r="E158" s="48"/>
      <c r="F158" s="56"/>
      <c r="G158" s="56"/>
      <c r="H158" s="56"/>
      <c r="I158" s="56"/>
      <c r="J158" s="56"/>
      <c r="K158" s="56"/>
      <c r="L158" s="56"/>
      <c r="M158" s="56"/>
      <c r="N158" s="56"/>
      <c r="Y158" s="48"/>
      <c r="Z158" s="48"/>
      <c r="AA158" s="48"/>
      <c r="AB158" s="48"/>
      <c r="AC158" s="48"/>
      <c r="AD158" s="48"/>
      <c r="AE158" s="48"/>
      <c r="AF158" s="48"/>
      <c r="AG158" s="48"/>
      <c r="AH158" s="57"/>
    </row>
    <row r="159" spans="2:34">
      <c r="B159" s="48"/>
      <c r="C159" s="48"/>
      <c r="D159" s="48"/>
      <c r="E159" s="48"/>
      <c r="F159" s="56"/>
      <c r="G159" s="56"/>
      <c r="H159" s="56"/>
      <c r="I159" s="56"/>
      <c r="J159" s="56"/>
      <c r="K159" s="56"/>
      <c r="L159" s="56"/>
      <c r="M159" s="56"/>
      <c r="N159" s="56"/>
      <c r="Y159" s="48"/>
      <c r="Z159" s="48"/>
      <c r="AA159" s="48"/>
      <c r="AB159" s="48"/>
      <c r="AC159" s="48"/>
      <c r="AD159" s="48"/>
      <c r="AE159" s="48"/>
      <c r="AF159" s="48"/>
      <c r="AG159" s="48"/>
      <c r="AH159" s="57"/>
    </row>
    <row r="160" spans="2:34">
      <c r="B160" s="48"/>
      <c r="C160" s="48"/>
      <c r="D160" s="48"/>
      <c r="E160" s="48"/>
      <c r="F160" s="56"/>
      <c r="G160" s="56"/>
      <c r="H160" s="56"/>
      <c r="I160" s="56"/>
      <c r="J160" s="56"/>
      <c r="K160" s="56"/>
      <c r="L160" s="56"/>
      <c r="M160" s="56"/>
      <c r="N160" s="56"/>
      <c r="Y160" s="48"/>
      <c r="Z160" s="48"/>
      <c r="AA160" s="48"/>
      <c r="AB160" s="48"/>
      <c r="AC160" s="48"/>
      <c r="AD160" s="48"/>
      <c r="AE160" s="48"/>
      <c r="AF160" s="48"/>
      <c r="AG160" s="48"/>
      <c r="AH160" s="57"/>
    </row>
    <row r="161" spans="2:34">
      <c r="B161" s="48"/>
      <c r="C161" s="48"/>
      <c r="D161" s="48"/>
      <c r="E161" s="48"/>
      <c r="F161" s="56"/>
      <c r="G161" s="56"/>
      <c r="H161" s="56"/>
      <c r="I161" s="56"/>
      <c r="J161" s="56"/>
      <c r="K161" s="56"/>
      <c r="L161" s="56"/>
      <c r="M161" s="56"/>
      <c r="N161" s="56"/>
      <c r="Y161" s="48"/>
      <c r="Z161" s="48"/>
      <c r="AA161" s="48"/>
      <c r="AB161" s="48"/>
      <c r="AC161" s="48"/>
      <c r="AD161" s="48"/>
      <c r="AE161" s="48"/>
      <c r="AF161" s="48"/>
      <c r="AG161" s="48"/>
      <c r="AH161" s="57"/>
    </row>
    <row r="162" spans="2:34">
      <c r="B162" s="48"/>
      <c r="C162" s="48"/>
      <c r="D162" s="48"/>
      <c r="E162" s="48"/>
      <c r="F162" s="56"/>
      <c r="G162" s="56"/>
      <c r="H162" s="56"/>
      <c r="I162" s="56"/>
      <c r="J162" s="56"/>
      <c r="K162" s="56"/>
      <c r="L162" s="56"/>
      <c r="M162" s="56"/>
      <c r="N162" s="56"/>
      <c r="Y162" s="48"/>
      <c r="Z162" s="48"/>
      <c r="AA162" s="48"/>
      <c r="AB162" s="48"/>
      <c r="AC162" s="48"/>
      <c r="AD162" s="48"/>
      <c r="AE162" s="48"/>
      <c r="AF162" s="48"/>
      <c r="AG162" s="48"/>
      <c r="AH162" s="57"/>
    </row>
    <row r="163" spans="2:34">
      <c r="B163" s="48"/>
      <c r="C163" s="48"/>
      <c r="D163" s="48"/>
      <c r="E163" s="48"/>
      <c r="F163" s="56"/>
      <c r="G163" s="56"/>
      <c r="H163" s="56"/>
      <c r="I163" s="56"/>
      <c r="J163" s="56"/>
      <c r="K163" s="56"/>
      <c r="L163" s="56"/>
      <c r="M163" s="56"/>
      <c r="N163" s="56"/>
      <c r="Y163" s="48"/>
      <c r="Z163" s="48"/>
      <c r="AA163" s="48"/>
      <c r="AB163" s="48"/>
      <c r="AC163" s="48"/>
      <c r="AD163" s="48"/>
      <c r="AE163" s="48"/>
      <c r="AF163" s="48"/>
      <c r="AG163" s="48"/>
      <c r="AH163" s="57"/>
    </row>
    <row r="164" spans="2:34">
      <c r="B164" s="48"/>
      <c r="C164" s="48"/>
      <c r="D164" s="48"/>
      <c r="E164" s="48"/>
      <c r="F164" s="56"/>
      <c r="G164" s="56"/>
      <c r="H164" s="56"/>
      <c r="I164" s="56"/>
      <c r="J164" s="56"/>
      <c r="K164" s="56"/>
      <c r="L164" s="56"/>
      <c r="M164" s="56"/>
      <c r="N164" s="56"/>
      <c r="Y164" s="48"/>
      <c r="Z164" s="48"/>
      <c r="AA164" s="48"/>
      <c r="AB164" s="48"/>
      <c r="AC164" s="48"/>
      <c r="AD164" s="48"/>
      <c r="AE164" s="48"/>
      <c r="AF164" s="48"/>
      <c r="AG164" s="48"/>
      <c r="AH164" s="57"/>
    </row>
    <row r="165" spans="2:34">
      <c r="B165" s="48"/>
      <c r="C165" s="48"/>
      <c r="D165" s="48"/>
      <c r="E165" s="48"/>
      <c r="F165" s="56"/>
      <c r="G165" s="56"/>
      <c r="H165" s="56"/>
      <c r="I165" s="56"/>
      <c r="J165" s="56"/>
      <c r="K165" s="56"/>
      <c r="L165" s="56"/>
      <c r="M165" s="56"/>
      <c r="N165" s="56"/>
      <c r="Y165" s="48"/>
      <c r="Z165" s="48"/>
      <c r="AA165" s="48"/>
      <c r="AB165" s="48"/>
      <c r="AC165" s="48"/>
      <c r="AD165" s="48"/>
      <c r="AE165" s="48"/>
      <c r="AF165" s="48"/>
      <c r="AG165" s="48"/>
      <c r="AH165" s="57"/>
    </row>
    <row r="166" spans="2:34">
      <c r="B166" s="48"/>
      <c r="C166" s="48"/>
      <c r="D166" s="48"/>
      <c r="E166" s="48"/>
      <c r="F166" s="56"/>
      <c r="G166" s="56"/>
      <c r="H166" s="56"/>
      <c r="I166" s="56"/>
      <c r="J166" s="56"/>
      <c r="K166" s="56"/>
      <c r="L166" s="56"/>
      <c r="M166" s="56"/>
      <c r="N166" s="56"/>
      <c r="Y166" s="48"/>
      <c r="Z166" s="48"/>
      <c r="AA166" s="48"/>
      <c r="AB166" s="48"/>
      <c r="AC166" s="48"/>
      <c r="AD166" s="48"/>
      <c r="AE166" s="48"/>
      <c r="AF166" s="48"/>
      <c r="AG166" s="48"/>
      <c r="AH166" s="57"/>
    </row>
    <row r="167" spans="2:34">
      <c r="B167" s="48"/>
      <c r="C167" s="48"/>
      <c r="D167" s="48"/>
      <c r="E167" s="48"/>
      <c r="F167" s="56"/>
      <c r="G167" s="56"/>
      <c r="H167" s="56"/>
      <c r="I167" s="56"/>
      <c r="J167" s="56"/>
      <c r="K167" s="56"/>
      <c r="L167" s="56"/>
      <c r="M167" s="56"/>
      <c r="N167" s="56"/>
      <c r="Y167" s="48"/>
      <c r="Z167" s="48"/>
      <c r="AA167" s="48"/>
      <c r="AB167" s="48"/>
      <c r="AC167" s="48"/>
      <c r="AD167" s="48"/>
      <c r="AE167" s="48"/>
      <c r="AF167" s="48"/>
      <c r="AG167" s="48"/>
      <c r="AH167" s="57"/>
    </row>
    <row r="168" spans="2:34">
      <c r="B168" s="48"/>
      <c r="C168" s="48"/>
      <c r="D168" s="48"/>
      <c r="E168" s="48"/>
      <c r="F168" s="56"/>
      <c r="G168" s="56"/>
      <c r="H168" s="56"/>
      <c r="I168" s="56"/>
      <c r="J168" s="56"/>
      <c r="K168" s="56"/>
      <c r="L168" s="56"/>
      <c r="M168" s="56"/>
      <c r="N168" s="56"/>
      <c r="Y168" s="48"/>
      <c r="Z168" s="48"/>
      <c r="AA168" s="48"/>
      <c r="AB168" s="48"/>
      <c r="AC168" s="48"/>
      <c r="AD168" s="48"/>
      <c r="AE168" s="48"/>
      <c r="AF168" s="48"/>
      <c r="AG168" s="48"/>
      <c r="AH168" s="57"/>
    </row>
    <row r="169" spans="2:34">
      <c r="B169" s="48"/>
      <c r="C169" s="48"/>
      <c r="D169" s="48"/>
      <c r="E169" s="48"/>
      <c r="F169" s="56"/>
      <c r="G169" s="56"/>
      <c r="H169" s="56"/>
      <c r="I169" s="56"/>
      <c r="J169" s="56"/>
      <c r="K169" s="56"/>
      <c r="L169" s="56"/>
      <c r="M169" s="56"/>
      <c r="N169" s="56"/>
      <c r="Y169" s="48"/>
      <c r="Z169" s="48"/>
      <c r="AA169" s="48"/>
      <c r="AB169" s="48"/>
      <c r="AC169" s="48"/>
      <c r="AD169" s="48"/>
      <c r="AE169" s="48"/>
      <c r="AF169" s="48"/>
      <c r="AG169" s="48"/>
      <c r="AH169" s="57"/>
    </row>
    <row r="170" spans="2:34">
      <c r="B170" s="48"/>
      <c r="C170" s="48"/>
      <c r="D170" s="48"/>
      <c r="E170" s="48"/>
      <c r="F170" s="56"/>
      <c r="G170" s="56"/>
      <c r="H170" s="56"/>
      <c r="I170" s="56"/>
      <c r="J170" s="56"/>
      <c r="K170" s="56"/>
      <c r="L170" s="56"/>
      <c r="M170" s="56"/>
      <c r="N170" s="56"/>
      <c r="Y170" s="48"/>
      <c r="Z170" s="48"/>
      <c r="AA170" s="48"/>
      <c r="AB170" s="48"/>
      <c r="AC170" s="48"/>
      <c r="AD170" s="48"/>
      <c r="AE170" s="48"/>
      <c r="AF170" s="48"/>
      <c r="AG170" s="48"/>
      <c r="AH170" s="57"/>
    </row>
    <row r="171" spans="2:34">
      <c r="B171" s="48"/>
      <c r="C171" s="48"/>
      <c r="D171" s="48"/>
      <c r="E171" s="48"/>
      <c r="F171" s="56"/>
      <c r="G171" s="56"/>
      <c r="H171" s="56"/>
      <c r="I171" s="56"/>
      <c r="J171" s="56"/>
      <c r="K171" s="56"/>
      <c r="L171" s="56"/>
      <c r="M171" s="56"/>
      <c r="N171" s="56"/>
      <c r="Y171" s="48"/>
      <c r="Z171" s="48"/>
      <c r="AA171" s="48"/>
      <c r="AB171" s="48"/>
      <c r="AC171" s="48"/>
      <c r="AD171" s="48"/>
      <c r="AE171" s="48"/>
      <c r="AF171" s="48"/>
      <c r="AG171" s="48"/>
      <c r="AH171" s="57"/>
    </row>
    <row r="172" spans="2:34">
      <c r="B172" s="48"/>
      <c r="C172" s="48"/>
      <c r="D172" s="48"/>
      <c r="E172" s="48"/>
      <c r="F172" s="56"/>
      <c r="G172" s="56"/>
      <c r="H172" s="56"/>
      <c r="I172" s="56"/>
      <c r="J172" s="56"/>
      <c r="K172" s="56"/>
      <c r="L172" s="56"/>
      <c r="M172" s="56"/>
      <c r="N172" s="56"/>
      <c r="Y172" s="48"/>
      <c r="Z172" s="48"/>
      <c r="AA172" s="48"/>
      <c r="AB172" s="48"/>
      <c r="AC172" s="48"/>
      <c r="AD172" s="48"/>
      <c r="AE172" s="48"/>
      <c r="AF172" s="48"/>
      <c r="AG172" s="48"/>
      <c r="AH172" s="57"/>
    </row>
    <row r="173" spans="2:34">
      <c r="B173" s="48"/>
      <c r="C173" s="48"/>
      <c r="D173" s="48"/>
      <c r="E173" s="48"/>
      <c r="F173" s="56"/>
      <c r="G173" s="56"/>
      <c r="H173" s="56"/>
      <c r="I173" s="56"/>
      <c r="J173" s="56"/>
      <c r="K173" s="56"/>
      <c r="L173" s="56"/>
      <c r="M173" s="56"/>
      <c r="N173" s="56"/>
    </row>
    <row r="174" spans="2:34">
      <c r="B174" s="48"/>
      <c r="C174" s="48"/>
      <c r="D174" s="48"/>
      <c r="E174" s="48"/>
      <c r="F174" s="56"/>
      <c r="G174" s="56"/>
      <c r="H174" s="56"/>
      <c r="I174" s="56"/>
      <c r="J174" s="56"/>
      <c r="K174" s="56"/>
      <c r="L174" s="56"/>
      <c r="M174" s="56"/>
      <c r="N174" s="56"/>
    </row>
    <row r="175" spans="2:34">
      <c r="B175" s="48"/>
      <c r="C175" s="48"/>
      <c r="D175" s="48"/>
      <c r="E175" s="48"/>
      <c r="F175" s="56"/>
      <c r="G175" s="56"/>
      <c r="H175" s="56"/>
      <c r="I175" s="56"/>
      <c r="J175" s="56"/>
      <c r="K175" s="56"/>
      <c r="L175" s="56"/>
      <c r="M175" s="56"/>
      <c r="N175" s="56"/>
    </row>
    <row r="176" spans="2:34">
      <c r="B176" s="48"/>
      <c r="C176" s="48"/>
      <c r="D176" s="48"/>
      <c r="E176" s="48"/>
      <c r="F176" s="56"/>
      <c r="G176" s="56"/>
      <c r="H176" s="56"/>
      <c r="I176" s="56"/>
      <c r="J176" s="56"/>
      <c r="K176" s="56"/>
      <c r="L176" s="56"/>
      <c r="M176" s="56"/>
      <c r="N176" s="56"/>
    </row>
    <row r="177" spans="2:14">
      <c r="B177" s="48"/>
      <c r="C177" s="48"/>
      <c r="D177" s="48"/>
      <c r="E177" s="48"/>
      <c r="F177" s="56"/>
      <c r="G177" s="56"/>
      <c r="H177" s="56"/>
      <c r="I177" s="56"/>
      <c r="J177" s="56"/>
      <c r="K177" s="56"/>
      <c r="L177" s="56"/>
      <c r="M177" s="56"/>
      <c r="N177" s="56"/>
    </row>
    <row r="178" spans="2:14">
      <c r="B178" s="48"/>
      <c r="C178" s="48"/>
      <c r="D178" s="48"/>
      <c r="E178" s="48"/>
      <c r="F178" s="56"/>
      <c r="G178" s="56"/>
      <c r="H178" s="56"/>
      <c r="I178" s="56"/>
      <c r="J178" s="56"/>
      <c r="K178" s="56"/>
      <c r="L178" s="56"/>
      <c r="M178" s="56"/>
      <c r="N178" s="56"/>
    </row>
    <row r="179" spans="2:14">
      <c r="B179" s="48"/>
      <c r="C179" s="48"/>
      <c r="D179" s="48"/>
      <c r="E179" s="48"/>
      <c r="F179" s="56"/>
      <c r="G179" s="56"/>
      <c r="H179" s="56"/>
      <c r="I179" s="56"/>
      <c r="J179" s="56"/>
      <c r="K179" s="56"/>
      <c r="L179" s="56"/>
      <c r="M179" s="56"/>
      <c r="N179" s="56"/>
    </row>
    <row r="180" spans="2:14">
      <c r="B180" s="48"/>
      <c r="C180" s="48"/>
      <c r="D180" s="48"/>
      <c r="E180" s="48"/>
      <c r="F180" s="56"/>
      <c r="G180" s="56"/>
      <c r="H180" s="56"/>
      <c r="I180" s="56"/>
      <c r="J180" s="56"/>
      <c r="K180" s="56"/>
      <c r="L180" s="56"/>
      <c r="M180" s="56"/>
      <c r="N180" s="56"/>
    </row>
    <row r="181" spans="2:14">
      <c r="F181" s="56"/>
      <c r="G181" s="56"/>
      <c r="H181" s="56"/>
      <c r="I181" s="56"/>
      <c r="J181" s="56"/>
      <c r="K181" s="56"/>
      <c r="L181" s="56"/>
      <c r="M181" s="56"/>
      <c r="N181" s="56"/>
    </row>
    <row r="182" spans="2:14">
      <c r="F182" s="56"/>
      <c r="G182" s="56"/>
      <c r="H182" s="56"/>
      <c r="I182" s="56"/>
      <c r="J182" s="56"/>
      <c r="K182" s="56"/>
      <c r="L182" s="56"/>
      <c r="M182" s="56"/>
      <c r="N182" s="56"/>
    </row>
    <row r="183" spans="2:14">
      <c r="F183" s="56"/>
      <c r="G183" s="56"/>
      <c r="H183" s="56"/>
      <c r="I183" s="56"/>
      <c r="J183" s="56"/>
      <c r="K183" s="56"/>
      <c r="L183" s="56"/>
      <c r="M183" s="56"/>
      <c r="N183" s="56"/>
    </row>
    <row r="184" spans="2:14">
      <c r="F184" s="56"/>
      <c r="G184" s="56"/>
      <c r="H184" s="56"/>
      <c r="I184" s="56"/>
      <c r="J184" s="56"/>
      <c r="K184" s="56"/>
      <c r="L184" s="56"/>
      <c r="M184" s="56"/>
      <c r="N184" s="56"/>
    </row>
    <row r="185" spans="2:14">
      <c r="F185" s="56"/>
      <c r="G185" s="56"/>
      <c r="H185" s="56"/>
      <c r="I185" s="56"/>
      <c r="J185" s="56"/>
      <c r="K185" s="56"/>
      <c r="L185" s="56"/>
      <c r="M185" s="56"/>
      <c r="N185" s="56"/>
    </row>
    <row r="186" spans="2:14">
      <c r="F186" s="56"/>
      <c r="G186" s="56"/>
      <c r="H186" s="56"/>
      <c r="I186" s="56"/>
      <c r="J186" s="56"/>
      <c r="K186" s="56"/>
      <c r="L186" s="56"/>
      <c r="M186" s="56"/>
      <c r="N186" s="56"/>
    </row>
    <row r="187" spans="2:14">
      <c r="F187" s="56"/>
      <c r="G187" s="56"/>
      <c r="H187" s="56"/>
      <c r="I187" s="56"/>
      <c r="J187" s="56"/>
      <c r="K187" s="56"/>
      <c r="L187" s="56"/>
      <c r="M187" s="56"/>
      <c r="N187" s="56"/>
    </row>
    <row r="188" spans="2:14">
      <c r="F188" s="56"/>
      <c r="G188" s="56"/>
      <c r="H188" s="56"/>
      <c r="I188" s="56"/>
      <c r="J188" s="56"/>
      <c r="K188" s="56"/>
      <c r="L188" s="56"/>
      <c r="M188" s="56"/>
      <c r="N188" s="56"/>
    </row>
    <row r="189" spans="2:14">
      <c r="F189" s="56"/>
      <c r="G189" s="56"/>
      <c r="H189" s="56"/>
      <c r="I189" s="56"/>
      <c r="J189" s="56"/>
      <c r="K189" s="56"/>
      <c r="L189" s="56"/>
      <c r="M189" s="56"/>
      <c r="N189" s="56"/>
    </row>
    <row r="190" spans="2:14">
      <c r="F190" s="56"/>
      <c r="G190" s="56"/>
      <c r="H190" s="56"/>
      <c r="I190" s="56"/>
      <c r="J190" s="56"/>
      <c r="K190" s="56"/>
      <c r="L190" s="56"/>
      <c r="M190" s="56"/>
      <c r="N190" s="56"/>
    </row>
    <row r="191" spans="2:14">
      <c r="F191" s="56"/>
      <c r="G191" s="56"/>
      <c r="H191" s="56"/>
      <c r="I191" s="56"/>
      <c r="J191" s="56"/>
      <c r="K191" s="56"/>
      <c r="L191" s="56"/>
      <c r="M191" s="56"/>
      <c r="N191" s="56"/>
    </row>
    <row r="192" spans="2:14">
      <c r="F192" s="56"/>
      <c r="G192" s="56"/>
      <c r="H192" s="56"/>
      <c r="I192" s="56"/>
      <c r="J192" s="56"/>
      <c r="K192" s="56"/>
      <c r="L192" s="56"/>
      <c r="M192" s="56"/>
      <c r="N192" s="56"/>
    </row>
    <row r="193" spans="6:14">
      <c r="F193" s="56"/>
      <c r="G193" s="56"/>
      <c r="H193" s="56"/>
      <c r="I193" s="56"/>
      <c r="J193" s="56"/>
      <c r="K193" s="56"/>
      <c r="L193" s="56"/>
      <c r="M193" s="56"/>
      <c r="N193" s="56"/>
    </row>
    <row r="194" spans="6:14">
      <c r="F194" s="56"/>
      <c r="G194" s="56"/>
      <c r="H194" s="56"/>
      <c r="I194" s="56"/>
      <c r="J194" s="56"/>
      <c r="K194" s="56"/>
      <c r="L194" s="56"/>
      <c r="M194" s="56"/>
      <c r="N194" s="56"/>
    </row>
    <row r="195" spans="6:14">
      <c r="F195" s="56"/>
      <c r="G195" s="56"/>
      <c r="H195" s="56"/>
      <c r="I195" s="56"/>
      <c r="J195" s="56"/>
      <c r="K195" s="56"/>
      <c r="L195" s="56"/>
      <c r="M195" s="56"/>
      <c r="N195" s="56"/>
    </row>
    <row r="196" spans="6:14">
      <c r="F196" s="56"/>
      <c r="G196" s="56"/>
      <c r="H196" s="56"/>
      <c r="I196" s="56"/>
      <c r="J196" s="56"/>
      <c r="K196" s="56"/>
      <c r="L196" s="56"/>
      <c r="M196" s="56"/>
      <c r="N196" s="56"/>
    </row>
    <row r="197" spans="6:14">
      <c r="F197" s="56"/>
      <c r="G197" s="56"/>
      <c r="H197" s="56"/>
      <c r="I197" s="56"/>
      <c r="J197" s="56"/>
      <c r="K197" s="56"/>
      <c r="L197" s="56"/>
      <c r="M197" s="56"/>
      <c r="N197" s="56"/>
    </row>
    <row r="198" spans="6:14">
      <c r="F198" s="56"/>
      <c r="G198" s="56"/>
      <c r="H198" s="56"/>
      <c r="I198" s="56"/>
      <c r="J198" s="56"/>
      <c r="K198" s="56"/>
      <c r="L198" s="56"/>
      <c r="M198" s="56"/>
      <c r="N198" s="56"/>
    </row>
    <row r="199" spans="6:14">
      <c r="F199" s="56"/>
      <c r="G199" s="56"/>
      <c r="H199" s="56"/>
      <c r="I199" s="56"/>
      <c r="J199" s="56"/>
      <c r="K199" s="56"/>
      <c r="L199" s="56"/>
      <c r="M199" s="56"/>
      <c r="N199" s="56"/>
    </row>
    <row r="200" spans="6:14">
      <c r="F200" s="56"/>
      <c r="G200" s="56"/>
      <c r="H200" s="56"/>
      <c r="I200" s="56"/>
      <c r="J200" s="56"/>
      <c r="K200" s="56"/>
      <c r="L200" s="56"/>
      <c r="M200" s="56"/>
      <c r="N200" s="56"/>
    </row>
    <row r="201" spans="6:14">
      <c r="F201" s="56"/>
      <c r="G201" s="56"/>
      <c r="H201" s="56"/>
      <c r="I201" s="56"/>
      <c r="J201" s="56"/>
      <c r="K201" s="56"/>
      <c r="L201" s="56"/>
      <c r="M201" s="56"/>
      <c r="N201" s="56"/>
    </row>
    <row r="202" spans="6:14">
      <c r="F202" s="56"/>
      <c r="G202" s="56"/>
      <c r="H202" s="56"/>
      <c r="I202" s="56"/>
      <c r="J202" s="56"/>
      <c r="K202" s="56"/>
      <c r="L202" s="56"/>
      <c r="M202" s="56"/>
      <c r="N202" s="56"/>
    </row>
    <row r="203" spans="6:14">
      <c r="F203" s="56"/>
      <c r="G203" s="56"/>
      <c r="H203" s="56"/>
      <c r="I203" s="56"/>
      <c r="J203" s="56"/>
      <c r="K203" s="56"/>
      <c r="L203" s="56"/>
      <c r="M203" s="56"/>
      <c r="N203" s="56"/>
    </row>
    <row r="204" spans="6:14">
      <c r="F204" s="56"/>
      <c r="G204" s="56"/>
      <c r="H204" s="56"/>
      <c r="I204" s="56"/>
      <c r="J204" s="56"/>
      <c r="K204" s="56"/>
      <c r="L204" s="56"/>
      <c r="M204" s="56"/>
      <c r="N204" s="56"/>
    </row>
    <row r="205" spans="6:14">
      <c r="F205" s="56"/>
      <c r="G205" s="56"/>
      <c r="H205" s="56"/>
      <c r="I205" s="56"/>
      <c r="J205" s="56"/>
      <c r="K205" s="56"/>
      <c r="L205" s="56"/>
      <c r="M205" s="56"/>
      <c r="N205" s="56"/>
    </row>
    <row r="206" spans="6:14">
      <c r="F206" s="56"/>
      <c r="G206" s="56"/>
      <c r="H206" s="56"/>
      <c r="I206" s="56"/>
      <c r="J206" s="56"/>
      <c r="K206" s="56"/>
      <c r="L206" s="56"/>
      <c r="M206" s="56"/>
      <c r="N206" s="56"/>
    </row>
    <row r="207" spans="6:14">
      <c r="F207" s="56"/>
      <c r="G207" s="56"/>
      <c r="H207" s="56"/>
      <c r="I207" s="56"/>
      <c r="J207" s="56"/>
      <c r="K207" s="56"/>
      <c r="L207" s="56"/>
      <c r="M207" s="56"/>
      <c r="N207" s="56"/>
    </row>
    <row r="208" spans="6:14">
      <c r="F208" s="56"/>
      <c r="G208" s="56"/>
      <c r="H208" s="56"/>
      <c r="I208" s="56"/>
      <c r="J208" s="56"/>
      <c r="K208" s="56"/>
      <c r="L208" s="56"/>
      <c r="M208" s="56"/>
      <c r="N208" s="56"/>
    </row>
    <row r="209" spans="6:14">
      <c r="F209" s="56"/>
      <c r="G209" s="56"/>
      <c r="H209" s="56"/>
      <c r="I209" s="56"/>
      <c r="J209" s="56"/>
      <c r="K209" s="56"/>
      <c r="L209" s="56"/>
      <c r="M209" s="56"/>
      <c r="N209" s="56"/>
    </row>
    <row r="210" spans="6:14">
      <c r="F210" s="56"/>
      <c r="G210" s="56"/>
      <c r="H210" s="56"/>
      <c r="I210" s="56"/>
      <c r="J210" s="56"/>
      <c r="K210" s="56"/>
      <c r="L210" s="56"/>
      <c r="M210" s="56"/>
      <c r="N210" s="56"/>
    </row>
    <row r="211" spans="6:14">
      <c r="F211" s="56"/>
      <c r="G211" s="56"/>
      <c r="H211" s="56"/>
      <c r="I211" s="56"/>
      <c r="J211" s="56"/>
      <c r="K211" s="56"/>
      <c r="L211" s="56"/>
      <c r="M211" s="56"/>
      <c r="N211" s="56"/>
    </row>
    <row r="212" spans="6:14">
      <c r="F212" s="56"/>
      <c r="G212" s="56"/>
      <c r="H212" s="56"/>
      <c r="I212" s="56"/>
      <c r="J212" s="56"/>
      <c r="K212" s="56"/>
      <c r="L212" s="56"/>
      <c r="M212" s="56"/>
      <c r="N212" s="56"/>
    </row>
    <row r="213" spans="6:14">
      <c r="F213" s="56"/>
      <c r="G213" s="56"/>
      <c r="H213" s="56"/>
      <c r="I213" s="56"/>
      <c r="J213" s="56"/>
      <c r="K213" s="56"/>
      <c r="L213" s="56"/>
      <c r="M213" s="56"/>
      <c r="N213" s="56"/>
    </row>
    <row r="214" spans="6:14">
      <c r="F214" s="56"/>
      <c r="G214" s="56"/>
      <c r="H214" s="56"/>
      <c r="I214" s="56"/>
      <c r="J214" s="56"/>
      <c r="K214" s="56"/>
      <c r="L214" s="56"/>
      <c r="M214" s="56"/>
      <c r="N214" s="56"/>
    </row>
    <row r="215" spans="6:14">
      <c r="F215" s="56"/>
      <c r="G215" s="56"/>
      <c r="H215" s="56"/>
      <c r="I215" s="56"/>
      <c r="J215" s="56"/>
      <c r="K215" s="56"/>
      <c r="L215" s="56"/>
      <c r="M215" s="56"/>
      <c r="N215" s="56"/>
    </row>
    <row r="216" spans="6:14">
      <c r="F216" s="56"/>
      <c r="G216" s="56"/>
      <c r="H216" s="56"/>
      <c r="I216" s="56"/>
      <c r="J216" s="56"/>
      <c r="K216" s="56"/>
      <c r="L216" s="56"/>
      <c r="M216" s="56"/>
      <c r="N216" s="56"/>
    </row>
    <row r="217" spans="6:14">
      <c r="F217" s="56"/>
      <c r="G217" s="56"/>
      <c r="H217" s="56"/>
      <c r="I217" s="56"/>
      <c r="J217" s="56"/>
      <c r="K217" s="56"/>
      <c r="L217" s="56"/>
      <c r="M217" s="56"/>
      <c r="N217" s="56"/>
    </row>
    <row r="218" spans="6:14">
      <c r="F218" s="56"/>
      <c r="G218" s="56"/>
      <c r="H218" s="56"/>
      <c r="I218" s="56"/>
      <c r="J218" s="56"/>
      <c r="K218" s="56"/>
      <c r="L218" s="56"/>
      <c r="M218" s="56"/>
      <c r="N218" s="56"/>
    </row>
    <row r="219" spans="6:14">
      <c r="F219" s="56"/>
      <c r="G219" s="56"/>
      <c r="H219" s="56"/>
      <c r="I219" s="56"/>
      <c r="J219" s="56"/>
      <c r="K219" s="56"/>
      <c r="L219" s="56"/>
      <c r="M219" s="56"/>
      <c r="N219" s="56"/>
    </row>
    <row r="220" spans="6:14">
      <c r="F220" s="56"/>
      <c r="G220" s="56"/>
      <c r="H220" s="56"/>
      <c r="I220" s="56"/>
      <c r="J220" s="56"/>
      <c r="K220" s="56"/>
      <c r="L220" s="56"/>
      <c r="M220" s="56"/>
      <c r="N220" s="56"/>
    </row>
    <row r="221" spans="6:14">
      <c r="F221" s="56"/>
      <c r="G221" s="56"/>
      <c r="H221" s="56"/>
      <c r="I221" s="56"/>
      <c r="J221" s="56"/>
      <c r="K221" s="56"/>
      <c r="L221" s="56"/>
      <c r="M221" s="56"/>
      <c r="N221" s="56"/>
    </row>
    <row r="222" spans="6:14">
      <c r="F222" s="56"/>
      <c r="G222" s="56"/>
      <c r="H222" s="56"/>
      <c r="I222" s="56"/>
      <c r="J222" s="56"/>
      <c r="K222" s="56"/>
      <c r="L222" s="56"/>
      <c r="M222" s="56"/>
      <c r="N222" s="56"/>
    </row>
    <row r="223" spans="6:14">
      <c r="F223" s="56"/>
      <c r="G223" s="56"/>
      <c r="H223" s="56"/>
      <c r="I223" s="56"/>
      <c r="J223" s="56"/>
      <c r="K223" s="56"/>
      <c r="L223" s="56"/>
      <c r="M223" s="56"/>
      <c r="N223" s="56"/>
    </row>
    <row r="224" spans="6:14">
      <c r="F224" s="56"/>
      <c r="G224" s="56"/>
      <c r="H224" s="56"/>
      <c r="I224" s="56"/>
      <c r="J224" s="56"/>
      <c r="K224" s="56"/>
      <c r="L224" s="56"/>
      <c r="M224" s="56"/>
      <c r="N224" s="56"/>
    </row>
    <row r="225" spans="6:14">
      <c r="F225" s="56"/>
      <c r="G225" s="56"/>
      <c r="H225" s="56"/>
      <c r="I225" s="56"/>
      <c r="J225" s="56"/>
      <c r="K225" s="56"/>
      <c r="L225" s="56"/>
      <c r="M225" s="56"/>
      <c r="N225" s="56"/>
    </row>
    <row r="226" spans="6:14">
      <c r="F226" s="56"/>
      <c r="G226" s="56"/>
      <c r="H226" s="56"/>
      <c r="I226" s="56"/>
      <c r="J226" s="56"/>
      <c r="K226" s="56"/>
      <c r="L226" s="56"/>
      <c r="M226" s="56"/>
      <c r="N226" s="56"/>
    </row>
    <row r="227" spans="6:14">
      <c r="F227" s="56"/>
      <c r="G227" s="56"/>
      <c r="H227" s="56"/>
      <c r="I227" s="56"/>
      <c r="J227" s="56"/>
      <c r="K227" s="56"/>
      <c r="L227" s="56"/>
      <c r="M227" s="56"/>
      <c r="N227" s="56"/>
    </row>
    <row r="228" spans="6:14">
      <c r="F228" s="56"/>
      <c r="G228" s="56"/>
      <c r="H228" s="56"/>
      <c r="I228" s="56"/>
      <c r="J228" s="56"/>
      <c r="K228" s="56"/>
      <c r="L228" s="56"/>
      <c r="M228" s="56"/>
      <c r="N228" s="56"/>
    </row>
    <row r="229" spans="6:14">
      <c r="F229" s="56"/>
      <c r="G229" s="56"/>
      <c r="H229" s="56"/>
      <c r="I229" s="56"/>
      <c r="J229" s="56"/>
      <c r="K229" s="56"/>
      <c r="L229" s="56"/>
      <c r="M229" s="56"/>
      <c r="N229" s="56"/>
    </row>
    <row r="230" spans="6:14">
      <c r="F230" s="56"/>
      <c r="G230" s="56"/>
      <c r="H230" s="56"/>
      <c r="I230" s="56"/>
      <c r="J230" s="56"/>
      <c r="K230" s="56"/>
      <c r="L230" s="56"/>
      <c r="M230" s="56"/>
      <c r="N230" s="56"/>
    </row>
    <row r="231" spans="6:14">
      <c r="F231" s="56"/>
      <c r="G231" s="56"/>
      <c r="H231" s="56"/>
      <c r="I231" s="56"/>
      <c r="J231" s="56"/>
      <c r="K231" s="56"/>
      <c r="L231" s="56"/>
      <c r="M231" s="56"/>
      <c r="N231" s="56"/>
    </row>
    <row r="232" spans="6:14">
      <c r="F232" s="56"/>
      <c r="G232" s="56"/>
      <c r="H232" s="56"/>
      <c r="I232" s="56"/>
      <c r="J232" s="56"/>
      <c r="K232" s="56"/>
      <c r="L232" s="56"/>
      <c r="M232" s="56"/>
      <c r="N232" s="56"/>
    </row>
    <row r="233" spans="6:14">
      <c r="F233" s="56"/>
      <c r="G233" s="56"/>
      <c r="H233" s="56"/>
      <c r="I233" s="56"/>
      <c r="J233" s="56"/>
      <c r="K233" s="56"/>
      <c r="L233" s="56"/>
      <c r="M233" s="56"/>
      <c r="N233" s="56"/>
    </row>
    <row r="234" spans="6:14">
      <c r="F234" s="56"/>
      <c r="G234" s="56"/>
      <c r="H234" s="56"/>
      <c r="I234" s="56"/>
      <c r="J234" s="56"/>
      <c r="K234" s="56"/>
      <c r="L234" s="56"/>
      <c r="M234" s="56"/>
      <c r="N234" s="56"/>
    </row>
    <row r="235" spans="6:14">
      <c r="F235" s="56"/>
      <c r="G235" s="56"/>
      <c r="H235" s="56"/>
      <c r="I235" s="56"/>
      <c r="J235" s="56"/>
      <c r="K235" s="56"/>
      <c r="L235" s="56"/>
      <c r="M235" s="56"/>
      <c r="N235" s="56"/>
    </row>
    <row r="236" spans="6:14">
      <c r="F236" s="56"/>
      <c r="G236" s="56"/>
      <c r="H236" s="56"/>
      <c r="I236" s="56"/>
      <c r="J236" s="56"/>
      <c r="K236" s="56"/>
      <c r="L236" s="56"/>
      <c r="M236" s="56"/>
      <c r="N236" s="56"/>
    </row>
    <row r="237" spans="6:14">
      <c r="F237" s="56"/>
      <c r="G237" s="56"/>
      <c r="H237" s="56"/>
      <c r="I237" s="56"/>
      <c r="J237" s="56"/>
      <c r="K237" s="56"/>
      <c r="L237" s="56"/>
      <c r="M237" s="56"/>
      <c r="N237" s="56"/>
    </row>
    <row r="238" spans="6:14">
      <c r="F238" s="56"/>
      <c r="G238" s="56"/>
      <c r="H238" s="56"/>
      <c r="I238" s="56"/>
      <c r="J238" s="56"/>
      <c r="K238" s="56"/>
      <c r="L238" s="56"/>
      <c r="M238" s="56"/>
      <c r="N238" s="56"/>
    </row>
    <row r="239" spans="6:14">
      <c r="F239" s="56"/>
      <c r="G239" s="56"/>
      <c r="H239" s="56"/>
      <c r="I239" s="56"/>
      <c r="J239" s="56"/>
      <c r="K239" s="56"/>
      <c r="L239" s="56"/>
      <c r="M239" s="56"/>
      <c r="N239" s="56"/>
    </row>
    <row r="240" spans="6:14">
      <c r="F240" s="56"/>
      <c r="G240" s="56"/>
      <c r="H240" s="56"/>
      <c r="I240" s="56"/>
      <c r="J240" s="56"/>
      <c r="K240" s="56"/>
      <c r="L240" s="56"/>
      <c r="M240" s="56"/>
      <c r="N240" s="56"/>
    </row>
    <row r="241" spans="6:14">
      <c r="F241" s="56"/>
      <c r="G241" s="56"/>
      <c r="H241" s="56"/>
      <c r="I241" s="56"/>
      <c r="J241" s="56"/>
      <c r="K241" s="56"/>
      <c r="L241" s="56"/>
      <c r="M241" s="56"/>
      <c r="N241" s="56"/>
    </row>
    <row r="242" spans="6:14">
      <c r="F242" s="56"/>
      <c r="G242" s="56"/>
      <c r="H242" s="56"/>
      <c r="I242" s="56"/>
      <c r="J242" s="56"/>
      <c r="K242" s="56"/>
      <c r="L242" s="56"/>
      <c r="M242" s="56"/>
      <c r="N242" s="56"/>
    </row>
    <row r="243" spans="6:14">
      <c r="F243" s="56"/>
      <c r="G243" s="56"/>
      <c r="H243" s="56"/>
      <c r="I243" s="56"/>
      <c r="J243" s="56"/>
      <c r="K243" s="56"/>
      <c r="L243" s="56"/>
      <c r="M243" s="56"/>
      <c r="N243" s="56"/>
    </row>
    <row r="244" spans="6:14">
      <c r="F244" s="56"/>
      <c r="G244" s="56"/>
      <c r="H244" s="56"/>
      <c r="I244" s="56"/>
      <c r="J244" s="56"/>
      <c r="K244" s="56"/>
      <c r="L244" s="56"/>
      <c r="M244" s="56"/>
      <c r="N244" s="56"/>
    </row>
    <row r="245" spans="6:14">
      <c r="F245" s="56"/>
      <c r="G245" s="56"/>
      <c r="H245" s="56"/>
      <c r="I245" s="56"/>
      <c r="J245" s="56"/>
      <c r="K245" s="56"/>
      <c r="L245" s="56"/>
      <c r="M245" s="56"/>
      <c r="N245" s="56"/>
    </row>
    <row r="246" spans="6:14">
      <c r="F246" s="56"/>
      <c r="G246" s="56"/>
      <c r="H246" s="56"/>
      <c r="I246" s="56"/>
      <c r="J246" s="56"/>
      <c r="K246" s="56"/>
      <c r="L246" s="56"/>
      <c r="M246" s="56"/>
      <c r="N246" s="56"/>
    </row>
    <row r="247" spans="6:14">
      <c r="F247" s="56"/>
      <c r="G247" s="56"/>
      <c r="H247" s="56"/>
      <c r="I247" s="56"/>
      <c r="J247" s="56"/>
      <c r="K247" s="56"/>
      <c r="L247" s="56"/>
      <c r="M247" s="56"/>
      <c r="N247" s="56"/>
    </row>
    <row r="248" spans="6:14">
      <c r="F248" s="56"/>
      <c r="G248" s="56"/>
      <c r="H248" s="56"/>
      <c r="I248" s="56"/>
      <c r="J248" s="56"/>
      <c r="K248" s="56"/>
      <c r="L248" s="56"/>
      <c r="M248" s="56"/>
      <c r="N248" s="56"/>
    </row>
    <row r="249" spans="6:14">
      <c r="F249" s="56"/>
      <c r="G249" s="56"/>
      <c r="H249" s="56"/>
      <c r="I249" s="56"/>
      <c r="J249" s="56"/>
      <c r="K249" s="56"/>
      <c r="L249" s="56"/>
      <c r="M249" s="56"/>
      <c r="N249" s="56"/>
    </row>
    <row r="250" spans="6:14">
      <c r="F250" s="56"/>
      <c r="G250" s="56"/>
      <c r="H250" s="56"/>
      <c r="I250" s="56"/>
      <c r="J250" s="56"/>
      <c r="K250" s="56"/>
      <c r="L250" s="56"/>
      <c r="M250" s="56"/>
      <c r="N250" s="56"/>
    </row>
    <row r="251" spans="6:14">
      <c r="F251" s="56"/>
      <c r="G251" s="56"/>
      <c r="H251" s="56"/>
      <c r="I251" s="56"/>
      <c r="J251" s="56"/>
      <c r="K251" s="56"/>
      <c r="L251" s="56"/>
      <c r="M251" s="56"/>
      <c r="N251" s="56"/>
    </row>
    <row r="252" spans="6:14">
      <c r="F252" s="56"/>
      <c r="G252" s="56"/>
      <c r="H252" s="56"/>
      <c r="I252" s="56"/>
      <c r="J252" s="56"/>
      <c r="K252" s="56"/>
      <c r="L252" s="56"/>
      <c r="M252" s="56"/>
      <c r="N252" s="56"/>
    </row>
    <row r="253" spans="6:14">
      <c r="F253" s="56"/>
      <c r="G253" s="56"/>
      <c r="H253" s="56"/>
      <c r="I253" s="56"/>
      <c r="J253" s="56"/>
      <c r="K253" s="56"/>
      <c r="L253" s="56"/>
      <c r="M253" s="56"/>
      <c r="N253" s="56"/>
    </row>
    <row r="254" spans="6:14">
      <c r="F254" s="56"/>
      <c r="G254" s="56"/>
      <c r="H254" s="56"/>
      <c r="I254" s="56"/>
      <c r="J254" s="56"/>
      <c r="K254" s="56"/>
      <c r="L254" s="56"/>
      <c r="M254" s="56"/>
      <c r="N254" s="56"/>
    </row>
    <row r="255" spans="6:14">
      <c r="F255" s="56"/>
      <c r="G255" s="56"/>
      <c r="H255" s="56"/>
      <c r="I255" s="56"/>
      <c r="J255" s="56"/>
      <c r="K255" s="56"/>
      <c r="L255" s="56"/>
      <c r="M255" s="56"/>
      <c r="N255" s="56"/>
    </row>
    <row r="256" spans="6:14">
      <c r="F256" s="56"/>
      <c r="G256" s="56"/>
      <c r="H256" s="56"/>
      <c r="I256" s="56"/>
      <c r="J256" s="56"/>
      <c r="K256" s="56"/>
      <c r="L256" s="56"/>
      <c r="M256" s="56"/>
      <c r="N256" s="56"/>
    </row>
    <row r="257" spans="6:14">
      <c r="F257" s="56"/>
      <c r="G257" s="56"/>
      <c r="H257" s="56"/>
      <c r="I257" s="56"/>
      <c r="J257" s="56"/>
      <c r="K257" s="56"/>
      <c r="L257" s="56"/>
      <c r="M257" s="56"/>
      <c r="N257" s="56"/>
    </row>
    <row r="258" spans="6:14">
      <c r="F258" s="56"/>
      <c r="G258" s="56"/>
      <c r="H258" s="56"/>
      <c r="I258" s="56"/>
      <c r="J258" s="56"/>
      <c r="K258" s="56"/>
      <c r="L258" s="56"/>
      <c r="M258" s="56"/>
      <c r="N258" s="56"/>
    </row>
    <row r="259" spans="6:14">
      <c r="F259" s="56"/>
      <c r="G259" s="56"/>
      <c r="H259" s="56"/>
      <c r="I259" s="56"/>
      <c r="J259" s="56"/>
      <c r="K259" s="56"/>
      <c r="L259" s="56"/>
      <c r="M259" s="56"/>
      <c r="N259" s="56"/>
    </row>
    <row r="260" spans="6:14">
      <c r="F260" s="56"/>
      <c r="G260" s="56"/>
      <c r="H260" s="56"/>
      <c r="I260" s="56"/>
      <c r="J260" s="56"/>
      <c r="K260" s="56"/>
      <c r="L260" s="56"/>
      <c r="M260" s="56"/>
      <c r="N260" s="56"/>
    </row>
    <row r="261" spans="6:14">
      <c r="F261" s="56"/>
      <c r="G261" s="56"/>
      <c r="H261" s="56"/>
      <c r="I261" s="56"/>
      <c r="J261" s="56"/>
      <c r="K261" s="56"/>
      <c r="L261" s="56"/>
      <c r="M261" s="56"/>
      <c r="N261" s="56"/>
    </row>
    <row r="262" spans="6:14">
      <c r="F262" s="56"/>
      <c r="G262" s="56"/>
      <c r="H262" s="56"/>
      <c r="I262" s="56"/>
      <c r="J262" s="56"/>
      <c r="K262" s="56"/>
      <c r="L262" s="56"/>
      <c r="M262" s="56"/>
      <c r="N262" s="56"/>
    </row>
    <row r="263" spans="6:14">
      <c r="F263" s="56"/>
      <c r="G263" s="56"/>
      <c r="H263" s="56"/>
      <c r="I263" s="56"/>
      <c r="J263" s="56"/>
      <c r="K263" s="56"/>
      <c r="L263" s="56"/>
      <c r="M263" s="56"/>
      <c r="N263" s="56"/>
    </row>
    <row r="264" spans="6:14">
      <c r="F264" s="56"/>
      <c r="G264" s="56"/>
      <c r="H264" s="56"/>
      <c r="I264" s="56"/>
      <c r="J264" s="56"/>
      <c r="K264" s="56"/>
      <c r="L264" s="56"/>
      <c r="M264" s="56"/>
      <c r="N264" s="56"/>
    </row>
    <row r="265" spans="6:14">
      <c r="F265" s="56"/>
      <c r="G265" s="56"/>
      <c r="H265" s="56"/>
      <c r="I265" s="56"/>
      <c r="J265" s="56"/>
      <c r="K265" s="56"/>
      <c r="L265" s="56"/>
      <c r="M265" s="56"/>
      <c r="N265" s="56"/>
    </row>
    <row r="266" spans="6:14">
      <c r="F266" s="56"/>
      <c r="G266" s="56"/>
      <c r="H266" s="56"/>
      <c r="I266" s="56"/>
      <c r="J266" s="56"/>
      <c r="K266" s="56"/>
      <c r="L266" s="56"/>
      <c r="M266" s="56"/>
      <c r="N266" s="56"/>
    </row>
    <row r="267" spans="6:14">
      <c r="F267" s="56"/>
      <c r="G267" s="56"/>
      <c r="H267" s="56"/>
      <c r="I267" s="56"/>
      <c r="J267" s="56"/>
      <c r="K267" s="56"/>
      <c r="L267" s="56"/>
      <c r="M267" s="56"/>
      <c r="N267" s="56"/>
    </row>
    <row r="268" spans="6:14">
      <c r="F268" s="56"/>
      <c r="G268" s="56"/>
      <c r="H268" s="56"/>
      <c r="I268" s="56"/>
      <c r="J268" s="56"/>
      <c r="K268" s="56"/>
      <c r="L268" s="56"/>
      <c r="M268" s="56"/>
      <c r="N268" s="56"/>
    </row>
    <row r="269" spans="6:14">
      <c r="F269" s="56"/>
      <c r="G269" s="56"/>
      <c r="H269" s="56"/>
      <c r="I269" s="56"/>
      <c r="J269" s="56"/>
      <c r="K269" s="56"/>
      <c r="L269" s="56"/>
      <c r="M269" s="56"/>
      <c r="N269" s="56"/>
    </row>
    <row r="270" spans="6:14">
      <c r="F270" s="56"/>
      <c r="G270" s="56"/>
      <c r="H270" s="56"/>
      <c r="I270" s="56"/>
      <c r="J270" s="56"/>
      <c r="K270" s="56"/>
      <c r="L270" s="56"/>
      <c r="M270" s="56"/>
      <c r="N270" s="56"/>
    </row>
    <row r="271" spans="6:14">
      <c r="F271" s="56"/>
      <c r="G271" s="56"/>
      <c r="H271" s="56"/>
      <c r="I271" s="56"/>
      <c r="J271" s="56"/>
      <c r="K271" s="56"/>
      <c r="L271" s="56"/>
      <c r="M271" s="56"/>
      <c r="N271" s="56"/>
    </row>
    <row r="272" spans="6:14">
      <c r="F272" s="56"/>
      <c r="G272" s="56"/>
      <c r="H272" s="56"/>
      <c r="I272" s="56"/>
      <c r="J272" s="56"/>
      <c r="K272" s="56"/>
      <c r="L272" s="56"/>
      <c r="M272" s="56"/>
      <c r="N272" s="56"/>
    </row>
    <row r="273" spans="6:14">
      <c r="F273" s="56"/>
      <c r="G273" s="56"/>
      <c r="H273" s="56"/>
      <c r="I273" s="56"/>
      <c r="J273" s="56"/>
      <c r="K273" s="56"/>
      <c r="L273" s="56"/>
      <c r="M273" s="56"/>
      <c r="N273" s="56"/>
    </row>
    <row r="274" spans="6:14">
      <c r="F274" s="56"/>
      <c r="G274" s="56"/>
      <c r="H274" s="56"/>
      <c r="I274" s="56"/>
      <c r="J274" s="56"/>
      <c r="K274" s="56"/>
      <c r="L274" s="56"/>
      <c r="M274" s="56"/>
      <c r="N274" s="56"/>
    </row>
    <row r="275" spans="6:14">
      <c r="F275" s="56"/>
      <c r="G275" s="56"/>
      <c r="H275" s="56"/>
      <c r="I275" s="56"/>
      <c r="J275" s="56"/>
      <c r="K275" s="56"/>
      <c r="L275" s="56"/>
      <c r="M275" s="56"/>
      <c r="N275" s="56"/>
    </row>
    <row r="276" spans="6:14">
      <c r="F276" s="56"/>
      <c r="G276" s="56"/>
      <c r="H276" s="56"/>
      <c r="I276" s="56"/>
      <c r="J276" s="56"/>
      <c r="K276" s="56"/>
      <c r="L276" s="56"/>
      <c r="M276" s="56"/>
      <c r="N276" s="56"/>
    </row>
    <row r="277" spans="6:14">
      <c r="F277" s="56"/>
      <c r="G277" s="56"/>
      <c r="H277" s="56"/>
      <c r="I277" s="56"/>
      <c r="J277" s="56"/>
      <c r="K277" s="56"/>
      <c r="L277" s="56"/>
      <c r="M277" s="56"/>
      <c r="N277" s="56"/>
    </row>
    <row r="278" spans="6:14">
      <c r="F278" s="56"/>
      <c r="G278" s="56"/>
      <c r="H278" s="56"/>
      <c r="I278" s="56"/>
      <c r="J278" s="56"/>
      <c r="K278" s="56"/>
      <c r="L278" s="56"/>
      <c r="M278" s="56"/>
      <c r="N278" s="56"/>
    </row>
    <row r="279" spans="6:14">
      <c r="F279" s="56"/>
      <c r="G279" s="56"/>
      <c r="H279" s="56"/>
      <c r="I279" s="56"/>
      <c r="J279" s="56"/>
      <c r="K279" s="56"/>
      <c r="L279" s="56"/>
      <c r="M279" s="56"/>
      <c r="N279" s="56"/>
    </row>
    <row r="280" spans="6:14">
      <c r="F280" s="56"/>
      <c r="G280" s="56"/>
      <c r="H280" s="56"/>
      <c r="I280" s="56"/>
      <c r="J280" s="56"/>
      <c r="K280" s="56"/>
      <c r="L280" s="56"/>
      <c r="M280" s="56"/>
      <c r="N280" s="56"/>
    </row>
    <row r="281" spans="6:14">
      <c r="F281" s="56"/>
      <c r="G281" s="56"/>
      <c r="H281" s="56"/>
      <c r="I281" s="56"/>
      <c r="J281" s="56"/>
      <c r="K281" s="56"/>
      <c r="L281" s="56"/>
      <c r="M281" s="56"/>
      <c r="N281" s="56"/>
    </row>
    <row r="282" spans="6:14">
      <c r="F282" s="56"/>
      <c r="G282" s="56"/>
      <c r="H282" s="56"/>
      <c r="I282" s="56"/>
      <c r="J282" s="56"/>
      <c r="K282" s="56"/>
      <c r="L282" s="56"/>
      <c r="M282" s="56"/>
      <c r="N282" s="56"/>
    </row>
    <row r="283" spans="6:14">
      <c r="F283" s="56"/>
      <c r="G283" s="56"/>
      <c r="H283" s="56"/>
      <c r="I283" s="56"/>
      <c r="J283" s="56"/>
      <c r="K283" s="56"/>
      <c r="L283" s="56"/>
      <c r="M283" s="56"/>
      <c r="N283" s="56"/>
    </row>
    <row r="284" spans="6:14">
      <c r="F284" s="56"/>
      <c r="G284" s="56"/>
      <c r="H284" s="56"/>
      <c r="I284" s="56"/>
      <c r="J284" s="56"/>
      <c r="K284" s="56"/>
      <c r="L284" s="56"/>
      <c r="M284" s="56"/>
      <c r="N284" s="56"/>
    </row>
    <row r="285" spans="6:14">
      <c r="F285" s="56"/>
      <c r="G285" s="56"/>
      <c r="H285" s="56"/>
      <c r="I285" s="56"/>
      <c r="J285" s="56"/>
      <c r="K285" s="56"/>
      <c r="L285" s="56"/>
      <c r="M285" s="56"/>
      <c r="N285" s="56"/>
    </row>
    <row r="286" spans="6:14">
      <c r="F286" s="56"/>
      <c r="G286" s="56"/>
      <c r="H286" s="56"/>
      <c r="I286" s="56"/>
      <c r="J286" s="56"/>
      <c r="K286" s="56"/>
      <c r="L286" s="56"/>
      <c r="M286" s="56"/>
      <c r="N286" s="56"/>
    </row>
    <row r="287" spans="6:14">
      <c r="F287" s="56"/>
      <c r="G287" s="56"/>
      <c r="H287" s="56"/>
      <c r="I287" s="56"/>
      <c r="J287" s="56"/>
      <c r="K287" s="56"/>
      <c r="L287" s="56"/>
      <c r="M287" s="56"/>
      <c r="N287" s="56"/>
    </row>
    <row r="288" spans="6:14">
      <c r="F288" s="56"/>
      <c r="G288" s="56"/>
      <c r="H288" s="56"/>
      <c r="I288" s="56"/>
      <c r="J288" s="56"/>
      <c r="K288" s="56"/>
      <c r="L288" s="56"/>
      <c r="M288" s="56"/>
      <c r="N288" s="56"/>
    </row>
    <row r="289" spans="6:14">
      <c r="F289" s="56"/>
      <c r="G289" s="56"/>
      <c r="H289" s="56"/>
      <c r="I289" s="56"/>
      <c r="J289" s="56"/>
      <c r="K289" s="56"/>
      <c r="L289" s="56"/>
      <c r="M289" s="56"/>
      <c r="N289" s="56"/>
    </row>
    <row r="290" spans="6:14">
      <c r="F290" s="56"/>
      <c r="G290" s="56"/>
      <c r="H290" s="56"/>
      <c r="I290" s="56"/>
      <c r="J290" s="56"/>
      <c r="K290" s="56"/>
      <c r="L290" s="56"/>
      <c r="M290" s="56"/>
      <c r="N290" s="56"/>
    </row>
    <row r="291" spans="6:14">
      <c r="F291" s="56"/>
      <c r="G291" s="56"/>
      <c r="H291" s="56"/>
      <c r="I291" s="56"/>
      <c r="J291" s="56"/>
      <c r="K291" s="56"/>
      <c r="L291" s="56"/>
      <c r="M291" s="56"/>
      <c r="N291" s="56"/>
    </row>
    <row r="292" spans="6:14">
      <c r="F292" s="56"/>
      <c r="G292" s="56"/>
      <c r="H292" s="56"/>
      <c r="I292" s="56"/>
      <c r="J292" s="56"/>
      <c r="K292" s="56"/>
      <c r="L292" s="56"/>
      <c r="M292" s="56"/>
      <c r="N292" s="56"/>
    </row>
    <row r="293" spans="6:14">
      <c r="F293" s="56"/>
      <c r="G293" s="56"/>
      <c r="H293" s="56"/>
      <c r="I293" s="56"/>
      <c r="J293" s="56"/>
      <c r="K293" s="56"/>
      <c r="L293" s="56"/>
      <c r="M293" s="56"/>
      <c r="N293" s="56"/>
    </row>
    <row r="294" spans="6:14">
      <c r="F294" s="56"/>
      <c r="G294" s="56"/>
      <c r="H294" s="56"/>
      <c r="I294" s="56"/>
      <c r="J294" s="56"/>
      <c r="K294" s="56"/>
      <c r="L294" s="56"/>
      <c r="M294" s="56"/>
      <c r="N294" s="56"/>
    </row>
    <row r="295" spans="6:14">
      <c r="F295" s="56"/>
      <c r="G295" s="56"/>
      <c r="H295" s="56"/>
      <c r="I295" s="56"/>
      <c r="J295" s="56"/>
      <c r="K295" s="56"/>
      <c r="L295" s="56"/>
      <c r="M295" s="56"/>
      <c r="N295" s="56"/>
    </row>
    <row r="296" spans="6:14">
      <c r="F296" s="56"/>
      <c r="G296" s="56"/>
      <c r="H296" s="56"/>
      <c r="I296" s="56"/>
      <c r="J296" s="56"/>
      <c r="K296" s="56"/>
      <c r="L296" s="56"/>
      <c r="M296" s="56"/>
      <c r="N296" s="56"/>
    </row>
    <row r="297" spans="6:14">
      <c r="F297" s="56"/>
      <c r="G297" s="56"/>
      <c r="H297" s="56"/>
      <c r="I297" s="56"/>
      <c r="J297" s="56"/>
      <c r="K297" s="56"/>
      <c r="L297" s="56"/>
      <c r="M297" s="56"/>
      <c r="N297" s="56"/>
    </row>
    <row r="298" spans="6:14">
      <c r="F298" s="56"/>
      <c r="G298" s="56"/>
      <c r="H298" s="56"/>
      <c r="I298" s="56"/>
      <c r="J298" s="56"/>
      <c r="K298" s="56"/>
      <c r="L298" s="56"/>
      <c r="M298" s="56"/>
      <c r="N298" s="56"/>
    </row>
    <row r="299" spans="6:14">
      <c r="F299" s="56"/>
      <c r="G299" s="56"/>
      <c r="H299" s="56"/>
      <c r="I299" s="56"/>
      <c r="J299" s="56"/>
      <c r="K299" s="56"/>
      <c r="L299" s="56"/>
      <c r="M299" s="56"/>
      <c r="N299" s="56"/>
    </row>
    <row r="300" spans="6:14">
      <c r="F300" s="56"/>
      <c r="G300" s="56"/>
      <c r="H300" s="56"/>
      <c r="I300" s="56"/>
      <c r="J300" s="56"/>
      <c r="K300" s="56"/>
      <c r="L300" s="56"/>
      <c r="M300" s="56"/>
      <c r="N300" s="56"/>
    </row>
    <row r="301" spans="6:14">
      <c r="F301" s="56"/>
      <c r="G301" s="56"/>
      <c r="H301" s="56"/>
      <c r="I301" s="56"/>
      <c r="J301" s="56"/>
      <c r="K301" s="56"/>
      <c r="L301" s="56"/>
      <c r="M301" s="56"/>
      <c r="N301" s="56"/>
    </row>
    <row r="302" spans="6:14">
      <c r="F302" s="56"/>
      <c r="G302" s="56"/>
      <c r="H302" s="56"/>
      <c r="I302" s="56"/>
      <c r="J302" s="56"/>
      <c r="K302" s="56"/>
      <c r="L302" s="56"/>
      <c r="M302" s="56"/>
      <c r="N302" s="56"/>
    </row>
    <row r="303" spans="6:14">
      <c r="F303" s="56"/>
      <c r="G303" s="56"/>
      <c r="H303" s="56"/>
      <c r="I303" s="56"/>
      <c r="J303" s="56"/>
      <c r="K303" s="56"/>
      <c r="L303" s="56"/>
      <c r="M303" s="56"/>
      <c r="N303" s="56"/>
    </row>
    <row r="304" spans="6:14">
      <c r="F304" s="56"/>
      <c r="G304" s="56"/>
      <c r="H304" s="56"/>
      <c r="I304" s="56"/>
      <c r="J304" s="56"/>
      <c r="K304" s="56"/>
      <c r="L304" s="56"/>
      <c r="M304" s="56"/>
      <c r="N304" s="56"/>
    </row>
    <row r="305" spans="6:14">
      <c r="F305" s="56"/>
      <c r="G305" s="56"/>
      <c r="H305" s="56"/>
      <c r="I305" s="56"/>
      <c r="J305" s="56"/>
      <c r="K305" s="56"/>
      <c r="L305" s="56"/>
      <c r="M305" s="56"/>
      <c r="N305" s="56"/>
    </row>
    <row r="306" spans="6:14">
      <c r="F306" s="56"/>
      <c r="G306" s="56"/>
      <c r="H306" s="56"/>
      <c r="I306" s="56"/>
      <c r="J306" s="56"/>
      <c r="K306" s="56"/>
      <c r="L306" s="56"/>
      <c r="M306" s="56"/>
      <c r="N306" s="56"/>
    </row>
    <row r="307" spans="6:14">
      <c r="F307" s="56"/>
      <c r="G307" s="56"/>
      <c r="H307" s="56"/>
      <c r="I307" s="56"/>
      <c r="J307" s="56"/>
      <c r="K307" s="56"/>
      <c r="L307" s="56"/>
      <c r="M307" s="56"/>
      <c r="N307" s="56"/>
    </row>
    <row r="308" spans="6:14">
      <c r="F308" s="56"/>
      <c r="G308" s="56"/>
      <c r="H308" s="56"/>
      <c r="I308" s="56"/>
      <c r="J308" s="56"/>
      <c r="K308" s="56"/>
      <c r="L308" s="56"/>
      <c r="M308" s="56"/>
      <c r="N308" s="56"/>
    </row>
    <row r="309" spans="6:14">
      <c r="F309" s="56"/>
      <c r="G309" s="56"/>
      <c r="H309" s="56"/>
      <c r="I309" s="56"/>
      <c r="J309" s="56"/>
      <c r="K309" s="56"/>
      <c r="L309" s="56"/>
      <c r="M309" s="56"/>
      <c r="N309" s="56"/>
    </row>
    <row r="310" spans="6:14">
      <c r="F310" s="56"/>
      <c r="G310" s="56"/>
      <c r="H310" s="56"/>
      <c r="I310" s="56"/>
      <c r="J310" s="56"/>
      <c r="K310" s="56"/>
      <c r="L310" s="56"/>
      <c r="M310" s="56"/>
      <c r="N310" s="56"/>
    </row>
    <row r="311" spans="6:14">
      <c r="F311" s="56"/>
      <c r="G311" s="56"/>
      <c r="H311" s="56"/>
      <c r="I311" s="56"/>
      <c r="J311" s="56"/>
      <c r="K311" s="56"/>
      <c r="L311" s="56"/>
      <c r="M311" s="56"/>
      <c r="N311" s="56"/>
    </row>
    <row r="312" spans="6:14">
      <c r="F312" s="56"/>
      <c r="G312" s="56"/>
      <c r="H312" s="56"/>
      <c r="I312" s="56"/>
      <c r="J312" s="56"/>
      <c r="K312" s="56"/>
      <c r="L312" s="56"/>
      <c r="M312" s="56"/>
      <c r="N312" s="56"/>
    </row>
    <row r="313" spans="6:14">
      <c r="F313" s="56"/>
      <c r="G313" s="56"/>
      <c r="H313" s="56"/>
      <c r="I313" s="56"/>
      <c r="J313" s="56"/>
      <c r="K313" s="56"/>
      <c r="L313" s="56"/>
      <c r="M313" s="56"/>
      <c r="N313" s="56"/>
    </row>
    <row r="314" spans="6:14">
      <c r="F314" s="56"/>
      <c r="G314" s="56"/>
      <c r="H314" s="56"/>
      <c r="I314" s="56"/>
      <c r="J314" s="56"/>
      <c r="K314" s="56"/>
      <c r="L314" s="56"/>
      <c r="M314" s="56"/>
      <c r="N314" s="56"/>
    </row>
    <row r="315" spans="6:14">
      <c r="F315" s="56"/>
      <c r="G315" s="56"/>
      <c r="H315" s="56"/>
      <c r="I315" s="56"/>
      <c r="J315" s="56"/>
      <c r="K315" s="56"/>
      <c r="L315" s="56"/>
      <c r="M315" s="56"/>
      <c r="N315" s="56"/>
    </row>
    <row r="316" spans="6:14">
      <c r="F316" s="56"/>
      <c r="G316" s="56"/>
      <c r="H316" s="56"/>
      <c r="I316" s="56"/>
      <c r="J316" s="56"/>
      <c r="K316" s="56"/>
      <c r="L316" s="56"/>
      <c r="M316" s="56"/>
      <c r="N316" s="56"/>
    </row>
    <row r="317" spans="6:14">
      <c r="F317" s="56"/>
      <c r="G317" s="56"/>
      <c r="H317" s="56"/>
      <c r="I317" s="56"/>
      <c r="J317" s="56"/>
      <c r="K317" s="56"/>
      <c r="L317" s="56"/>
      <c r="M317" s="56"/>
      <c r="N317" s="56"/>
    </row>
    <row r="318" spans="6:14">
      <c r="F318" s="56"/>
      <c r="G318" s="56"/>
      <c r="H318" s="56"/>
      <c r="I318" s="56"/>
      <c r="J318" s="56"/>
      <c r="K318" s="56"/>
      <c r="L318" s="56"/>
      <c r="M318" s="56"/>
      <c r="N318" s="56"/>
    </row>
    <row r="319" spans="6:14">
      <c r="F319" s="56"/>
      <c r="G319" s="56"/>
      <c r="H319" s="56"/>
      <c r="I319" s="56"/>
      <c r="J319" s="56"/>
      <c r="K319" s="56"/>
      <c r="L319" s="56"/>
      <c r="M319" s="56"/>
      <c r="N319" s="56"/>
    </row>
    <row r="320" spans="6:14">
      <c r="F320" s="56"/>
      <c r="G320" s="56"/>
      <c r="H320" s="56"/>
      <c r="I320" s="56"/>
      <c r="J320" s="56"/>
      <c r="K320" s="56"/>
      <c r="L320" s="56"/>
      <c r="M320" s="56"/>
      <c r="N320" s="56"/>
    </row>
    <row r="321" spans="6:14">
      <c r="F321" s="56"/>
      <c r="G321" s="56"/>
      <c r="H321" s="56"/>
      <c r="I321" s="56"/>
      <c r="J321" s="56"/>
      <c r="K321" s="56"/>
      <c r="L321" s="56"/>
      <c r="M321" s="56"/>
      <c r="N321" s="56"/>
    </row>
    <row r="322" spans="6:14">
      <c r="F322" s="56"/>
      <c r="G322" s="56"/>
      <c r="H322" s="56"/>
      <c r="I322" s="56"/>
      <c r="J322" s="56"/>
      <c r="K322" s="56"/>
      <c r="L322" s="56"/>
      <c r="M322" s="56"/>
      <c r="N322" s="56"/>
    </row>
    <row r="323" spans="6:14">
      <c r="F323" s="56"/>
      <c r="G323" s="56"/>
      <c r="H323" s="56"/>
      <c r="I323" s="56"/>
      <c r="J323" s="56"/>
      <c r="K323" s="56"/>
      <c r="L323" s="56"/>
      <c r="M323" s="56"/>
      <c r="N323" s="56"/>
    </row>
    <row r="324" spans="6:14">
      <c r="F324" s="56"/>
      <c r="G324" s="56"/>
      <c r="H324" s="56"/>
      <c r="I324" s="56"/>
      <c r="J324" s="56"/>
      <c r="K324" s="56"/>
      <c r="L324" s="56"/>
      <c r="M324" s="56"/>
      <c r="N324" s="56"/>
    </row>
    <row r="325" spans="6:14">
      <c r="F325" s="56"/>
      <c r="G325" s="56"/>
      <c r="H325" s="56"/>
      <c r="I325" s="56"/>
      <c r="J325" s="56"/>
      <c r="K325" s="56"/>
      <c r="L325" s="56"/>
      <c r="M325" s="56"/>
      <c r="N325" s="56"/>
    </row>
    <row r="326" spans="6:14">
      <c r="F326" s="56"/>
      <c r="G326" s="56"/>
      <c r="H326" s="56"/>
      <c r="I326" s="56"/>
      <c r="J326" s="56"/>
      <c r="K326" s="56"/>
      <c r="L326" s="56"/>
      <c r="M326" s="56"/>
      <c r="N326" s="56"/>
    </row>
    <row r="327" spans="6:14">
      <c r="F327" s="56"/>
      <c r="G327" s="56"/>
      <c r="H327" s="56"/>
      <c r="I327" s="56"/>
      <c r="J327" s="56"/>
      <c r="K327" s="56"/>
      <c r="L327" s="56"/>
      <c r="M327" s="56"/>
      <c r="N327" s="56"/>
    </row>
    <row r="328" spans="6:14">
      <c r="F328" s="56"/>
      <c r="G328" s="56"/>
      <c r="H328" s="56"/>
      <c r="I328" s="56"/>
      <c r="J328" s="56"/>
      <c r="K328" s="56"/>
      <c r="L328" s="56"/>
      <c r="M328" s="56"/>
      <c r="N328" s="56"/>
    </row>
    <row r="329" spans="6:14">
      <c r="F329" s="56"/>
      <c r="G329" s="56"/>
      <c r="H329" s="56"/>
      <c r="I329" s="56"/>
      <c r="J329" s="56"/>
      <c r="K329" s="56"/>
      <c r="L329" s="56"/>
      <c r="M329" s="56"/>
      <c r="N329" s="56"/>
    </row>
    <row r="330" spans="6:14">
      <c r="F330" s="56"/>
      <c r="G330" s="56"/>
      <c r="H330" s="56"/>
      <c r="I330" s="56"/>
      <c r="J330" s="56"/>
      <c r="K330" s="56"/>
      <c r="L330" s="56"/>
      <c r="M330" s="56"/>
      <c r="N330" s="56"/>
    </row>
    <row r="331" spans="6:14">
      <c r="F331" s="56"/>
      <c r="G331" s="56"/>
      <c r="H331" s="56"/>
      <c r="I331" s="56"/>
      <c r="J331" s="56"/>
      <c r="K331" s="56"/>
      <c r="L331" s="56"/>
      <c r="M331" s="56"/>
      <c r="N331" s="56"/>
    </row>
    <row r="332" spans="6:14">
      <c r="F332" s="56"/>
      <c r="G332" s="56"/>
      <c r="H332" s="56"/>
      <c r="I332" s="56"/>
      <c r="J332" s="56"/>
      <c r="K332" s="56"/>
      <c r="L332" s="56"/>
      <c r="M332" s="56"/>
      <c r="N332" s="56"/>
    </row>
    <row r="333" spans="6:14">
      <c r="F333" s="56"/>
      <c r="G333" s="56"/>
      <c r="H333" s="56"/>
      <c r="I333" s="56"/>
      <c r="J333" s="56"/>
      <c r="K333" s="56"/>
      <c r="L333" s="56"/>
      <c r="M333" s="56"/>
      <c r="N333" s="56"/>
    </row>
    <row r="334" spans="6:14">
      <c r="F334" s="56"/>
      <c r="G334" s="56"/>
      <c r="H334" s="56"/>
      <c r="I334" s="56"/>
      <c r="J334" s="56"/>
      <c r="K334" s="56"/>
      <c r="L334" s="56"/>
      <c r="M334" s="56"/>
      <c r="N334" s="56"/>
    </row>
    <row r="335" spans="6:14">
      <c r="F335" s="56"/>
      <c r="G335" s="56"/>
      <c r="H335" s="56"/>
      <c r="I335" s="56"/>
      <c r="J335" s="56"/>
      <c r="K335" s="56"/>
      <c r="L335" s="56"/>
      <c r="M335" s="56"/>
      <c r="N335" s="56"/>
    </row>
    <row r="336" spans="6:14">
      <c r="F336" s="56"/>
      <c r="G336" s="56"/>
      <c r="H336" s="56"/>
      <c r="I336" s="56"/>
      <c r="J336" s="56"/>
      <c r="K336" s="56"/>
      <c r="L336" s="56"/>
      <c r="M336" s="56"/>
      <c r="N336" s="56"/>
    </row>
    <row r="337" spans="6:14">
      <c r="F337" s="56"/>
      <c r="G337" s="56"/>
      <c r="H337" s="56"/>
      <c r="I337" s="56"/>
      <c r="J337" s="56"/>
      <c r="K337" s="56"/>
      <c r="L337" s="56"/>
      <c r="M337" s="56"/>
      <c r="N337" s="56"/>
    </row>
    <row r="338" spans="6:14">
      <c r="F338" s="56"/>
      <c r="G338" s="56"/>
      <c r="H338" s="56"/>
      <c r="I338" s="56"/>
      <c r="J338" s="56"/>
      <c r="K338" s="56"/>
      <c r="L338" s="56"/>
      <c r="M338" s="56"/>
      <c r="N338" s="56"/>
    </row>
    <row r="339" spans="6:14">
      <c r="F339" s="56"/>
      <c r="G339" s="56"/>
      <c r="H339" s="56"/>
      <c r="I339" s="56"/>
      <c r="J339" s="56"/>
      <c r="K339" s="56"/>
      <c r="L339" s="56"/>
      <c r="M339" s="56"/>
      <c r="N339" s="56"/>
    </row>
    <row r="340" spans="6:14">
      <c r="F340" s="56"/>
      <c r="G340" s="56"/>
      <c r="H340" s="56"/>
      <c r="I340" s="56"/>
      <c r="J340" s="56"/>
      <c r="K340" s="56"/>
      <c r="L340" s="56"/>
      <c r="M340" s="56"/>
      <c r="N340" s="56"/>
    </row>
    <row r="341" spans="6:14">
      <c r="F341" s="56"/>
      <c r="G341" s="56"/>
      <c r="H341" s="56"/>
      <c r="I341" s="56"/>
      <c r="J341" s="56"/>
      <c r="K341" s="56"/>
      <c r="L341" s="56"/>
      <c r="M341" s="56"/>
      <c r="N341" s="56"/>
    </row>
    <row r="342" spans="6:14">
      <c r="F342" s="56"/>
      <c r="G342" s="56"/>
      <c r="H342" s="56"/>
      <c r="I342" s="56"/>
      <c r="J342" s="56"/>
      <c r="K342" s="56"/>
      <c r="L342" s="56"/>
      <c r="M342" s="56"/>
      <c r="N342" s="56"/>
    </row>
    <row r="343" spans="6:14">
      <c r="F343" s="56"/>
      <c r="G343" s="56"/>
      <c r="H343" s="56"/>
      <c r="I343" s="56"/>
      <c r="J343" s="56"/>
      <c r="K343" s="56"/>
      <c r="L343" s="56"/>
      <c r="M343" s="56"/>
      <c r="N343" s="56"/>
    </row>
    <row r="344" spans="6:14">
      <c r="F344" s="56"/>
      <c r="G344" s="56"/>
      <c r="H344" s="56"/>
      <c r="I344" s="56"/>
      <c r="J344" s="56"/>
      <c r="K344" s="56"/>
      <c r="L344" s="56"/>
      <c r="M344" s="56"/>
      <c r="N344" s="56"/>
    </row>
    <row r="345" spans="6:14">
      <c r="F345" s="56"/>
      <c r="G345" s="56"/>
      <c r="H345" s="56"/>
      <c r="I345" s="56"/>
      <c r="J345" s="56"/>
      <c r="K345" s="56"/>
      <c r="L345" s="56"/>
      <c r="M345" s="56"/>
      <c r="N345" s="56"/>
    </row>
    <row r="346" spans="6:14">
      <c r="F346" s="56"/>
      <c r="G346" s="56"/>
      <c r="H346" s="56"/>
      <c r="I346" s="56"/>
      <c r="J346" s="56"/>
      <c r="K346" s="56"/>
      <c r="L346" s="56"/>
      <c r="M346" s="56"/>
      <c r="N346" s="56"/>
    </row>
    <row r="347" spans="6:14">
      <c r="F347" s="56"/>
      <c r="G347" s="56"/>
      <c r="H347" s="56"/>
      <c r="I347" s="56"/>
      <c r="J347" s="56"/>
      <c r="K347" s="56"/>
      <c r="L347" s="56"/>
      <c r="M347" s="56"/>
      <c r="N347" s="56"/>
    </row>
    <row r="348" spans="6:14">
      <c r="F348" s="56"/>
      <c r="G348" s="56"/>
      <c r="H348" s="56"/>
      <c r="I348" s="56"/>
      <c r="J348" s="56"/>
      <c r="K348" s="56"/>
      <c r="L348" s="56"/>
      <c r="M348" s="56"/>
      <c r="N348" s="56"/>
    </row>
    <row r="349" spans="6:14">
      <c r="F349" s="56"/>
      <c r="G349" s="56"/>
      <c r="H349" s="56"/>
      <c r="I349" s="56"/>
      <c r="J349" s="56"/>
      <c r="K349" s="56"/>
      <c r="L349" s="56"/>
      <c r="M349" s="56"/>
      <c r="N349" s="56"/>
    </row>
    <row r="350" spans="6:14">
      <c r="F350" s="56"/>
      <c r="G350" s="56"/>
      <c r="H350" s="56"/>
      <c r="I350" s="56"/>
      <c r="J350" s="56"/>
      <c r="K350" s="56"/>
      <c r="L350" s="56"/>
      <c r="M350" s="56"/>
      <c r="N350" s="56"/>
    </row>
    <row r="351" spans="6:14">
      <c r="F351" s="56"/>
      <c r="G351" s="56"/>
      <c r="H351" s="56"/>
      <c r="I351" s="56"/>
      <c r="J351" s="56"/>
      <c r="K351" s="56"/>
      <c r="L351" s="56"/>
      <c r="M351" s="56"/>
      <c r="N351" s="56"/>
    </row>
    <row r="352" spans="6:14">
      <c r="F352" s="56"/>
      <c r="G352" s="56"/>
      <c r="H352" s="56"/>
      <c r="I352" s="56"/>
      <c r="J352" s="56"/>
      <c r="K352" s="56"/>
      <c r="L352" s="56"/>
      <c r="M352" s="56"/>
      <c r="N352" s="56"/>
    </row>
    <row r="353" spans="6:14">
      <c r="F353" s="56"/>
      <c r="G353" s="56"/>
      <c r="H353" s="56"/>
      <c r="I353" s="56"/>
      <c r="J353" s="56"/>
      <c r="K353" s="56"/>
      <c r="L353" s="56"/>
      <c r="M353" s="56"/>
      <c r="N353" s="56"/>
    </row>
    <row r="354" spans="6:14">
      <c r="F354" s="56"/>
      <c r="G354" s="56"/>
      <c r="H354" s="56"/>
      <c r="I354" s="56"/>
      <c r="J354" s="56"/>
      <c r="K354" s="56"/>
      <c r="L354" s="56"/>
      <c r="M354" s="56"/>
      <c r="N354" s="56"/>
    </row>
    <row r="355" spans="6:14">
      <c r="F355" s="56"/>
      <c r="G355" s="56"/>
      <c r="H355" s="56"/>
      <c r="I355" s="56"/>
      <c r="J355" s="56"/>
      <c r="K355" s="56"/>
      <c r="L355" s="56"/>
      <c r="M355" s="56"/>
      <c r="N355" s="56"/>
    </row>
    <row r="356" spans="6:14">
      <c r="F356" s="56"/>
      <c r="G356" s="56"/>
      <c r="H356" s="56"/>
      <c r="I356" s="56"/>
      <c r="J356" s="56"/>
      <c r="K356" s="56"/>
      <c r="L356" s="56"/>
      <c r="M356" s="56"/>
      <c r="N356" s="56"/>
    </row>
    <row r="357" spans="6:14">
      <c r="F357" s="56"/>
      <c r="G357" s="56"/>
      <c r="H357" s="56"/>
      <c r="I357" s="56"/>
      <c r="J357" s="56"/>
      <c r="K357" s="56"/>
      <c r="L357" s="56"/>
      <c r="M357" s="56"/>
      <c r="N357" s="56"/>
    </row>
    <row r="358" spans="6:14">
      <c r="F358" s="56"/>
      <c r="G358" s="56"/>
      <c r="H358" s="56"/>
      <c r="I358" s="56"/>
      <c r="J358" s="56"/>
      <c r="K358" s="56"/>
      <c r="L358" s="56"/>
      <c r="M358" s="56"/>
      <c r="N358" s="56"/>
    </row>
    <row r="359" spans="6:14">
      <c r="F359" s="56"/>
      <c r="G359" s="56"/>
      <c r="H359" s="56"/>
      <c r="I359" s="56"/>
      <c r="J359" s="56"/>
      <c r="K359" s="56"/>
      <c r="L359" s="56"/>
      <c r="M359" s="56"/>
      <c r="N359" s="56"/>
    </row>
    <row r="360" spans="6:14">
      <c r="F360" s="56"/>
      <c r="G360" s="56"/>
      <c r="H360" s="56"/>
      <c r="I360" s="56"/>
      <c r="J360" s="56"/>
      <c r="K360" s="56"/>
      <c r="L360" s="56"/>
      <c r="M360" s="56"/>
      <c r="N360" s="56"/>
    </row>
    <row r="361" spans="6:14">
      <c r="F361" s="56"/>
      <c r="G361" s="56"/>
      <c r="H361" s="56"/>
      <c r="I361" s="56"/>
      <c r="J361" s="56"/>
      <c r="K361" s="56"/>
      <c r="L361" s="56"/>
      <c r="M361" s="56"/>
      <c r="N361" s="56"/>
    </row>
    <row r="362" spans="6:14">
      <c r="F362" s="56"/>
      <c r="G362" s="56"/>
      <c r="H362" s="56"/>
      <c r="I362" s="56"/>
      <c r="J362" s="56"/>
      <c r="K362" s="56"/>
      <c r="L362" s="56"/>
      <c r="M362" s="56"/>
      <c r="N362" s="56"/>
    </row>
    <row r="363" spans="6:14">
      <c r="F363" s="56"/>
      <c r="G363" s="56"/>
      <c r="H363" s="56"/>
      <c r="I363" s="56"/>
      <c r="J363" s="56"/>
      <c r="K363" s="56"/>
      <c r="L363" s="56"/>
      <c r="M363" s="56"/>
      <c r="N363" s="56"/>
    </row>
    <row r="364" spans="6:14">
      <c r="F364" s="56"/>
      <c r="G364" s="56"/>
      <c r="H364" s="56"/>
      <c r="I364" s="56"/>
      <c r="J364" s="56"/>
      <c r="K364" s="56"/>
      <c r="L364" s="56"/>
      <c r="M364" s="56"/>
      <c r="N364" s="56"/>
    </row>
    <row r="365" spans="6:14">
      <c r="F365" s="56"/>
      <c r="G365" s="56"/>
      <c r="H365" s="56"/>
      <c r="I365" s="56"/>
      <c r="J365" s="56"/>
      <c r="K365" s="56"/>
      <c r="L365" s="56"/>
      <c r="M365" s="56"/>
      <c r="N365" s="56"/>
    </row>
    <row r="366" spans="6:14">
      <c r="F366" s="56"/>
      <c r="G366" s="56"/>
      <c r="H366" s="56"/>
      <c r="I366" s="56"/>
      <c r="J366" s="56"/>
      <c r="K366" s="56"/>
      <c r="L366" s="56"/>
      <c r="M366" s="56"/>
      <c r="N366" s="56"/>
    </row>
    <row r="367" spans="6:14">
      <c r="F367" s="56"/>
      <c r="G367" s="56"/>
      <c r="H367" s="56"/>
      <c r="I367" s="56"/>
      <c r="J367" s="56"/>
      <c r="K367" s="56"/>
      <c r="L367" s="56"/>
      <c r="M367" s="56"/>
      <c r="N367" s="56"/>
    </row>
    <row r="368" spans="6:14">
      <c r="F368" s="56"/>
      <c r="G368" s="56"/>
      <c r="H368" s="56"/>
      <c r="I368" s="56"/>
      <c r="J368" s="56"/>
      <c r="K368" s="56"/>
      <c r="L368" s="56"/>
      <c r="M368" s="56"/>
      <c r="N368" s="56"/>
    </row>
    <row r="369" spans="6:14">
      <c r="F369" s="56"/>
      <c r="G369" s="56"/>
      <c r="H369" s="56"/>
      <c r="I369" s="56"/>
      <c r="J369" s="56"/>
      <c r="K369" s="56"/>
      <c r="L369" s="56"/>
      <c r="M369" s="56"/>
      <c r="N369" s="56"/>
    </row>
    <row r="370" spans="6:14">
      <c r="F370" s="56"/>
      <c r="G370" s="56"/>
      <c r="H370" s="56"/>
      <c r="I370" s="56"/>
      <c r="J370" s="56"/>
      <c r="K370" s="56"/>
      <c r="L370" s="56"/>
      <c r="M370" s="56"/>
      <c r="N370" s="56"/>
    </row>
    <row r="371" spans="6:14">
      <c r="F371" s="56"/>
      <c r="G371" s="56"/>
      <c r="H371" s="56"/>
      <c r="I371" s="56"/>
      <c r="J371" s="56"/>
      <c r="K371" s="56"/>
      <c r="L371" s="56"/>
      <c r="M371" s="56"/>
      <c r="N371" s="56"/>
    </row>
    <row r="372" spans="6:14">
      <c r="F372" s="56"/>
      <c r="G372" s="56"/>
      <c r="H372" s="56"/>
      <c r="I372" s="56"/>
      <c r="J372" s="56"/>
      <c r="K372" s="56"/>
      <c r="L372" s="56"/>
      <c r="M372" s="56"/>
      <c r="N372" s="56"/>
    </row>
    <row r="373" spans="6:14">
      <c r="F373" s="56"/>
      <c r="G373" s="56"/>
      <c r="H373" s="56"/>
      <c r="I373" s="56"/>
      <c r="J373" s="56"/>
      <c r="K373" s="56"/>
      <c r="L373" s="56"/>
      <c r="M373" s="56"/>
      <c r="N373" s="56"/>
    </row>
    <row r="374" spans="6:14">
      <c r="F374" s="56"/>
      <c r="G374" s="56"/>
      <c r="H374" s="56"/>
      <c r="I374" s="56"/>
      <c r="J374" s="56"/>
      <c r="K374" s="56"/>
      <c r="L374" s="56"/>
      <c r="M374" s="56"/>
      <c r="N374" s="56"/>
    </row>
    <row r="375" spans="6:14">
      <c r="F375" s="56"/>
      <c r="G375" s="56"/>
      <c r="H375" s="56"/>
      <c r="I375" s="56"/>
      <c r="J375" s="56"/>
      <c r="K375" s="56"/>
      <c r="L375" s="56"/>
      <c r="M375" s="56"/>
      <c r="N375" s="56"/>
    </row>
    <row r="376" spans="6:14">
      <c r="F376" s="56"/>
      <c r="G376" s="56"/>
      <c r="H376" s="56"/>
      <c r="I376" s="56"/>
      <c r="J376" s="56"/>
      <c r="K376" s="56"/>
      <c r="L376" s="56"/>
      <c r="M376" s="56"/>
      <c r="N376" s="56"/>
    </row>
    <row r="377" spans="6:14">
      <c r="F377" s="56"/>
      <c r="G377" s="56"/>
      <c r="H377" s="56"/>
      <c r="I377" s="56"/>
      <c r="J377" s="56"/>
      <c r="K377" s="56"/>
      <c r="L377" s="56"/>
      <c r="M377" s="56"/>
      <c r="N377" s="56"/>
    </row>
    <row r="378" spans="6:14">
      <c r="F378" s="56"/>
      <c r="G378" s="56"/>
      <c r="H378" s="56"/>
      <c r="I378" s="56"/>
      <c r="J378" s="56"/>
      <c r="K378" s="56"/>
      <c r="L378" s="56"/>
      <c r="M378" s="56"/>
      <c r="N378" s="56"/>
    </row>
  </sheetData>
  <pageMargins left="0.75" right="0.75" top="1" bottom="1" header="0.5" footer="0.5"/>
  <pageSetup scale="30" orientation="landscape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Summary</vt:lpstr>
      <vt:lpstr>Inputs</vt:lpstr>
      <vt:lpstr>Original Deal -NF1164.1</vt:lpstr>
      <vt:lpstr>New Deal</vt:lpstr>
      <vt:lpstr>'New Deal'!mthbeg</vt:lpstr>
      <vt:lpstr>mthbeg</vt:lpstr>
      <vt:lpstr>'New Deal'!mthend</vt:lpstr>
      <vt:lpstr>mthend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Felienne</cp:lastModifiedBy>
  <cp:lastPrinted>2001-02-07T22:23:39Z</cp:lastPrinted>
  <dcterms:created xsi:type="dcterms:W3CDTF">1998-02-25T20:12:16Z</dcterms:created>
  <dcterms:modified xsi:type="dcterms:W3CDTF">2014-09-03T15:54:23Z</dcterms:modified>
</cp:coreProperties>
</file>