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35" windowWidth="14280" windowHeight="864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D2" i="1" l="1"/>
  <c r="D3" i="1"/>
  <c r="D4" i="1"/>
  <c r="D20" i="1" s="1"/>
  <c r="D5" i="1"/>
  <c r="D6" i="1"/>
  <c r="D7" i="1"/>
  <c r="D8" i="1"/>
  <c r="D9" i="1"/>
  <c r="D10" i="1"/>
  <c r="D11" i="1"/>
  <c r="D12" i="1"/>
  <c r="D13" i="1"/>
  <c r="D14" i="1"/>
  <c r="D15" i="1"/>
  <c r="D16" i="1"/>
  <c r="D23" i="1"/>
  <c r="G23" i="1"/>
  <c r="G43" i="1" s="1"/>
  <c r="M23" i="1"/>
  <c r="D24" i="1"/>
  <c r="D39" i="1" s="1"/>
  <c r="G24" i="1"/>
  <c r="M24" i="1"/>
  <c r="D25" i="1"/>
  <c r="G25" i="1"/>
  <c r="M25" i="1"/>
  <c r="D26" i="1"/>
  <c r="G26" i="1"/>
  <c r="M26" i="1"/>
  <c r="D27" i="1"/>
  <c r="G27" i="1"/>
  <c r="M27" i="1"/>
  <c r="D28" i="1"/>
  <c r="G28" i="1"/>
  <c r="M28" i="1"/>
  <c r="D29" i="1"/>
  <c r="G29" i="1"/>
  <c r="M29" i="1"/>
  <c r="D30" i="1"/>
  <c r="G30" i="1"/>
  <c r="M30" i="1"/>
  <c r="D31" i="1"/>
  <c r="G31" i="1"/>
  <c r="M31" i="1"/>
  <c r="D32" i="1"/>
  <c r="G32" i="1"/>
  <c r="M32" i="1"/>
  <c r="D33" i="1"/>
  <c r="G33" i="1"/>
  <c r="M33" i="1"/>
  <c r="D34" i="1"/>
  <c r="G34" i="1"/>
  <c r="M34" i="1"/>
  <c r="D35" i="1"/>
  <c r="G35" i="1"/>
  <c r="M35" i="1"/>
  <c r="D36" i="1"/>
  <c r="G36" i="1"/>
  <c r="M36" i="1"/>
  <c r="B37" i="1"/>
  <c r="D37" i="1"/>
  <c r="D41" i="1"/>
  <c r="G41" i="1"/>
  <c r="E28" i="1" l="1"/>
  <c r="N29" i="1"/>
  <c r="N30" i="1"/>
  <c r="E39" i="1"/>
  <c r="E36" i="1"/>
  <c r="E25" i="1"/>
  <c r="N26" i="1"/>
  <c r="E33" i="1"/>
  <c r="N34" i="1"/>
  <c r="N33" i="1"/>
  <c r="E29" i="1"/>
  <c r="E27" i="1"/>
  <c r="N28" i="1"/>
  <c r="E35" i="1"/>
  <c r="N36" i="1"/>
  <c r="E24" i="1"/>
  <c r="N25" i="1"/>
  <c r="E32" i="1"/>
  <c r="E34" i="1"/>
  <c r="E26" i="1"/>
  <c r="E31" i="1"/>
  <c r="E23" i="1"/>
  <c r="N35" i="1"/>
  <c r="N27" i="1"/>
  <c r="N32" i="1"/>
  <c r="E30" i="1"/>
  <c r="N24" i="1"/>
  <c r="N31" i="1"/>
  <c r="N23" i="1"/>
</calcChain>
</file>

<file path=xl/sharedStrings.xml><?xml version="1.0" encoding="utf-8"?>
<sst xmlns="http://schemas.openxmlformats.org/spreadsheetml/2006/main" count="33" uniqueCount="19">
  <si>
    <t>QCOM</t>
  </si>
  <si>
    <t>AIG</t>
  </si>
  <si>
    <t>GLW</t>
  </si>
  <si>
    <t>EGHT</t>
  </si>
  <si>
    <t>ENMD</t>
  </si>
  <si>
    <t>MER</t>
  </si>
  <si>
    <t>SFE</t>
  </si>
  <si>
    <t>cash</t>
  </si>
  <si>
    <t>BRKA</t>
  </si>
  <si>
    <t>CEI</t>
  </si>
  <si>
    <t>GBLX</t>
  </si>
  <si>
    <t>GLBL</t>
  </si>
  <si>
    <t>WCG</t>
  </si>
  <si>
    <t>Long</t>
  </si>
  <si>
    <t>Short</t>
  </si>
  <si>
    <t>LSI</t>
  </si>
  <si>
    <t>NXLK</t>
  </si>
  <si>
    <t>JDSU</t>
  </si>
  <si>
    <t>Top Holdings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</si>
</sst>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_);[Red]\(0.00\)"/>
  </numFmts>
  <fonts count="4">
    <font>
      <sz val="10"/>
      <name val="Arial"/>
    </font>
    <font>
      <b/>
      <sz val="11"/>
      <name val="Albertus Medium"/>
      <family val="2"/>
    </font>
    <font>
      <b/>
      <sz val="11"/>
      <color indexed="18"/>
      <name val="Albertus Medium"/>
      <family val="2"/>
    </font>
    <font>
      <b/>
      <sz val="11"/>
      <color indexed="17"/>
      <name val="Albertus Medium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38" fontId="1" fillId="2" borderId="0" xfId="0" applyNumberFormat="1" applyFont="1" applyFill="1"/>
    <xf numFmtId="13" fontId="1" fillId="2" borderId="0" xfId="0" applyNumberFormat="1" applyFont="1" applyFill="1" applyAlignment="1">
      <alignment horizontal="right"/>
    </xf>
    <xf numFmtId="38" fontId="1" fillId="2" borderId="1" xfId="0" applyNumberFormat="1" applyFont="1" applyFill="1" applyBorder="1"/>
    <xf numFmtId="38" fontId="1" fillId="2" borderId="0" xfId="0" applyNumberFormat="1" applyFont="1" applyFill="1" applyAlignment="1">
      <alignment horizontal="righ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horizontal="right"/>
    </xf>
    <xf numFmtId="10" fontId="1" fillId="2" borderId="0" xfId="0" applyNumberFormat="1" applyFont="1" applyFill="1"/>
    <xf numFmtId="9" fontId="1" fillId="2" borderId="0" xfId="0" applyNumberFormat="1" applyFont="1" applyFill="1"/>
    <xf numFmtId="168" fontId="1" fillId="2" borderId="0" xfId="0" applyNumberFormat="1" applyFont="1" applyFill="1"/>
    <xf numFmtId="13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44"/>
  <sheetViews>
    <sheetView tabSelected="1" topLeftCell="A16" workbookViewId="0">
      <selection activeCell="F42" sqref="F42"/>
    </sheetView>
  </sheetViews>
  <sheetFormatPr defaultRowHeight="15"/>
  <cols>
    <col min="1" max="1" width="11.28515625" style="1" customWidth="1"/>
    <col min="2" max="2" width="11.28515625" style="2" customWidth="1"/>
    <col min="3" max="3" width="11.28515625" style="3" customWidth="1"/>
    <col min="4" max="4" width="11.28515625" style="2" customWidth="1"/>
    <col min="5" max="16" width="11.28515625" style="1" customWidth="1"/>
    <col min="17" max="17" width="11.28515625" style="2" customWidth="1"/>
    <col min="18" max="20" width="11.28515625" style="1" customWidth="1"/>
    <col min="21" max="16384" width="9.140625" style="1"/>
  </cols>
  <sheetData>
    <row r="2" spans="2:4">
      <c r="B2" s="2">
        <v>0</v>
      </c>
      <c r="C2" s="3">
        <v>55.25</v>
      </c>
      <c r="D2" s="2">
        <f>-B2*C2</f>
        <v>0</v>
      </c>
    </row>
    <row r="3" spans="2:4">
      <c r="B3" s="2">
        <v>0</v>
      </c>
      <c r="C3" s="3">
        <v>223</v>
      </c>
      <c r="D3" s="2">
        <f t="shared" ref="D3:D12" si="0">-B3*C3</f>
        <v>0</v>
      </c>
    </row>
    <row r="4" spans="2:4">
      <c r="B4" s="2">
        <v>0</v>
      </c>
      <c r="C4" s="3">
        <v>43.5625</v>
      </c>
      <c r="D4" s="2">
        <f t="shared" si="0"/>
        <v>0</v>
      </c>
    </row>
    <row r="5" spans="2:4">
      <c r="B5" s="2">
        <v>0</v>
      </c>
      <c r="C5" s="3">
        <v>225.875</v>
      </c>
      <c r="D5" s="2">
        <f t="shared" si="0"/>
        <v>0</v>
      </c>
    </row>
    <row r="6" spans="2:4">
      <c r="B6" s="2">
        <v>0</v>
      </c>
      <c r="C6" s="3">
        <v>24.1875</v>
      </c>
      <c r="D6" s="2">
        <f t="shared" si="0"/>
        <v>0</v>
      </c>
    </row>
    <row r="7" spans="2:4">
      <c r="B7" s="2">
        <v>0</v>
      </c>
      <c r="C7" s="3">
        <v>3.25</v>
      </c>
      <c r="D7" s="2">
        <f t="shared" si="0"/>
        <v>0</v>
      </c>
    </row>
    <row r="8" spans="2:4">
      <c r="B8" s="2">
        <v>0</v>
      </c>
      <c r="C8" s="3">
        <v>47.4375</v>
      </c>
      <c r="D8" s="2">
        <f t="shared" si="0"/>
        <v>0</v>
      </c>
    </row>
    <row r="9" spans="2:4">
      <c r="B9" s="2">
        <v>0</v>
      </c>
      <c r="C9" s="3">
        <v>49.4375</v>
      </c>
      <c r="D9" s="2">
        <f t="shared" si="0"/>
        <v>0</v>
      </c>
    </row>
    <row r="10" spans="2:4">
      <c r="B10" s="2">
        <v>0</v>
      </c>
      <c r="C10" s="3">
        <v>24.25</v>
      </c>
      <c r="D10" s="2">
        <f t="shared" si="0"/>
        <v>0</v>
      </c>
    </row>
    <row r="11" spans="2:4">
      <c r="B11" s="2">
        <v>0</v>
      </c>
      <c r="C11" s="3">
        <v>16.1875</v>
      </c>
      <c r="D11" s="2">
        <f t="shared" si="0"/>
        <v>0</v>
      </c>
    </row>
    <row r="12" spans="2:4">
      <c r="B12" s="2">
        <v>0</v>
      </c>
      <c r="C12" s="3">
        <v>142.8125</v>
      </c>
      <c r="D12" s="2">
        <f t="shared" si="0"/>
        <v>0</v>
      </c>
    </row>
    <row r="13" spans="2:4">
      <c r="B13" s="2">
        <v>0</v>
      </c>
      <c r="C13" s="3">
        <v>118.75</v>
      </c>
      <c r="D13" s="2">
        <f>-B13*C13</f>
        <v>0</v>
      </c>
    </row>
    <row r="14" spans="2:4">
      <c r="B14" s="2">
        <v>0</v>
      </c>
      <c r="C14" s="3">
        <v>13.125</v>
      </c>
      <c r="D14" s="2">
        <f>-B14*C14</f>
        <v>0</v>
      </c>
    </row>
    <row r="15" spans="2:4">
      <c r="B15" s="2">
        <v>0</v>
      </c>
      <c r="C15" s="3">
        <v>13.125</v>
      </c>
      <c r="D15" s="2">
        <f>-B15*C15</f>
        <v>0</v>
      </c>
    </row>
    <row r="16" spans="2:4">
      <c r="B16" s="2">
        <v>0</v>
      </c>
      <c r="C16" s="3">
        <v>13.125</v>
      </c>
      <c r="D16" s="2">
        <f>-B16*C16</f>
        <v>0</v>
      </c>
    </row>
    <row r="19" spans="1:20" ht="15.75" thickBot="1">
      <c r="D19" s="4">
        <v>-53452</v>
      </c>
      <c r="E19" s="4">
        <v>0</v>
      </c>
    </row>
    <row r="20" spans="1:20">
      <c r="D20" s="2">
        <f>SUM(D2:D19)</f>
        <v>-53452</v>
      </c>
    </row>
    <row r="21" spans="1:20">
      <c r="J21" s="1" t="s">
        <v>18</v>
      </c>
      <c r="P21" s="10"/>
      <c r="R21" s="10"/>
      <c r="S21" s="10"/>
      <c r="T21" s="9"/>
    </row>
    <row r="22" spans="1:20">
      <c r="A22" s="6" t="s">
        <v>13</v>
      </c>
      <c r="J22" s="6"/>
    </row>
    <row r="23" spans="1:20">
      <c r="A23" s="1" t="s">
        <v>1</v>
      </c>
      <c r="B23" s="2">
        <v>500</v>
      </c>
      <c r="C23" s="3">
        <v>83.75</v>
      </c>
      <c r="D23" s="2">
        <f>C23*B23</f>
        <v>41875</v>
      </c>
      <c r="E23" s="8">
        <f t="shared" ref="E23:E36" si="1">+D23/D$39</f>
        <v>6.7418208631784687E-2</v>
      </c>
      <c r="F23" s="3">
        <v>-0.6875</v>
      </c>
      <c r="G23" s="2">
        <f>+F23*B23</f>
        <v>-343.75</v>
      </c>
      <c r="J23" s="1" t="s">
        <v>17</v>
      </c>
      <c r="K23" s="2">
        <v>500</v>
      </c>
      <c r="L23" s="3">
        <v>235.5</v>
      </c>
      <c r="M23" s="2">
        <f>L23*K23</f>
        <v>117750</v>
      </c>
      <c r="N23" s="8">
        <f t="shared" ref="N23:N36" si="2">+M23/D$39</f>
        <v>0.18957597770489903</v>
      </c>
      <c r="O23" s="8"/>
      <c r="P23" s="3"/>
      <c r="Q23" s="5"/>
    </row>
    <row r="24" spans="1:20">
      <c r="A24" s="1" t="s">
        <v>8</v>
      </c>
      <c r="B24" s="2">
        <v>1</v>
      </c>
      <c r="C24" s="5">
        <v>48550</v>
      </c>
      <c r="D24" s="2">
        <f>C24*B24</f>
        <v>48550</v>
      </c>
      <c r="E24" s="8">
        <f t="shared" si="1"/>
        <v>7.8164872336075136E-2</v>
      </c>
      <c r="F24" s="5">
        <v>-3100</v>
      </c>
      <c r="G24" s="2">
        <f t="shared" ref="G24:G36" si="3">+F24*B24</f>
        <v>-3100</v>
      </c>
      <c r="J24" s="1" t="s">
        <v>3</v>
      </c>
      <c r="K24" s="2">
        <v>5000</v>
      </c>
      <c r="L24" s="3">
        <v>20</v>
      </c>
      <c r="M24" s="2">
        <f>L24*K24</f>
        <v>100000</v>
      </c>
      <c r="N24" s="8">
        <f t="shared" si="2"/>
        <v>0.16099870718038134</v>
      </c>
      <c r="O24" s="8"/>
      <c r="P24" s="3"/>
      <c r="Q24" s="5"/>
    </row>
    <row r="25" spans="1:20">
      <c r="A25" s="1" t="s">
        <v>2</v>
      </c>
      <c r="B25" s="2">
        <v>250</v>
      </c>
      <c r="C25" s="3">
        <v>188.875</v>
      </c>
      <c r="D25" s="2">
        <f>C25*B25</f>
        <v>47218.75</v>
      </c>
      <c r="E25" s="8">
        <f t="shared" si="1"/>
        <v>7.6021577046736316E-2</v>
      </c>
      <c r="F25" s="3">
        <v>0.125</v>
      </c>
      <c r="G25" s="2">
        <f t="shared" si="3"/>
        <v>31.25</v>
      </c>
      <c r="J25" s="1" t="s">
        <v>9</v>
      </c>
      <c r="K25" s="2">
        <v>5000</v>
      </c>
      <c r="L25" s="3">
        <v>16.3125</v>
      </c>
      <c r="M25" s="2">
        <f>L25*K25</f>
        <v>81562.5</v>
      </c>
      <c r="N25" s="8">
        <f t="shared" si="2"/>
        <v>0.13131457054399853</v>
      </c>
      <c r="O25" s="8"/>
      <c r="P25" s="3"/>
      <c r="Q25" s="5"/>
    </row>
    <row r="26" spans="1:20">
      <c r="A26" s="1" t="s">
        <v>9</v>
      </c>
      <c r="B26" s="2">
        <v>5000</v>
      </c>
      <c r="C26" s="3">
        <v>16.625</v>
      </c>
      <c r="D26" s="2">
        <f>C26*B26</f>
        <v>83125</v>
      </c>
      <c r="E26" s="8">
        <f t="shared" si="1"/>
        <v>0.13383017534369199</v>
      </c>
      <c r="F26" s="3">
        <v>0.1875</v>
      </c>
      <c r="G26" s="2">
        <f t="shared" si="3"/>
        <v>937.5</v>
      </c>
      <c r="J26" s="1" t="s">
        <v>0</v>
      </c>
      <c r="K26" s="2">
        <v>500</v>
      </c>
      <c r="L26" s="3">
        <v>146.875</v>
      </c>
      <c r="M26" s="2">
        <f>L26*K26</f>
        <v>73437.5</v>
      </c>
      <c r="N26" s="8">
        <f t="shared" si="2"/>
        <v>0.11823342558559255</v>
      </c>
      <c r="O26" s="8"/>
      <c r="P26" s="3"/>
      <c r="Q26" s="5"/>
    </row>
    <row r="27" spans="1:20">
      <c r="A27" s="1" t="s">
        <v>3</v>
      </c>
      <c r="B27" s="2">
        <v>5000</v>
      </c>
      <c r="C27" s="3">
        <v>20</v>
      </c>
      <c r="D27" s="2">
        <f t="shared" ref="D27:D36" si="4">C27*B27</f>
        <v>100000</v>
      </c>
      <c r="E27" s="8">
        <f t="shared" si="1"/>
        <v>0.16099870718038134</v>
      </c>
      <c r="F27" s="3">
        <v>0</v>
      </c>
      <c r="G27" s="2">
        <f t="shared" si="3"/>
        <v>0</v>
      </c>
      <c r="J27" s="1" t="s">
        <v>8</v>
      </c>
      <c r="K27" s="2">
        <v>1</v>
      </c>
      <c r="L27" s="5">
        <v>49100</v>
      </c>
      <c r="M27" s="2">
        <f>L27*K27</f>
        <v>49100</v>
      </c>
      <c r="N27" s="8">
        <f t="shared" si="2"/>
        <v>7.9050365225567243E-2</v>
      </c>
      <c r="O27" s="8"/>
      <c r="P27" s="5"/>
      <c r="Q27" s="5"/>
    </row>
    <row r="28" spans="1:20">
      <c r="A28" s="1" t="s">
        <v>4</v>
      </c>
      <c r="B28" s="2">
        <v>100</v>
      </c>
      <c r="C28" s="3">
        <v>72.5</v>
      </c>
      <c r="D28" s="2">
        <f t="shared" si="4"/>
        <v>7250</v>
      </c>
      <c r="E28" s="8">
        <f t="shared" si="1"/>
        <v>1.1672406270577647E-2</v>
      </c>
      <c r="F28" s="3">
        <v>1.8125</v>
      </c>
      <c r="G28" s="2">
        <f t="shared" si="3"/>
        <v>181.25</v>
      </c>
      <c r="J28" s="1" t="s">
        <v>2</v>
      </c>
      <c r="K28" s="2">
        <v>250</v>
      </c>
      <c r="L28" s="3">
        <v>188.25</v>
      </c>
      <c r="M28" s="2">
        <f t="shared" ref="M28:M36" si="5">L28*K28</f>
        <v>47062.5</v>
      </c>
      <c r="N28" s="8">
        <f t="shared" si="2"/>
        <v>7.5770016566766962E-2</v>
      </c>
      <c r="O28" s="8"/>
      <c r="P28" s="3"/>
      <c r="Q28" s="5"/>
    </row>
    <row r="29" spans="1:20">
      <c r="A29" s="1" t="s">
        <v>10</v>
      </c>
      <c r="B29" s="2">
        <v>500</v>
      </c>
      <c r="C29" s="3">
        <v>47.375</v>
      </c>
      <c r="D29" s="2">
        <f>C29*B29</f>
        <v>23687.5</v>
      </c>
      <c r="E29" s="8">
        <f t="shared" si="1"/>
        <v>3.8136568763352828E-2</v>
      </c>
      <c r="F29" s="3">
        <v>0.5</v>
      </c>
      <c r="G29" s="2">
        <f t="shared" si="3"/>
        <v>250</v>
      </c>
      <c r="J29" s="1" t="s">
        <v>1</v>
      </c>
      <c r="K29" s="2">
        <v>500</v>
      </c>
      <c r="L29" s="3">
        <v>85.5</v>
      </c>
      <c r="M29" s="2">
        <f>L29*K29</f>
        <v>42750</v>
      </c>
      <c r="N29" s="8">
        <f>+M29/D$39</f>
        <v>6.882694731961303E-2</v>
      </c>
      <c r="O29" s="8"/>
      <c r="P29" s="3"/>
      <c r="Q29" s="5"/>
    </row>
    <row r="30" spans="1:20">
      <c r="A30" s="1" t="s">
        <v>11</v>
      </c>
      <c r="B30" s="2">
        <v>2000</v>
      </c>
      <c r="C30" s="3">
        <v>9.875</v>
      </c>
      <c r="D30" s="2">
        <f>C30*B30</f>
        <v>19750</v>
      </c>
      <c r="E30" s="8">
        <f t="shared" si="1"/>
        <v>3.1797244668125314E-2</v>
      </c>
      <c r="F30" s="3">
        <v>0.15625</v>
      </c>
      <c r="G30" s="2">
        <f t="shared" si="3"/>
        <v>312.5</v>
      </c>
      <c r="J30" s="1" t="s">
        <v>6</v>
      </c>
      <c r="K30" s="2">
        <v>250</v>
      </c>
      <c r="L30" s="3">
        <v>156.8125</v>
      </c>
      <c r="M30" s="2">
        <f>L30*K30</f>
        <v>39203.125</v>
      </c>
      <c r="N30" s="8">
        <f t="shared" si="2"/>
        <v>6.3116524424308873E-2</v>
      </c>
      <c r="O30" s="8"/>
      <c r="P30" s="3"/>
      <c r="Q30" s="5"/>
    </row>
    <row r="31" spans="1:20">
      <c r="A31" s="1" t="s">
        <v>17</v>
      </c>
      <c r="B31" s="2">
        <v>500</v>
      </c>
      <c r="C31" s="3">
        <v>245</v>
      </c>
      <c r="D31" s="2">
        <f>C31*B31</f>
        <v>122500</v>
      </c>
      <c r="E31" s="8">
        <f t="shared" si="1"/>
        <v>0.19722341629596715</v>
      </c>
      <c r="F31" s="3">
        <v>14.375</v>
      </c>
      <c r="G31" s="2">
        <f t="shared" si="3"/>
        <v>7187.5</v>
      </c>
      <c r="J31" s="1" t="s">
        <v>16</v>
      </c>
      <c r="K31" s="2">
        <v>250</v>
      </c>
      <c r="L31" s="3">
        <v>117.25</v>
      </c>
      <c r="M31" s="2">
        <f t="shared" si="5"/>
        <v>29312.5</v>
      </c>
      <c r="N31" s="8">
        <f t="shared" si="2"/>
        <v>4.7192746042249281E-2</v>
      </c>
      <c r="O31" s="8"/>
      <c r="P31" s="3"/>
      <c r="Q31" s="5"/>
    </row>
    <row r="32" spans="1:20">
      <c r="A32" s="1" t="s">
        <v>15</v>
      </c>
      <c r="B32" s="2">
        <v>500</v>
      </c>
      <c r="C32" s="3">
        <v>57</v>
      </c>
      <c r="D32" s="2">
        <f>C32*B32</f>
        <v>28500</v>
      </c>
      <c r="E32" s="8">
        <f t="shared" si="1"/>
        <v>4.5884631546408684E-2</v>
      </c>
      <c r="F32" s="3">
        <v>-1.0625</v>
      </c>
      <c r="G32" s="2">
        <f t="shared" si="3"/>
        <v>-531.25</v>
      </c>
      <c r="J32" s="1" t="s">
        <v>15</v>
      </c>
      <c r="K32" s="2">
        <v>500</v>
      </c>
      <c r="L32" s="3">
        <v>58.0625</v>
      </c>
      <c r="M32" s="2">
        <f>L32*K32</f>
        <v>29031.25</v>
      </c>
      <c r="N32" s="8">
        <f t="shared" si="2"/>
        <v>4.6739937178304457E-2</v>
      </c>
      <c r="O32" s="8"/>
      <c r="P32" s="3"/>
      <c r="Q32" s="5"/>
    </row>
    <row r="33" spans="1:17">
      <c r="A33" s="1" t="s">
        <v>5</v>
      </c>
      <c r="B33" s="2">
        <v>200</v>
      </c>
      <c r="C33" s="3">
        <v>94.5</v>
      </c>
      <c r="D33" s="2">
        <f t="shared" si="4"/>
        <v>18900</v>
      </c>
      <c r="E33" s="8">
        <f t="shared" si="1"/>
        <v>3.0428755657092073E-2</v>
      </c>
      <c r="F33" s="3">
        <v>3.4375</v>
      </c>
      <c r="G33" s="2">
        <f t="shared" si="3"/>
        <v>687.5</v>
      </c>
      <c r="J33" s="1" t="s">
        <v>10</v>
      </c>
      <c r="K33" s="2">
        <v>500</v>
      </c>
      <c r="L33" s="3">
        <v>48.3125</v>
      </c>
      <c r="M33" s="2">
        <f>L33*K33</f>
        <v>24156.25</v>
      </c>
      <c r="N33" s="8">
        <f t="shared" si="2"/>
        <v>3.8891250203260869E-2</v>
      </c>
      <c r="O33" s="8"/>
      <c r="P33" s="3"/>
      <c r="Q33" s="5"/>
    </row>
    <row r="34" spans="1:17">
      <c r="A34" s="1" t="s">
        <v>16</v>
      </c>
      <c r="B34" s="2">
        <v>250</v>
      </c>
      <c r="C34" s="3">
        <v>111</v>
      </c>
      <c r="D34" s="2">
        <f>C34*B34</f>
        <v>27750</v>
      </c>
      <c r="E34" s="8">
        <f t="shared" si="1"/>
        <v>4.4677141242555819E-2</v>
      </c>
      <c r="F34" s="3">
        <v>-5.875</v>
      </c>
      <c r="G34" s="2">
        <f t="shared" si="3"/>
        <v>-1468.75</v>
      </c>
      <c r="J34" s="1" t="s">
        <v>11</v>
      </c>
      <c r="K34" s="2">
        <v>2000</v>
      </c>
      <c r="L34" s="3">
        <v>9.84375</v>
      </c>
      <c r="M34" s="2">
        <f>L34*K34</f>
        <v>19687.5</v>
      </c>
      <c r="N34" s="8">
        <f t="shared" si="2"/>
        <v>3.1696620476137576E-2</v>
      </c>
      <c r="O34" s="8"/>
      <c r="P34" s="3"/>
      <c r="Q34" s="5"/>
    </row>
    <row r="35" spans="1:17">
      <c r="A35" s="1" t="s">
        <v>0</v>
      </c>
      <c r="B35" s="2">
        <v>500</v>
      </c>
      <c r="C35" s="3">
        <v>135.75</v>
      </c>
      <c r="D35" s="2">
        <f t="shared" si="4"/>
        <v>67875</v>
      </c>
      <c r="E35" s="8">
        <f t="shared" si="1"/>
        <v>0.10927787249868384</v>
      </c>
      <c r="F35" s="3">
        <v>-10.25</v>
      </c>
      <c r="G35" s="2">
        <f t="shared" si="3"/>
        <v>-5125</v>
      </c>
      <c r="J35" s="1" t="s">
        <v>5</v>
      </c>
      <c r="K35" s="2">
        <v>200</v>
      </c>
      <c r="L35" s="3">
        <v>93.5</v>
      </c>
      <c r="M35" s="2">
        <f t="shared" si="5"/>
        <v>18700</v>
      </c>
      <c r="N35" s="8">
        <f t="shared" si="2"/>
        <v>3.0106758242731312E-2</v>
      </c>
      <c r="O35" s="8"/>
      <c r="P35" s="3"/>
      <c r="Q35" s="5"/>
    </row>
    <row r="36" spans="1:17">
      <c r="A36" s="1" t="s">
        <v>6</v>
      </c>
      <c r="B36" s="2">
        <v>250</v>
      </c>
      <c r="C36" s="3">
        <v>150.375</v>
      </c>
      <c r="D36" s="2">
        <f t="shared" si="4"/>
        <v>37593.75</v>
      </c>
      <c r="E36" s="8">
        <f t="shared" si="1"/>
        <v>6.0525451480624611E-2</v>
      </c>
      <c r="F36" s="3">
        <v>-3.1875</v>
      </c>
      <c r="G36" s="2">
        <f t="shared" si="3"/>
        <v>-796.875</v>
      </c>
      <c r="J36" s="1" t="s">
        <v>4</v>
      </c>
      <c r="K36" s="2">
        <v>100</v>
      </c>
      <c r="L36" s="3">
        <v>72.375</v>
      </c>
      <c r="M36" s="2">
        <f t="shared" si="5"/>
        <v>7237.5</v>
      </c>
      <c r="N36" s="8">
        <f t="shared" si="2"/>
        <v>1.1652281432180099E-2</v>
      </c>
      <c r="O36" s="8"/>
      <c r="P36" s="3"/>
      <c r="Q36" s="5"/>
    </row>
    <row r="37" spans="1:17">
      <c r="A37" s="7" t="s">
        <v>7</v>
      </c>
      <c r="B37" s="2">
        <f>+D19</f>
        <v>-53452</v>
      </c>
      <c r="C37" s="3">
        <v>1</v>
      </c>
      <c r="D37" s="2">
        <f>+C37*B37</f>
        <v>-53452</v>
      </c>
      <c r="E37" s="8"/>
      <c r="G37" s="2"/>
      <c r="J37" s="7"/>
      <c r="K37" s="2"/>
      <c r="L37" s="3"/>
      <c r="M37" s="2"/>
      <c r="N37" s="8"/>
      <c r="O37" s="8"/>
      <c r="P37" s="3"/>
      <c r="Q37" s="5"/>
    </row>
    <row r="38" spans="1:17">
      <c r="E38" s="8"/>
      <c r="G38" s="2"/>
      <c r="K38" s="2"/>
      <c r="L38" s="3"/>
      <c r="M38" s="2"/>
      <c r="N38" s="8"/>
      <c r="O38" s="8"/>
      <c r="P38" s="3"/>
      <c r="Q38" s="5"/>
    </row>
    <row r="39" spans="1:17">
      <c r="C39" s="2">
        <v>625538.625</v>
      </c>
      <c r="D39" s="2">
        <f>SUM(D23:D38)</f>
        <v>621123</v>
      </c>
      <c r="E39" s="2">
        <f>+D39-C39+E41</f>
        <v>-4415.625</v>
      </c>
      <c r="G39" s="2"/>
      <c r="K39" s="2"/>
      <c r="L39" s="3"/>
      <c r="M39" s="2"/>
      <c r="N39" s="8"/>
      <c r="O39" s="8"/>
      <c r="P39" s="3"/>
      <c r="Q39" s="5"/>
    </row>
    <row r="40" spans="1:17">
      <c r="A40" s="6" t="s">
        <v>14</v>
      </c>
      <c r="G40" s="2"/>
      <c r="J40" s="6"/>
    </row>
    <row r="41" spans="1:17">
      <c r="A41" s="1" t="s">
        <v>12</v>
      </c>
      <c r="B41" s="2">
        <v>-2000</v>
      </c>
      <c r="C41" s="3">
        <v>41.625</v>
      </c>
      <c r="D41" s="2">
        <f>C41*B41</f>
        <v>-83250</v>
      </c>
      <c r="E41" s="2"/>
      <c r="F41" s="11">
        <v>-1.3125</v>
      </c>
      <c r="G41" s="2">
        <f>+F41*B41</f>
        <v>2625</v>
      </c>
    </row>
    <row r="42" spans="1:17">
      <c r="G42" s="2"/>
    </row>
    <row r="43" spans="1:17">
      <c r="G43" s="2">
        <f>SUM(G23:G42)</f>
        <v>846.875</v>
      </c>
    </row>
    <row r="44" spans="1:17">
      <c r="G44" s="2"/>
    </row>
  </sheetData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Fletcher Sturm</dc:creator>
  <cp:lastModifiedBy>Felienne</cp:lastModifiedBy>
  <dcterms:created xsi:type="dcterms:W3CDTF">2000-02-14T16:43:24Z</dcterms:created>
  <dcterms:modified xsi:type="dcterms:W3CDTF">2014-09-03T16:16:45Z</dcterms:modified>
</cp:coreProperties>
</file>