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720" windowHeight="7320"/>
  </bookViews>
  <sheets>
    <sheet name="WOFORMA" sheetId="1" r:id="rId1"/>
    <sheet name="M&amp;E Costs " sheetId="2" r:id="rId2"/>
  </sheets>
  <definedNames>
    <definedName name="\0">WOFORMA!$B$231</definedName>
    <definedName name="\p">WOFORMA!$B$234</definedName>
    <definedName name="__123Graph_A" hidden="1">WOFORMA!$A$6:$A$9</definedName>
    <definedName name="__123Graph_ABLANK" hidden="1">WOFORMA!$A$6:$A$9</definedName>
    <definedName name="APPDATE">WOFORMA!$S$50</definedName>
    <definedName name="APPSIG">WOFORMA!$K$50</definedName>
    <definedName name="CONO">WOFORMA!$F$9</definedName>
    <definedName name="DBAPPDATE">WOFORMA!$E$535</definedName>
    <definedName name="DBAPPSIG">WOFORMA!$D$535</definedName>
    <definedName name="DBCONO">WOFORMA!$B$535</definedName>
    <definedName name="DBDATA">WOFORMA!$A$245:$D$251</definedName>
    <definedName name="DBDISTDEPT">WOFORMA!$A$535</definedName>
    <definedName name="DBESTSTDTE">WOFORMA!$F$535</definedName>
    <definedName name="DBRESPCNTR">WOFORMA!$C$535</definedName>
    <definedName name="DBTOTESTCST">WOFORMA!$G$535</definedName>
    <definedName name="DISTDEPT">WOFORMA!$K$42</definedName>
    <definedName name="ESTSTDTE">WOFORMA!$A$15</definedName>
    <definedName name="_xlnm.Print_Area" localSheetId="1">'M&amp;E Costs '!$A$1:$J$67</definedName>
    <definedName name="_xlnm.Print_Area" localSheetId="0">WOFORMA!$A$1:$X$205</definedName>
    <definedName name="_xlnm.Print_Area">WOFORMA!$A$1:$X$205</definedName>
    <definedName name="Print_Area_MI" localSheetId="0">WOFORMA!$A$1:$X$205</definedName>
    <definedName name="PRINT_AREA_MI">WOFORMA!$A$1:$X$205</definedName>
    <definedName name="RESPCNTR">WOFORMA!$J$9</definedName>
    <definedName name="TOTESTCST">WOFORMA!$H$47</definedName>
    <definedName name="WOT">WOFORMA!$A$13</definedName>
  </definedNames>
  <calcPr calcId="152511"/>
</workbook>
</file>

<file path=xl/calcChain.xml><?xml version="1.0" encoding="utf-8"?>
<calcChain xmlns="http://schemas.openxmlformats.org/spreadsheetml/2006/main">
  <c r="A5" i="2" l="1"/>
  <c r="I24" i="2"/>
  <c r="I25" i="2"/>
  <c r="I64" i="2" s="1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J63" i="2"/>
  <c r="J65" i="2" s="1"/>
  <c r="I66" i="2" s="1"/>
  <c r="J64" i="2"/>
  <c r="A3" i="1"/>
  <c r="E60" i="1"/>
  <c r="K68" i="1"/>
  <c r="O68" i="1"/>
  <c r="L70" i="1"/>
  <c r="O70" i="1"/>
  <c r="S70" i="1"/>
  <c r="P73" i="1"/>
  <c r="A77" i="1"/>
  <c r="F77" i="1"/>
  <c r="K77" i="1"/>
  <c r="R80" i="1"/>
  <c r="R100" i="1" s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V100" i="1"/>
  <c r="V101" i="1"/>
  <c r="V102" i="1" s="1"/>
  <c r="R106" i="1"/>
  <c r="V106" i="1"/>
  <c r="R109" i="1"/>
  <c r="V109" i="1"/>
  <c r="R114" i="1"/>
  <c r="V114" i="1"/>
  <c r="R119" i="1"/>
  <c r="V119" i="1"/>
  <c r="K137" i="1"/>
  <c r="O137" i="1"/>
  <c r="F142" i="1"/>
  <c r="K142" i="1"/>
  <c r="N142" i="1"/>
  <c r="K173" i="1"/>
  <c r="K195" i="1"/>
  <c r="K204" i="1"/>
  <c r="K205" i="1"/>
  <c r="O205" i="1"/>
  <c r="D245" i="1"/>
  <c r="D246" i="1"/>
  <c r="D247" i="1"/>
  <c r="D248" i="1"/>
  <c r="D249" i="1"/>
  <c r="D250" i="1"/>
  <c r="V128" i="1" l="1"/>
  <c r="V132" i="1" s="1"/>
  <c r="V130" i="1"/>
  <c r="V131" i="1" s="1"/>
  <c r="I63" i="2"/>
  <c r="I65" i="2" s="1"/>
  <c r="I67" i="2" s="1"/>
  <c r="R101" i="1"/>
  <c r="R102" i="1" s="1"/>
  <c r="V133" i="1" l="1"/>
  <c r="H52" i="1" s="1"/>
  <c r="R128" i="1"/>
  <c r="R130" i="1" s="1"/>
  <c r="R131" i="1" l="1"/>
  <c r="R132" i="1"/>
  <c r="V134" i="1"/>
  <c r="V135" i="1" s="1"/>
  <c r="H54" i="1" s="1"/>
  <c r="R133" i="1" l="1"/>
  <c r="H47" i="1" s="1"/>
  <c r="D251" i="1" l="1"/>
  <c r="R134" i="1"/>
  <c r="H48" i="1" l="1"/>
  <c r="H50" i="1" s="1"/>
  <c r="R135" i="1"/>
</calcChain>
</file>

<file path=xl/sharedStrings.xml><?xml version="1.0" encoding="utf-8"?>
<sst xmlns="http://schemas.openxmlformats.org/spreadsheetml/2006/main" count="335" uniqueCount="253">
  <si>
    <t xml:space="preserve">  Original</t>
  </si>
  <si>
    <t xml:space="preserve">  Revision </t>
  </si>
  <si>
    <t xml:space="preserve">  Cancel</t>
  </si>
  <si>
    <t>WORK ORDER NO. (6)</t>
  </si>
  <si>
    <t>Discretionary</t>
  </si>
  <si>
    <t>Non-Discretionary</t>
  </si>
  <si>
    <t>Work Order Authorization &amp; Estimate</t>
  </si>
  <si>
    <t xml:space="preserve"> Response</t>
  </si>
  <si>
    <t xml:space="preserve">     Project</t>
  </si>
  <si>
    <t xml:space="preserve">         Related</t>
  </si>
  <si>
    <t xml:space="preserve">                   Owner Company</t>
  </si>
  <si>
    <t>Co. No. (3)</t>
  </si>
  <si>
    <t xml:space="preserve">   State (2)</t>
  </si>
  <si>
    <t xml:space="preserve"> Center (4)</t>
  </si>
  <si>
    <t>Manager (3)</t>
  </si>
  <si>
    <t xml:space="preserve">     Type (3)</t>
  </si>
  <si>
    <t xml:space="preserve"> Work Order No. (6)</t>
  </si>
  <si>
    <t>Houston Pipe Line</t>
  </si>
  <si>
    <t>012</t>
  </si>
  <si>
    <t>LOCATION</t>
  </si>
  <si>
    <t xml:space="preserve"> SYSTEM NAME</t>
  </si>
  <si>
    <t xml:space="preserve">     Work Order Title (20)</t>
  </si>
  <si>
    <t>COUNTY/PARISH</t>
  </si>
  <si>
    <t>PLANT LOC/LINE &amp; STATION NOS.</t>
  </si>
  <si>
    <t xml:space="preserve"> SYSTEM NO.</t>
  </si>
  <si>
    <t>ESTIMATED START DATE</t>
  </si>
  <si>
    <t>ESTIMATED IN SERVICE DATE</t>
  </si>
  <si>
    <t>ESTIMATED COMPLETION DATE</t>
  </si>
  <si>
    <t>Detailed Description of Work:</t>
  </si>
  <si>
    <t>CONTRACT NO.</t>
  </si>
  <si>
    <t xml:space="preserve"> REIMBURSABLE?</t>
  </si>
  <si>
    <t>YES</t>
  </si>
  <si>
    <t xml:space="preserve">NO </t>
  </si>
  <si>
    <t xml:space="preserve"> AMOUNT OR %</t>
  </si>
  <si>
    <t xml:space="preserve">  RETAIN OWNERSHIP?</t>
  </si>
  <si>
    <t xml:space="preserve">  APPLY TAX FACTOR?</t>
  </si>
  <si>
    <t xml:space="preserve"> ATTACH COPY OF AGREEMENT</t>
  </si>
  <si>
    <t xml:space="preserve">  YES</t>
  </si>
  <si>
    <t xml:space="preserve">  NO</t>
  </si>
  <si>
    <t>NO</t>
  </si>
  <si>
    <t xml:space="preserve">                        Regulatory Approval</t>
  </si>
  <si>
    <t xml:space="preserve">       Project Review/Contact Information</t>
  </si>
  <si>
    <t>Required</t>
  </si>
  <si>
    <t xml:space="preserve"> DOCKET NUMBER</t>
  </si>
  <si>
    <t>DISTRICT/DEPARTMENT</t>
  </si>
  <si>
    <t xml:space="preserve">  DISTRICT/DEPARTMENT MANAGER</t>
  </si>
  <si>
    <t>Received</t>
  </si>
  <si>
    <t>REGULATORY AFFAIRS/LEGAL SIGNATURE</t>
  </si>
  <si>
    <t>PROJECT/CONSTRUCTION COORDINATOR</t>
  </si>
  <si>
    <t xml:space="preserve">        Estimated Work Order Cost</t>
  </si>
  <si>
    <t xml:space="preserve">                  Property Accounting</t>
  </si>
  <si>
    <t>SIGNATURE</t>
  </si>
  <si>
    <t>Total Estimated Cost</t>
  </si>
  <si>
    <t>Date:</t>
  </si>
  <si>
    <t>Less:  Credits</t>
  </si>
  <si>
    <t>Approvals</t>
  </si>
  <si>
    <t>TECHNICAL OPERATIONS</t>
  </si>
  <si>
    <t>Net Cost</t>
  </si>
  <si>
    <t>Less:  Previous Net Work Order Cost</t>
  </si>
  <si>
    <t>FINANCE (OWNER COMPANY)</t>
  </si>
  <si>
    <t>Revision Increase (Decrease)</t>
  </si>
  <si>
    <t>EXECUTIVE</t>
  </si>
  <si>
    <t xml:space="preserve">                    Budget Control</t>
  </si>
  <si>
    <t>Project in:</t>
  </si>
  <si>
    <t>Budget</t>
  </si>
  <si>
    <t>Yes</t>
  </si>
  <si>
    <t>Current Estimate</t>
  </si>
  <si>
    <t>No</t>
  </si>
  <si>
    <t>CAPITAL BUDGET CODE</t>
  </si>
  <si>
    <t>RSP CO.</t>
  </si>
  <si>
    <t>BUDGET CATEGORY</t>
  </si>
  <si>
    <t>Budget Balance Available</t>
  </si>
  <si>
    <t>$</t>
  </si>
  <si>
    <t>External Approvals</t>
  </si>
  <si>
    <t>Budget Balance Remaining</t>
  </si>
  <si>
    <t>Financial Control Signature</t>
  </si>
  <si>
    <t>Form Prepared 2/29/00</t>
  </si>
  <si>
    <t>Filename:</t>
  </si>
  <si>
    <t xml:space="preserve">   Work Order Estimate</t>
  </si>
  <si>
    <t>E/A (3)</t>
  </si>
  <si>
    <t>CIP (3)</t>
  </si>
  <si>
    <t>Work Order Title (20)</t>
  </si>
  <si>
    <t xml:space="preserve">                        Unit</t>
  </si>
  <si>
    <t xml:space="preserve">  Estimated Cost</t>
  </si>
  <si>
    <t xml:space="preserve">   Prop. Unit (5)</t>
  </si>
  <si>
    <t xml:space="preserve">  Materials</t>
  </si>
  <si>
    <t>Qty.</t>
  </si>
  <si>
    <t xml:space="preserve">             Measure</t>
  </si>
  <si>
    <t xml:space="preserve">                 Price</t>
  </si>
  <si>
    <t xml:space="preserve">      Current</t>
  </si>
  <si>
    <t xml:space="preserve">       Previous</t>
  </si>
  <si>
    <t>534-00</t>
  </si>
  <si>
    <t>903-00</t>
  </si>
  <si>
    <t>Freight @ 4.5%</t>
  </si>
  <si>
    <t>Freight</t>
  </si>
  <si>
    <t>904-00</t>
  </si>
  <si>
    <t>Tax @ 8.25 %</t>
  </si>
  <si>
    <t>Tax</t>
  </si>
  <si>
    <t>Total</t>
  </si>
  <si>
    <t>Construction Support</t>
  </si>
  <si>
    <t>9 0 0 0 0</t>
  </si>
  <si>
    <t xml:space="preserve">(CSUP) </t>
  </si>
  <si>
    <t>(CSUP) CONSTRUCTION MANAGEMENT (1 day @ $480)</t>
  </si>
  <si>
    <t>9 0 1 0 0</t>
  </si>
  <si>
    <t>(CSUP)</t>
  </si>
  <si>
    <t>District Labor and Equipment</t>
  </si>
  <si>
    <t>(DLAB)</t>
  </si>
  <si>
    <t>DISTRICT LABOR</t>
  </si>
  <si>
    <t>Engineering</t>
  </si>
  <si>
    <t>(ENGR)</t>
  </si>
  <si>
    <t>COMPANY ENGINEERING</t>
  </si>
  <si>
    <t>CONTRACT ENGINEERING</t>
  </si>
  <si>
    <t>CONTRACT HANOVER MEASUREMENT SERVICES</t>
  </si>
  <si>
    <t>Contract Installation</t>
  </si>
  <si>
    <t>(SPJT)</t>
  </si>
  <si>
    <t>SPECIAL PROJECT TEAM</t>
  </si>
  <si>
    <t>(INST)</t>
  </si>
  <si>
    <t>CONTRACT HANOVER MEASUEMENT SERVICES</t>
  </si>
  <si>
    <t>CONTRACT INSTALLATION</t>
  </si>
  <si>
    <t>505-20</t>
  </si>
  <si>
    <t>(ENVR)</t>
  </si>
  <si>
    <t>ENVIRONMENTAL</t>
  </si>
  <si>
    <t>504-03</t>
  </si>
  <si>
    <t>(LROW)</t>
  </si>
  <si>
    <t xml:space="preserve">RIGHT OF WAY </t>
  </si>
  <si>
    <t>280-00</t>
  </si>
  <si>
    <t>(GLRW)</t>
  </si>
  <si>
    <t>504-00</t>
  </si>
  <si>
    <t>504-13</t>
  </si>
  <si>
    <t>325-00</t>
  </si>
  <si>
    <t>(GSLS)</t>
  </si>
  <si>
    <t>GAS LOSS ($2/MCF:$0 Blowdown &amp; $0 Purge)</t>
  </si>
  <si>
    <t>902-00</t>
  </si>
  <si>
    <t>AS-BUILTS</t>
  </si>
  <si>
    <t>(2% for HPL)</t>
  </si>
  <si>
    <t>991-00</t>
  </si>
  <si>
    <t>(OTHR)</t>
  </si>
  <si>
    <t>CONTINGENCIES/OTHER</t>
  </si>
  <si>
    <t>990-00</t>
  </si>
  <si>
    <t>(OVRH)</t>
  </si>
  <si>
    <t xml:space="preserve"> OVERHEAD</t>
  </si>
  <si>
    <t>(13% for HPL)</t>
  </si>
  <si>
    <t>993-00</t>
  </si>
  <si>
    <t>(AFCD)</t>
  </si>
  <si>
    <t xml:space="preserve"> AFUDC</t>
  </si>
  <si>
    <t>6.5% for  30 Days</t>
  </si>
  <si>
    <t>Income Tax Gross-Up Charge</t>
  </si>
  <si>
    <t>% Per Deal Maker =</t>
  </si>
  <si>
    <t>Less Credits (Reimbursements/Contributions-in-aid)</t>
  </si>
  <si>
    <t>NET COST</t>
  </si>
  <si>
    <t>Reviewed by:</t>
  </si>
  <si>
    <t>Property Accounting:</t>
  </si>
  <si>
    <t>Work Order Authorization</t>
  </si>
  <si>
    <t>ADDITIONAL INFORMATION</t>
  </si>
  <si>
    <t>WORK ORDER TITLE (20)</t>
  </si>
  <si>
    <t>MESSAGE/COMMENTS:</t>
  </si>
  <si>
    <t>\0</t>
  </si>
  <si>
    <t>/WGZY{HOME}</t>
  </si>
  <si>
    <t>AUTOMATIC MACRO TO SURPRESS DISPLAY OF ZEROS</t>
  </si>
  <si>
    <t>MACRO TO PRINT</t>
  </si>
  <si>
    <t>\P</t>
  </si>
  <si>
    <t>:PRSA1..X171~</t>
  </si>
  <si>
    <t>{PANELOFF}</t>
  </si>
  <si>
    <t>{INDICATE "ENTER PAGE NUMBER OF FIRST PAGE TO PRINT (ENTER FOR PAGE 1)"}</t>
  </si>
  <si>
    <t>SB{?}~</t>
  </si>
  <si>
    <t>{INDICATE "ENTER PAGE NUMBER OF LAST PAGE TO PRINT (ENTER FOR PAGE 3)"}</t>
  </si>
  <si>
    <t>E{?}~</t>
  </si>
  <si>
    <t>{INDICATE}QG</t>
  </si>
  <si>
    <t>SE9999~B1~</t>
  </si>
  <si>
    <t>QQ{PANELON}</t>
  </si>
  <si>
    <t>FIELDS TO MOVE TO DATABASE FILE</t>
  </si>
  <si>
    <t>DISTDEPT:</t>
  </si>
  <si>
    <t>CO. NO.:</t>
  </si>
  <si>
    <t>RESPCNTR:</t>
  </si>
  <si>
    <t>APPSIG:</t>
  </si>
  <si>
    <t>APPDATE:</t>
  </si>
  <si>
    <t>ESTSTDTE:</t>
  </si>
  <si>
    <t>TOTESTCST:</t>
  </si>
  <si>
    <t>ENA TECHNICAL SERVICES</t>
  </si>
  <si>
    <t>PROJECT MATERIAL (Attachment A.)</t>
  </si>
  <si>
    <t>CUSTOMER COMPANY NAME:</t>
  </si>
  <si>
    <t>PROJECT NAME:</t>
  </si>
  <si>
    <t>W.O. NUMBER:</t>
  </si>
  <si>
    <t>PROJECT ENGINEER:</t>
  </si>
  <si>
    <t>FILE NAME:</t>
  </si>
  <si>
    <t>REVISION NUMBER:</t>
  </si>
  <si>
    <t>PLANNER / MARKETER:</t>
  </si>
  <si>
    <t>MATERIAL AND EQUIPMENT COSTS</t>
  </si>
  <si>
    <t>W.O.A.</t>
  </si>
  <si>
    <t>Est.</t>
  </si>
  <si>
    <t>COST</t>
  </si>
  <si>
    <t>CONTINGENCY</t>
  </si>
  <si>
    <t xml:space="preserve">Property </t>
  </si>
  <si>
    <t>Quantity</t>
  </si>
  <si>
    <t>Unit</t>
  </si>
  <si>
    <t>Unit Cost</t>
  </si>
  <si>
    <t>ESTIMATE</t>
  </si>
  <si>
    <t>MATERIAL AND EQUIPMENT</t>
  </si>
  <si>
    <t>(2/24/2000)</t>
  </si>
  <si>
    <t>FREIGHT  (4.50% of materials)</t>
  </si>
  <si>
    <t>TAX  (8.25% of materials)</t>
  </si>
  <si>
    <t>MATL. &amp; EQUIP. SUB-TOTAL</t>
  </si>
  <si>
    <t>CONTINGENCIES</t>
  </si>
  <si>
    <t>MATL. &amp; EQUIP. SUB-TOTAL WITH CONTINGENCIES</t>
  </si>
  <si>
    <r>
      <t xml:space="preserve">Less:  Net W.O. Cost or Revision Increase </t>
    </r>
    <r>
      <rPr>
        <sz val="6"/>
        <rFont val="Helv"/>
      </rPr>
      <t>(Decrease)</t>
    </r>
  </si>
  <si>
    <t>Benefit:</t>
  </si>
  <si>
    <t>X</t>
  </si>
  <si>
    <t>TX</t>
  </si>
  <si>
    <t>HOU</t>
  </si>
  <si>
    <t>TRA</t>
  </si>
  <si>
    <t>x</t>
  </si>
  <si>
    <t xml:space="preserve">Reason for Change: </t>
  </si>
  <si>
    <t>ea</t>
  </si>
  <si>
    <t>ft</t>
  </si>
  <si>
    <t>Misc. Material</t>
  </si>
  <si>
    <t>lot</t>
  </si>
  <si>
    <t>(Survey 0 days @ $935 =$0),(X-Ray 1 days @ $600 =$800),(Inspection 0 days @ $330 &amp; 0 days @ $295=$0), (QA= $0)</t>
  </si>
  <si>
    <t>4/17/00</t>
  </si>
  <si>
    <t>Hilcorp Old Ocean Processing Plant Connect</t>
  </si>
  <si>
    <t>Chas. Breen A-46</t>
  </si>
  <si>
    <t>Brazoria County</t>
  </si>
  <si>
    <t>ENA Rate Zone:  31</t>
  </si>
  <si>
    <t>4/10/00</t>
  </si>
  <si>
    <t>and One (1) 8" Sr. Orifice Meter Run c/w EFM, Scada &amp; Gas Sampler.</t>
  </si>
  <si>
    <t>Ref. Drw. HC-1808-21-V</t>
  </si>
  <si>
    <t xml:space="preserve">Hilcorp will Provide Surface Site for Metering Facilities.  </t>
  </si>
  <si>
    <t>Hilcorp will Install, Own &amp; Operate Tap on Hilcorp Line, and Required Flow Regulation and</t>
  </si>
  <si>
    <t>Connecting Piping to Connect to End Of HPL Meter Run.</t>
  </si>
  <si>
    <t>1808-21,  Mr. #</t>
  </si>
  <si>
    <t>To Allow Processing of Gas by Hilcorp Old Ocean Processing Plant.</t>
  </si>
  <si>
    <t>HMS/Wharton</t>
  </si>
  <si>
    <t xml:space="preserve">Bob Camp (713) 853-7352, Brad Blevins (713) 853-6508,  Mary Jo Johnson (713) 853-5797 </t>
  </si>
  <si>
    <t>Charlie Thompson</t>
  </si>
  <si>
    <t>5B408</t>
  </si>
  <si>
    <t>5AA08</t>
  </si>
  <si>
    <t>8-5/8" x .322" Gr. B Pipe</t>
  </si>
  <si>
    <t>8" 600# Sr. Orifice Mtr. Run</t>
  </si>
  <si>
    <t>8" 600# Ball Valve</t>
  </si>
  <si>
    <t>5C408</t>
  </si>
  <si>
    <t>8" 600# Check Valve</t>
  </si>
  <si>
    <t>PGI Gas Sampler</t>
  </si>
  <si>
    <t>Flow Computer</t>
  </si>
  <si>
    <t>PGI Manifold</t>
  </si>
  <si>
    <t>Radio Package</t>
  </si>
  <si>
    <t>Sample Probe</t>
  </si>
  <si>
    <t>504-09</t>
  </si>
  <si>
    <t>Prepared by: Bob Camp 3/13/00</t>
  </si>
  <si>
    <t>Processing of Gas by Hilcorp will Reduce BTU Value and Possible Liquid Drop Out.</t>
  </si>
  <si>
    <t>Install, Own &amp; Operate 6" x 12" Hot Tap on 12" (1809) Valley Line @ Approximate Sta. 1776+60</t>
  </si>
  <si>
    <t>5B406</t>
  </si>
  <si>
    <t xml:space="preserve">6" 600# Ball Valve </t>
  </si>
  <si>
    <t>5AA06</t>
  </si>
  <si>
    <t>6" x 12" Weld Saddle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</si>
</sst>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General_)"/>
    <numFmt numFmtId="165" formatCode="mm/dd/yy_)"/>
    <numFmt numFmtId="166" formatCode="#,##0.00#"/>
    <numFmt numFmtId="168" formatCode="000"/>
  </numFmts>
  <fonts count="57" x14ac:knownFonts="1">
    <font>
      <sz val="12"/>
      <name val="Helv"/>
    </font>
    <font>
      <sz val="12"/>
      <color indexed="12"/>
      <name val="Helv"/>
    </font>
    <font>
      <sz val="10"/>
      <name val="Helv"/>
    </font>
    <font>
      <sz val="6"/>
      <name val="Helv"/>
    </font>
    <font>
      <sz val="7"/>
      <name val="Helv"/>
    </font>
    <font>
      <sz val="8"/>
      <name val="Helv"/>
    </font>
    <font>
      <b/>
      <sz val="8"/>
      <name val="Helv"/>
    </font>
    <font>
      <b/>
      <sz val="7"/>
      <name val="Helv"/>
    </font>
    <font>
      <sz val="5"/>
      <name val="Helv"/>
    </font>
    <font>
      <b/>
      <sz val="10"/>
      <name val="Helv"/>
    </font>
    <font>
      <sz val="8"/>
      <color indexed="12"/>
      <name val="Helv"/>
    </font>
    <font>
      <sz val="6"/>
      <color indexed="12"/>
      <name val="Helv"/>
    </font>
    <font>
      <sz val="7"/>
      <color indexed="12"/>
      <name val="Helv"/>
    </font>
    <font>
      <sz val="10"/>
      <color indexed="12"/>
      <name val="Helv"/>
    </font>
    <font>
      <b/>
      <sz val="7"/>
      <color indexed="12"/>
      <name val="Helv"/>
    </font>
    <font>
      <b/>
      <sz val="10"/>
      <color indexed="12"/>
      <name val="Helv"/>
    </font>
    <font>
      <u/>
      <sz val="12"/>
      <color indexed="12"/>
      <name val="Helv"/>
    </font>
    <font>
      <b/>
      <sz val="9"/>
      <name val="Helv"/>
    </font>
    <font>
      <sz val="9"/>
      <color indexed="12"/>
      <name val="Helv"/>
    </font>
    <font>
      <sz val="9"/>
      <name val="Helv"/>
    </font>
    <font>
      <b/>
      <sz val="10"/>
      <color indexed="8"/>
      <name val="Helv"/>
    </font>
    <font>
      <b/>
      <sz val="8"/>
      <color indexed="12"/>
      <name val="Helv"/>
    </font>
    <font>
      <b/>
      <sz val="12"/>
      <name val="Helv"/>
    </font>
    <font>
      <sz val="16"/>
      <name val="Helv"/>
    </font>
    <font>
      <sz val="14"/>
      <color indexed="12"/>
      <name val="Helv"/>
    </font>
    <font>
      <sz val="10"/>
      <color indexed="12"/>
      <name val="Arial"/>
      <family val="2"/>
    </font>
    <font>
      <sz val="12"/>
      <name val="Helv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2"/>
      <name val="Arial"/>
    </font>
    <font>
      <sz val="12"/>
      <color indexed="18"/>
      <name val="Arial"/>
      <family val="2"/>
    </font>
    <font>
      <i/>
      <sz val="12"/>
      <name val="Arial"/>
      <family val="2"/>
    </font>
    <font>
      <sz val="12"/>
      <color indexed="8"/>
      <name val="Arial"/>
      <family val="2"/>
    </font>
    <font>
      <b/>
      <sz val="14"/>
      <color indexed="18"/>
      <name val="Arial"/>
      <family val="2"/>
    </font>
    <font>
      <b/>
      <sz val="16"/>
      <name val="Helv"/>
    </font>
    <font>
      <b/>
      <sz val="10"/>
      <color indexed="10"/>
      <name val="Helv"/>
    </font>
    <font>
      <b/>
      <sz val="12"/>
      <color indexed="10"/>
      <name val="Helv"/>
    </font>
    <font>
      <b/>
      <sz val="11"/>
      <color indexed="10"/>
      <name val="Helv"/>
    </font>
    <font>
      <sz val="11"/>
      <name val="Helv"/>
    </font>
    <font>
      <sz val="7"/>
      <color indexed="8"/>
      <name val="Helv"/>
    </font>
    <font>
      <sz val="6"/>
      <color indexed="8"/>
      <name val="Helv"/>
    </font>
    <font>
      <sz val="12"/>
      <color indexed="8"/>
      <name val="Helv"/>
    </font>
    <font>
      <b/>
      <sz val="9"/>
      <color indexed="8"/>
      <name val="Helv"/>
    </font>
    <font>
      <b/>
      <sz val="7"/>
      <color indexed="8"/>
      <name val="Helv"/>
    </font>
    <font>
      <sz val="10"/>
      <color indexed="8"/>
      <name val="Helv"/>
    </font>
    <font>
      <sz val="8"/>
      <color indexed="8"/>
      <name val="Helv"/>
    </font>
    <font>
      <b/>
      <sz val="6"/>
      <name val="Helv"/>
    </font>
    <font>
      <i/>
      <sz val="7"/>
      <name val="Helv"/>
    </font>
    <font>
      <b/>
      <sz val="14"/>
      <name val="Helv"/>
    </font>
    <font>
      <b/>
      <sz val="10"/>
      <color indexed="12"/>
      <name val="Arial"/>
      <family val="2"/>
    </font>
    <font>
      <b/>
      <sz val="12"/>
      <color indexed="12"/>
      <name val="Helv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64"/>
      </patternFill>
    </fill>
    <fill>
      <patternFill patternType="gray125">
        <fgColor indexed="9"/>
        <bgColor indexed="9"/>
      </patternFill>
    </fill>
  </fills>
  <borders count="7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2" fontId="27" fillId="0" borderId="0"/>
  </cellStyleXfs>
  <cellXfs count="456">
    <xf numFmtId="164" fontId="0" fillId="0" borderId="0" xfId="0"/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Protection="1">
      <protection locked="0"/>
    </xf>
    <xf numFmtId="164" fontId="0" fillId="0" borderId="0" xfId="0" applyNumberFormat="1" applyAlignment="1" applyProtection="1">
      <alignment horizontal="left"/>
    </xf>
    <xf numFmtId="164" fontId="17" fillId="0" borderId="1" xfId="0" applyNumberFormat="1" applyFont="1" applyBorder="1" applyAlignment="1" applyProtection="1">
      <alignment horizontal="left"/>
    </xf>
    <xf numFmtId="164" fontId="12" fillId="0" borderId="2" xfId="0" applyNumberFormat="1" applyFont="1" applyBorder="1" applyProtection="1">
      <protection locked="0"/>
    </xf>
    <xf numFmtId="164" fontId="0" fillId="2" borderId="0" xfId="0" applyFill="1"/>
    <xf numFmtId="164" fontId="0" fillId="2" borderId="3" xfId="0" applyFill="1" applyBorder="1"/>
    <xf numFmtId="164" fontId="0" fillId="2" borderId="4" xfId="0" applyFill="1" applyBorder="1"/>
    <xf numFmtId="164" fontId="2" fillId="0" borderId="3" xfId="0" applyFont="1" applyBorder="1"/>
    <xf numFmtId="164" fontId="0" fillId="0" borderId="1" xfId="0" applyBorder="1"/>
    <xf numFmtId="164" fontId="3" fillId="0" borderId="1" xfId="0" applyFont="1" applyBorder="1"/>
    <xf numFmtId="164" fontId="2" fillId="0" borderId="4" xfId="0" applyFont="1" applyBorder="1"/>
    <xf numFmtId="164" fontId="0" fillId="0" borderId="2" xfId="0" applyBorder="1"/>
    <xf numFmtId="164" fontId="2" fillId="0" borderId="0" xfId="0" applyFont="1"/>
    <xf numFmtId="164" fontId="2" fillId="0" borderId="2" xfId="0" applyFont="1" applyBorder="1"/>
    <xf numFmtId="164" fontId="4" fillId="0" borderId="2" xfId="0" applyFont="1" applyBorder="1"/>
    <xf numFmtId="164" fontId="0" fillId="2" borderId="2" xfId="0" applyFill="1" applyBorder="1"/>
    <xf numFmtId="164" fontId="5" fillId="0" borderId="5" xfId="0" applyFont="1" applyBorder="1"/>
    <xf numFmtId="164" fontId="5" fillId="0" borderId="6" xfId="0" applyFont="1" applyBorder="1"/>
    <xf numFmtId="164" fontId="6" fillId="0" borderId="6" xfId="0" applyFont="1" applyBorder="1"/>
    <xf numFmtId="164" fontId="5" fillId="0" borderId="4" xfId="0" applyFont="1" applyBorder="1"/>
    <xf numFmtId="164" fontId="4" fillId="2" borderId="2" xfId="0" applyFont="1" applyFill="1" applyBorder="1"/>
    <xf numFmtId="164" fontId="0" fillId="0" borderId="7" xfId="0" applyBorder="1"/>
    <xf numFmtId="164" fontId="7" fillId="2" borderId="2" xfId="0" applyFont="1" applyFill="1" applyBorder="1"/>
    <xf numFmtId="164" fontId="0" fillId="2" borderId="7" xfId="0" applyFill="1" applyBorder="1"/>
    <xf numFmtId="164" fontId="0" fillId="0" borderId="8" xfId="0" applyBorder="1"/>
    <xf numFmtId="164" fontId="7" fillId="2" borderId="7" xfId="0" applyFont="1" applyFill="1" applyBorder="1"/>
    <xf numFmtId="164" fontId="0" fillId="0" borderId="9" xfId="0" applyBorder="1"/>
    <xf numFmtId="164" fontId="8" fillId="0" borderId="9" xfId="0" applyFont="1" applyBorder="1"/>
    <xf numFmtId="164" fontId="7" fillId="2" borderId="9" xfId="0" applyFont="1" applyFill="1" applyBorder="1"/>
    <xf numFmtId="164" fontId="0" fillId="0" borderId="6" xfId="0" applyBorder="1"/>
    <xf numFmtId="164" fontId="2" fillId="0" borderId="6" xfId="0" applyFont="1" applyBorder="1"/>
    <xf numFmtId="164" fontId="7" fillId="2" borderId="10" xfId="0" applyFont="1" applyFill="1" applyBorder="1"/>
    <xf numFmtId="164" fontId="0" fillId="2" borderId="6" xfId="0" applyFill="1" applyBorder="1"/>
    <xf numFmtId="164" fontId="0" fillId="0" borderId="5" xfId="0" applyBorder="1"/>
    <xf numFmtId="164" fontId="7" fillId="2" borderId="6" xfId="0" applyFont="1" applyFill="1" applyBorder="1"/>
    <xf numFmtId="164" fontId="0" fillId="2" borderId="5" xfId="0" applyFill="1" applyBorder="1"/>
    <xf numFmtId="164" fontId="0" fillId="0" borderId="11" xfId="0" applyBorder="1"/>
    <xf numFmtId="164" fontId="2" fillId="0" borderId="11" xfId="0" applyFont="1" applyBorder="1"/>
    <xf numFmtId="164" fontId="0" fillId="2" borderId="11" xfId="0" applyFill="1" applyBorder="1"/>
    <xf numFmtId="164" fontId="2" fillId="0" borderId="12" xfId="0" applyFont="1" applyBorder="1"/>
    <xf numFmtId="164" fontId="0" fillId="2" borderId="12" xfId="0" applyFill="1" applyBorder="1"/>
    <xf numFmtId="164" fontId="0" fillId="0" borderId="4" xfId="0" applyBorder="1"/>
    <xf numFmtId="164" fontId="7" fillId="2" borderId="4" xfId="0" applyFont="1" applyFill="1" applyBorder="1"/>
    <xf numFmtId="164" fontId="0" fillId="0" borderId="3" xfId="0" applyBorder="1"/>
    <xf numFmtId="164" fontId="1" fillId="0" borderId="2" xfId="0" applyNumberFormat="1" applyFont="1" applyBorder="1" applyProtection="1">
      <protection locked="0"/>
    </xf>
    <xf numFmtId="165" fontId="11" fillId="0" borderId="1" xfId="0" applyNumberFormat="1" applyFont="1" applyBorder="1" applyProtection="1">
      <protection locked="0"/>
    </xf>
    <xf numFmtId="164" fontId="12" fillId="0" borderId="13" xfId="0" applyNumberFormat="1" applyFont="1" applyBorder="1" applyProtection="1">
      <protection locked="0"/>
    </xf>
    <xf numFmtId="164" fontId="1" fillId="0" borderId="13" xfId="0" applyNumberFormat="1" applyFont="1" applyBorder="1" applyProtection="1">
      <protection locked="0"/>
    </xf>
    <xf numFmtId="164" fontId="13" fillId="0" borderId="11" xfId="0" applyNumberFormat="1" applyFont="1" applyBorder="1" applyProtection="1">
      <protection locked="0"/>
    </xf>
    <xf numFmtId="164" fontId="7" fillId="2" borderId="2" xfId="0" applyNumberFormat="1" applyFont="1" applyFill="1" applyBorder="1" applyAlignment="1" applyProtection="1">
      <alignment horizontal="left"/>
    </xf>
    <xf numFmtId="164" fontId="7" fillId="2" borderId="5" xfId="0" applyNumberFormat="1" applyFont="1" applyFill="1" applyBorder="1" applyAlignment="1" applyProtection="1">
      <alignment horizontal="left"/>
    </xf>
    <xf numFmtId="164" fontId="7" fillId="2" borderId="4" xfId="0" applyNumberFormat="1" applyFont="1" applyFill="1" applyBorder="1" applyAlignment="1" applyProtection="1">
      <alignment horizontal="left"/>
    </xf>
    <xf numFmtId="164" fontId="7" fillId="2" borderId="6" xfId="0" applyNumberFormat="1" applyFont="1" applyFill="1" applyBorder="1" applyAlignment="1" applyProtection="1">
      <alignment horizontal="left"/>
    </xf>
    <xf numFmtId="164" fontId="7" fillId="2" borderId="14" xfId="0" applyNumberFormat="1" applyFont="1" applyFill="1" applyBorder="1" applyAlignment="1" applyProtection="1">
      <alignment horizontal="left"/>
    </xf>
    <xf numFmtId="164" fontId="13" fillId="0" borderId="12" xfId="0" applyNumberFormat="1" applyFont="1" applyBorder="1" applyProtection="1">
      <protection locked="0"/>
    </xf>
    <xf numFmtId="164" fontId="13" fillId="0" borderId="13" xfId="0" applyNumberFormat="1" applyFont="1" applyBorder="1" applyProtection="1">
      <protection locked="0"/>
    </xf>
    <xf numFmtId="164" fontId="8" fillId="0" borderId="7" xfId="0" applyNumberFormat="1" applyFont="1" applyBorder="1" applyAlignment="1" applyProtection="1">
      <alignment horizontal="left"/>
    </xf>
    <xf numFmtId="164" fontId="8" fillId="0" borderId="2" xfId="0" applyNumberFormat="1" applyFont="1" applyBorder="1" applyAlignment="1" applyProtection="1">
      <alignment horizontal="left"/>
    </xf>
    <xf numFmtId="164" fontId="10" fillId="0" borderId="5" xfId="0" applyNumberFormat="1" applyFont="1" applyBorder="1" applyProtection="1">
      <protection locked="0"/>
    </xf>
    <xf numFmtId="164" fontId="10" fillId="0" borderId="6" xfId="0" applyNumberFormat="1" applyFont="1" applyBorder="1" applyProtection="1">
      <protection locked="0"/>
    </xf>
    <xf numFmtId="164" fontId="8" fillId="0" borderId="1" xfId="0" applyNumberFormat="1" applyFont="1" applyBorder="1" applyAlignment="1" applyProtection="1">
      <alignment horizontal="left"/>
    </xf>
    <xf numFmtId="164" fontId="8" fillId="0" borderId="0" xfId="0" applyNumberFormat="1" applyFont="1" applyAlignment="1" applyProtection="1">
      <alignment horizontal="left"/>
    </xf>
    <xf numFmtId="164" fontId="7" fillId="0" borderId="12" xfId="0" applyNumberFormat="1" applyFont="1" applyBorder="1" applyAlignment="1" applyProtection="1">
      <alignment horizontal="left"/>
    </xf>
    <xf numFmtId="164" fontId="1" fillId="0" borderId="11" xfId="0" applyNumberFormat="1" applyFont="1" applyBorder="1" applyProtection="1">
      <protection locked="0"/>
    </xf>
    <xf numFmtId="164" fontId="1" fillId="0" borderId="3" xfId="0" applyNumberFormat="1" applyFont="1" applyBorder="1" applyProtection="1">
      <protection locked="0"/>
    </xf>
    <xf numFmtId="164" fontId="4" fillId="0" borderId="2" xfId="0" applyNumberFormat="1" applyFont="1" applyBorder="1" applyAlignment="1" applyProtection="1">
      <alignment horizontal="left"/>
    </xf>
    <xf numFmtId="164" fontId="4" fillId="0" borderId="9" xfId="0" applyNumberFormat="1" applyFont="1" applyBorder="1" applyAlignment="1" applyProtection="1">
      <alignment horizontal="left"/>
    </xf>
    <xf numFmtId="164" fontId="4" fillId="0" borderId="6" xfId="0" applyNumberFormat="1" applyFont="1" applyBorder="1" applyAlignment="1" applyProtection="1">
      <alignment horizontal="left"/>
    </xf>
    <xf numFmtId="164" fontId="4" fillId="0" borderId="4" xfId="0" applyNumberFormat="1" applyFont="1" applyBorder="1" applyAlignment="1" applyProtection="1">
      <alignment horizontal="left"/>
    </xf>
    <xf numFmtId="164" fontId="7" fillId="2" borderId="11" xfId="0" applyNumberFormat="1" applyFont="1" applyFill="1" applyBorder="1" applyAlignment="1" applyProtection="1">
      <alignment horizontal="left"/>
    </xf>
    <xf numFmtId="164" fontId="4" fillId="0" borderId="7" xfId="0" applyNumberFormat="1" applyFont="1" applyBorder="1" applyAlignment="1" applyProtection="1">
      <alignment horizontal="left"/>
    </xf>
    <xf numFmtId="164" fontId="4" fillId="0" borderId="5" xfId="0" applyNumberFormat="1" applyFont="1" applyBorder="1" applyAlignment="1" applyProtection="1">
      <alignment horizontal="left"/>
    </xf>
    <xf numFmtId="164" fontId="4" fillId="0" borderId="1" xfId="0" applyNumberFormat="1" applyFont="1" applyBorder="1" applyAlignment="1" applyProtection="1">
      <alignment horizontal="left"/>
    </xf>
    <xf numFmtId="164" fontId="2" fillId="0" borderId="5" xfId="0" applyNumberFormat="1" applyFont="1" applyBorder="1" applyAlignment="1" applyProtection="1">
      <alignment horizontal="right"/>
    </xf>
    <xf numFmtId="164" fontId="13" fillId="0" borderId="6" xfId="0" applyNumberFormat="1" applyFont="1" applyBorder="1" applyProtection="1">
      <protection locked="0"/>
    </xf>
    <xf numFmtId="164" fontId="13" fillId="0" borderId="5" xfId="0" applyNumberFormat="1" applyFont="1" applyBorder="1" applyProtection="1">
      <protection locked="0"/>
    </xf>
    <xf numFmtId="164" fontId="1" fillId="0" borderId="6" xfId="0" applyNumberFormat="1" applyFont="1" applyBorder="1" applyProtection="1">
      <protection locked="0"/>
    </xf>
    <xf numFmtId="164" fontId="1" fillId="0" borderId="4" xfId="0" applyNumberFormat="1" applyFont="1" applyBorder="1" applyProtection="1">
      <protection locked="0"/>
    </xf>
    <xf numFmtId="164" fontId="7" fillId="0" borderId="7" xfId="0" applyNumberFormat="1" applyFont="1" applyBorder="1" applyAlignment="1" applyProtection="1">
      <alignment horizontal="left"/>
    </xf>
    <xf numFmtId="164" fontId="3" fillId="0" borderId="7" xfId="0" applyNumberFormat="1" applyFont="1" applyBorder="1" applyAlignment="1" applyProtection="1">
      <alignment horizontal="left"/>
    </xf>
    <xf numFmtId="164" fontId="2" fillId="0" borderId="12" xfId="0" applyNumberFormat="1" applyFont="1" applyBorder="1" applyAlignment="1" applyProtection="1">
      <alignment horizontal="right"/>
    </xf>
    <xf numFmtId="164" fontId="4" fillId="0" borderId="6" xfId="0" applyNumberFormat="1" applyFont="1" applyBorder="1" applyAlignment="1" applyProtection="1">
      <alignment horizontal="right"/>
    </xf>
    <xf numFmtId="164" fontId="14" fillId="2" borderId="2" xfId="0" applyNumberFormat="1" applyFont="1" applyFill="1" applyBorder="1" applyProtection="1">
      <protection locked="0"/>
    </xf>
    <xf numFmtId="164" fontId="14" fillId="2" borderId="7" xfId="0" applyNumberFormat="1" applyFont="1" applyFill="1" applyBorder="1" applyProtection="1">
      <protection locked="0"/>
    </xf>
    <xf numFmtId="164" fontId="14" fillId="2" borderId="9" xfId="0" applyNumberFormat="1" applyFont="1" applyFill="1" applyBorder="1" applyProtection="1">
      <protection locked="0"/>
    </xf>
    <xf numFmtId="164" fontId="13" fillId="0" borderId="4" xfId="0" applyNumberFormat="1" applyFont="1" applyBorder="1" applyProtection="1">
      <protection locked="0"/>
    </xf>
    <xf numFmtId="164" fontId="7" fillId="0" borderId="11" xfId="0" applyNumberFormat="1" applyFont="1" applyBorder="1" applyAlignment="1" applyProtection="1">
      <alignment horizontal="left"/>
    </xf>
    <xf numFmtId="164" fontId="9" fillId="0" borderId="12" xfId="0" applyNumberFormat="1" applyFont="1" applyBorder="1" applyAlignment="1" applyProtection="1">
      <alignment horizontal="left"/>
    </xf>
    <xf numFmtId="164" fontId="13" fillId="0" borderId="1" xfId="0" applyNumberFormat="1" applyFont="1" applyBorder="1" applyProtection="1">
      <protection locked="0"/>
    </xf>
    <xf numFmtId="164" fontId="13" fillId="0" borderId="0" xfId="0" applyNumberFormat="1" applyFont="1" applyProtection="1">
      <protection locked="0"/>
    </xf>
    <xf numFmtId="164" fontId="13" fillId="0" borderId="8" xfId="0" applyNumberFormat="1" applyFont="1" applyBorder="1" applyProtection="1">
      <protection locked="0"/>
    </xf>
    <xf numFmtId="164" fontId="1" fillId="0" borderId="7" xfId="0" applyNumberFormat="1" applyFont="1" applyBorder="1" applyProtection="1">
      <protection locked="0"/>
    </xf>
    <xf numFmtId="164" fontId="1" fillId="0" borderId="9" xfId="0" applyNumberFormat="1" applyFont="1" applyBorder="1" applyProtection="1">
      <protection locked="0"/>
    </xf>
    <xf numFmtId="164" fontId="1" fillId="0" borderId="8" xfId="0" applyNumberFormat="1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64" fontId="12" fillId="0" borderId="7" xfId="0" applyNumberFormat="1" applyFont="1" applyBorder="1" applyAlignment="1" applyProtection="1">
      <alignment horizontal="left"/>
      <protection locked="0"/>
    </xf>
    <xf numFmtId="164" fontId="13" fillId="0" borderId="3" xfId="0" applyNumberFormat="1" applyFont="1" applyBorder="1" applyProtection="1">
      <protection locked="0"/>
    </xf>
    <xf numFmtId="164" fontId="16" fillId="0" borderId="0" xfId="0" applyNumberFormat="1" applyFont="1" applyAlignment="1" applyProtection="1">
      <alignment horizontal="left"/>
      <protection locked="0"/>
    </xf>
    <xf numFmtId="166" fontId="13" fillId="0" borderId="11" xfId="0" applyNumberFormat="1" applyFont="1" applyBorder="1" applyProtection="1">
      <protection locked="0"/>
    </xf>
    <xf numFmtId="166" fontId="15" fillId="0" borderId="11" xfId="0" applyNumberFormat="1" applyFont="1" applyBorder="1" applyProtection="1">
      <protection locked="0"/>
    </xf>
    <xf numFmtId="164" fontId="12" fillId="0" borderId="13" xfId="0" applyNumberFormat="1" applyFont="1" applyBorder="1" applyAlignment="1" applyProtection="1">
      <alignment horizontal="left"/>
      <protection locked="0"/>
    </xf>
    <xf numFmtId="164" fontId="19" fillId="0" borderId="11" xfId="0" applyFont="1" applyBorder="1"/>
    <xf numFmtId="164" fontId="19" fillId="0" borderId="3" xfId="0" applyFont="1" applyBorder="1"/>
    <xf numFmtId="164" fontId="18" fillId="0" borderId="11" xfId="0" applyNumberFormat="1" applyFont="1" applyBorder="1" applyProtection="1">
      <protection locked="0"/>
    </xf>
    <xf numFmtId="164" fontId="13" fillId="0" borderId="12" xfId="0" applyFont="1" applyBorder="1"/>
    <xf numFmtId="164" fontId="20" fillId="0" borderId="5" xfId="0" applyNumberFormat="1" applyFont="1" applyBorder="1" applyAlignment="1" applyProtection="1">
      <alignment horizontal="left"/>
    </xf>
    <xf numFmtId="164" fontId="13" fillId="0" borderId="11" xfId="0" applyFont="1" applyFill="1" applyBorder="1" applyProtection="1">
      <protection locked="0"/>
    </xf>
    <xf numFmtId="164" fontId="21" fillId="0" borderId="5" xfId="0" applyNumberFormat="1" applyFont="1" applyBorder="1" applyProtection="1">
      <protection locked="0"/>
    </xf>
    <xf numFmtId="10" fontId="10" fillId="0" borderId="6" xfId="0" applyNumberFormat="1" applyFont="1" applyBorder="1" applyProtection="1">
      <protection locked="0"/>
    </xf>
    <xf numFmtId="164" fontId="10" fillId="0" borderId="6" xfId="0" quotePrefix="1" applyNumberFormat="1" applyFont="1" applyBorder="1" applyProtection="1">
      <protection locked="0"/>
    </xf>
    <xf numFmtId="164" fontId="15" fillId="0" borderId="12" xfId="0" quotePrefix="1" applyNumberFormat="1" applyFont="1" applyBorder="1" applyAlignment="1" applyProtection="1">
      <alignment horizontal="left"/>
      <protection locked="0"/>
    </xf>
    <xf numFmtId="164" fontId="13" fillId="0" borderId="12" xfId="0" quotePrefix="1" applyNumberFormat="1" applyFont="1" applyBorder="1" applyProtection="1">
      <protection locked="0"/>
    </xf>
    <xf numFmtId="164" fontId="21" fillId="0" borderId="11" xfId="0" applyFont="1" applyBorder="1"/>
    <xf numFmtId="164" fontId="10" fillId="0" borderId="4" xfId="0" applyNumberFormat="1" applyFont="1" applyBorder="1" applyProtection="1">
      <protection locked="0"/>
    </xf>
    <xf numFmtId="164" fontId="18" fillId="0" borderId="11" xfId="0" quotePrefix="1" applyNumberFormat="1" applyFont="1" applyBorder="1" applyProtection="1">
      <protection locked="0"/>
    </xf>
    <xf numFmtId="3" fontId="5" fillId="2" borderId="11" xfId="0" applyNumberFormat="1" applyFont="1" applyFill="1" applyBorder="1"/>
    <xf numFmtId="5" fontId="13" fillId="0" borderId="11" xfId="0" applyNumberFormat="1" applyFont="1" applyBorder="1" applyProtection="1">
      <protection locked="0"/>
    </xf>
    <xf numFmtId="5" fontId="0" fillId="2" borderId="11" xfId="0" applyNumberFormat="1" applyFill="1" applyBorder="1"/>
    <xf numFmtId="5" fontId="15" fillId="0" borderId="11" xfId="0" applyNumberFormat="1" applyFont="1" applyBorder="1" applyProtection="1">
      <protection locked="0"/>
    </xf>
    <xf numFmtId="164" fontId="18" fillId="0" borderId="13" xfId="0" applyNumberFormat="1" applyFont="1" applyBorder="1" applyAlignment="1" applyProtection="1">
      <alignment horizontal="center"/>
      <protection locked="0"/>
    </xf>
    <xf numFmtId="164" fontId="18" fillId="0" borderId="11" xfId="0" applyNumberFormat="1" applyFont="1" applyBorder="1" applyAlignment="1" applyProtection="1">
      <alignment horizontal="center"/>
      <protection locked="0"/>
    </xf>
    <xf numFmtId="164" fontId="1" fillId="0" borderId="12" xfId="0" applyNumberFormat="1" applyFont="1" applyBorder="1" applyProtection="1">
      <protection locked="0"/>
    </xf>
    <xf numFmtId="168" fontId="18" fillId="0" borderId="12" xfId="0" quotePrefix="1" applyNumberFormat="1" applyFont="1" applyBorder="1" applyAlignment="1" applyProtection="1">
      <alignment horizontal="center"/>
      <protection locked="0"/>
    </xf>
    <xf numFmtId="5" fontId="13" fillId="0" borderId="11" xfId="0" applyNumberFormat="1" applyFont="1" applyBorder="1" applyProtection="1"/>
    <xf numFmtId="5" fontId="15" fillId="0" borderId="6" xfId="0" applyNumberFormat="1" applyFont="1" applyBorder="1" applyProtection="1"/>
    <xf numFmtId="10" fontId="10" fillId="0" borderId="11" xfId="0" quotePrefix="1" applyNumberFormat="1" applyFont="1" applyBorder="1" applyProtection="1">
      <protection locked="0"/>
    </xf>
    <xf numFmtId="164" fontId="13" fillId="0" borderId="12" xfId="0" quotePrefix="1" applyFont="1" applyBorder="1"/>
    <xf numFmtId="164" fontId="22" fillId="0" borderId="11" xfId="0" applyFont="1" applyBorder="1"/>
    <xf numFmtId="6" fontId="2" fillId="0" borderId="11" xfId="0" applyNumberFormat="1" applyFont="1" applyBorder="1"/>
    <xf numFmtId="164" fontId="2" fillId="0" borderId="11" xfId="0" quotePrefix="1" applyFont="1" applyBorder="1"/>
    <xf numFmtId="164" fontId="24" fillId="0" borderId="5" xfId="0" applyNumberFormat="1" applyFont="1" applyBorder="1" applyProtection="1">
      <protection locked="0"/>
    </xf>
    <xf numFmtId="164" fontId="24" fillId="0" borderId="14" xfId="0" quotePrefix="1" applyNumberFormat="1" applyFont="1" applyBorder="1" applyProtection="1">
      <protection locked="0"/>
    </xf>
    <xf numFmtId="164" fontId="24" fillId="0" borderId="6" xfId="0" applyNumberFormat="1" applyFont="1" applyBorder="1" applyProtection="1">
      <protection locked="0"/>
    </xf>
    <xf numFmtId="164" fontId="2" fillId="0" borderId="0" xfId="0" applyNumberFormat="1" applyFont="1" applyAlignment="1" applyProtection="1">
      <alignment horizontal="left"/>
    </xf>
    <xf numFmtId="10" fontId="10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right"/>
      <protection locked="0"/>
    </xf>
    <xf numFmtId="44" fontId="13" fillId="0" borderId="11" xfId="0" applyNumberFormat="1" applyFont="1" applyBorder="1" applyProtection="1">
      <protection locked="0"/>
    </xf>
    <xf numFmtId="164" fontId="13" fillId="0" borderId="11" xfId="0" quotePrefix="1" applyNumberFormat="1" applyFont="1" applyBorder="1" applyProtection="1">
      <protection locked="0"/>
    </xf>
    <xf numFmtId="164" fontId="25" fillId="3" borderId="15" xfId="0" applyFont="1" applyFill="1" applyBorder="1"/>
    <xf numFmtId="164" fontId="13" fillId="0" borderId="0" xfId="0" applyNumberFormat="1" applyFont="1" applyBorder="1" applyProtection="1">
      <protection locked="0"/>
    </xf>
    <xf numFmtId="164" fontId="26" fillId="0" borderId="11" xfId="0" applyFont="1" applyBorder="1"/>
    <xf numFmtId="42" fontId="27" fillId="3" borderId="16" xfId="1" applyFill="1" applyBorder="1"/>
    <xf numFmtId="42" fontId="28" fillId="3" borderId="17" xfId="1" applyFont="1" applyFill="1" applyBorder="1" applyAlignment="1">
      <alignment horizontal="centerContinuous"/>
    </xf>
    <xf numFmtId="42" fontId="29" fillId="3" borderId="17" xfId="1" applyFont="1" applyFill="1" applyBorder="1" applyAlignment="1">
      <alignment horizontal="centerContinuous"/>
    </xf>
    <xf numFmtId="42" fontId="29" fillId="3" borderId="18" xfId="1" applyFont="1" applyFill="1" applyBorder="1" applyAlignment="1">
      <alignment horizontal="centerContinuous"/>
    </xf>
    <xf numFmtId="42" fontId="27" fillId="0" borderId="0" xfId="1"/>
    <xf numFmtId="42" fontId="27" fillId="3" borderId="19" xfId="1" applyFill="1" applyBorder="1"/>
    <xf numFmtId="42" fontId="28" fillId="3" borderId="0" xfId="1" applyFont="1" applyFill="1" applyBorder="1" applyAlignment="1">
      <alignment horizontal="centerContinuous"/>
    </xf>
    <xf numFmtId="42" fontId="29" fillId="3" borderId="0" xfId="1" applyFont="1" applyFill="1" applyBorder="1" applyAlignment="1">
      <alignment horizontal="centerContinuous"/>
    </xf>
    <xf numFmtId="42" fontId="29" fillId="3" borderId="20" xfId="1" applyFont="1" applyFill="1" applyBorder="1" applyAlignment="1">
      <alignment horizontal="centerContinuous"/>
    </xf>
    <xf numFmtId="14" fontId="30" fillId="3" borderId="0" xfId="1" applyNumberFormat="1" applyFont="1" applyFill="1" applyBorder="1" applyAlignment="1">
      <alignment horizontal="centerContinuous"/>
    </xf>
    <xf numFmtId="42" fontId="30" fillId="3" borderId="0" xfId="1" applyFont="1" applyFill="1" applyBorder="1" applyAlignment="1">
      <alignment horizontal="centerContinuous"/>
    </xf>
    <xf numFmtId="42" fontId="30" fillId="3" borderId="20" xfId="1" applyFont="1" applyFill="1" applyBorder="1" applyAlignment="1">
      <alignment horizontal="centerContinuous"/>
    </xf>
    <xf numFmtId="42" fontId="31" fillId="3" borderId="0" xfId="1" applyFont="1" applyFill="1" applyBorder="1" applyAlignment="1" applyProtection="1">
      <alignment horizontal="centerContinuous"/>
      <protection locked="0"/>
    </xf>
    <xf numFmtId="14" fontId="31" fillId="3" borderId="0" xfId="1" applyNumberFormat="1" applyFont="1" applyFill="1" applyBorder="1" applyAlignment="1">
      <alignment horizontal="centerContinuous"/>
    </xf>
    <xf numFmtId="42" fontId="32" fillId="3" borderId="21" xfId="1" applyFont="1" applyFill="1" applyBorder="1" applyAlignment="1">
      <alignment horizontal="centerContinuous"/>
    </xf>
    <xf numFmtId="42" fontId="32" fillId="3" borderId="22" xfId="1" applyFont="1" applyFill="1" applyBorder="1" applyAlignment="1">
      <alignment horizontal="centerContinuous"/>
    </xf>
    <xf numFmtId="42" fontId="32" fillId="3" borderId="17" xfId="1" applyFont="1" applyFill="1" applyBorder="1"/>
    <xf numFmtId="42" fontId="32" fillId="3" borderId="18" xfId="1" applyFont="1" applyFill="1" applyBorder="1"/>
    <xf numFmtId="42" fontId="33" fillId="3" borderId="0" xfId="1" applyFont="1" applyFill="1" applyBorder="1"/>
    <xf numFmtId="42" fontId="33" fillId="3" borderId="0" xfId="1" applyFont="1" applyFill="1" applyBorder="1" applyAlignment="1">
      <alignment horizontal="right"/>
    </xf>
    <xf numFmtId="0" fontId="34" fillId="3" borderId="0" xfId="1" applyNumberFormat="1" applyFont="1" applyFill="1" applyBorder="1" applyAlignment="1">
      <alignment horizontal="left"/>
    </xf>
    <xf numFmtId="42" fontId="34" fillId="3" borderId="0" xfId="1" applyFont="1" applyFill="1" applyBorder="1"/>
    <xf numFmtId="42" fontId="34" fillId="3" borderId="20" xfId="1" applyFont="1" applyFill="1" applyBorder="1"/>
    <xf numFmtId="42" fontId="34" fillId="3" borderId="0" xfId="1" quotePrefix="1" applyFont="1" applyFill="1" applyBorder="1" applyAlignment="1">
      <alignment horizontal="left"/>
    </xf>
    <xf numFmtId="1" fontId="35" fillId="3" borderId="0" xfId="1" applyNumberFormat="1" applyFont="1" applyFill="1" applyBorder="1"/>
    <xf numFmtId="42" fontId="27" fillId="3" borderId="0" xfId="1" applyFill="1" applyBorder="1"/>
    <xf numFmtId="42" fontId="27" fillId="3" borderId="20" xfId="1" applyFill="1" applyBorder="1"/>
    <xf numFmtId="42" fontId="30" fillId="3" borderId="21" xfId="1" applyFont="1" applyFill="1" applyBorder="1"/>
    <xf numFmtId="42" fontId="32" fillId="3" borderId="21" xfId="1" applyFont="1" applyFill="1" applyBorder="1"/>
    <xf numFmtId="42" fontId="30" fillId="3" borderId="21" xfId="1" quotePrefix="1" applyFont="1" applyFill="1" applyBorder="1" applyAlignment="1">
      <alignment horizontal="right"/>
    </xf>
    <xf numFmtId="42" fontId="30" fillId="3" borderId="21" xfId="1" quotePrefix="1" applyFont="1" applyFill="1" applyBorder="1" applyAlignment="1">
      <alignment horizontal="left"/>
    </xf>
    <xf numFmtId="42" fontId="32" fillId="3" borderId="22" xfId="1" applyFont="1" applyFill="1" applyBorder="1"/>
    <xf numFmtId="42" fontId="30" fillId="3" borderId="17" xfId="1" applyFont="1" applyFill="1" applyBorder="1"/>
    <xf numFmtId="42" fontId="30" fillId="3" borderId="17" xfId="1" quotePrefix="1" applyFont="1" applyFill="1" applyBorder="1" applyAlignment="1">
      <alignment horizontal="right"/>
    </xf>
    <xf numFmtId="42" fontId="30" fillId="3" borderId="17" xfId="1" quotePrefix="1" applyFont="1" applyFill="1" applyBorder="1" applyAlignment="1">
      <alignment horizontal="left"/>
    </xf>
    <xf numFmtId="42" fontId="31" fillId="3" borderId="0" xfId="1" applyFont="1" applyFill="1" applyBorder="1" applyAlignment="1">
      <alignment horizontal="centerContinuous"/>
    </xf>
    <xf numFmtId="42" fontId="34" fillId="3" borderId="0" xfId="1" applyFont="1" applyFill="1" applyBorder="1" applyAlignment="1">
      <alignment horizontal="centerContinuous"/>
    </xf>
    <xf numFmtId="42" fontId="31" fillId="3" borderId="0" xfId="1" quotePrefix="1" applyFont="1" applyFill="1" applyBorder="1" applyAlignment="1">
      <alignment horizontal="centerContinuous"/>
    </xf>
    <xf numFmtId="42" fontId="34" fillId="3" borderId="20" xfId="1" applyFont="1" applyFill="1" applyBorder="1" applyAlignment="1">
      <alignment horizontal="centerContinuous"/>
    </xf>
    <xf numFmtId="42" fontId="27" fillId="0" borderId="19" xfId="1" applyBorder="1"/>
    <xf numFmtId="42" fontId="27" fillId="0" borderId="23" xfId="1" applyBorder="1"/>
    <xf numFmtId="42" fontId="27" fillId="3" borderId="24" xfId="1" applyFill="1" applyBorder="1"/>
    <xf numFmtId="42" fontId="27" fillId="3" borderId="17" xfId="1" applyFill="1" applyBorder="1"/>
    <xf numFmtId="42" fontId="27" fillId="3" borderId="25" xfId="1" applyFill="1" applyBorder="1"/>
    <xf numFmtId="42" fontId="27" fillId="3" borderId="25" xfId="1" applyFill="1" applyBorder="1" applyAlignment="1">
      <alignment horizontal="center"/>
    </xf>
    <xf numFmtId="42" fontId="36" fillId="3" borderId="26" xfId="1" applyFont="1" applyFill="1" applyBorder="1" applyAlignment="1">
      <alignment horizontal="center"/>
    </xf>
    <xf numFmtId="42" fontId="27" fillId="3" borderId="27" xfId="1" applyFill="1" applyBorder="1"/>
    <xf numFmtId="42" fontId="27" fillId="3" borderId="27" xfId="1" applyFill="1" applyBorder="1" applyAlignment="1">
      <alignment horizontal="center"/>
    </xf>
    <xf numFmtId="42" fontId="27" fillId="3" borderId="28" xfId="1" applyFill="1" applyBorder="1" applyAlignment="1">
      <alignment horizontal="center"/>
    </xf>
    <xf numFmtId="42" fontId="27" fillId="3" borderId="29" xfId="1" applyFill="1" applyBorder="1" applyAlignment="1">
      <alignment horizontal="center"/>
    </xf>
    <xf numFmtId="42" fontId="36" fillId="3" borderId="30" xfId="1" applyFont="1" applyFill="1" applyBorder="1" applyAlignment="1">
      <alignment horizontal="center"/>
    </xf>
    <xf numFmtId="42" fontId="27" fillId="0" borderId="31" xfId="1" applyBorder="1" applyAlignment="1">
      <alignment horizontal="center"/>
    </xf>
    <xf numFmtId="42" fontId="37" fillId="3" borderId="32" xfId="1" applyFont="1" applyFill="1" applyBorder="1" applyAlignment="1">
      <alignment horizontal="left"/>
    </xf>
    <xf numFmtId="42" fontId="27" fillId="3" borderId="21" xfId="1" applyFill="1" applyBorder="1"/>
    <xf numFmtId="42" fontId="27" fillId="3" borderId="33" xfId="1" applyFill="1" applyBorder="1"/>
    <xf numFmtId="42" fontId="27" fillId="3" borderId="32" xfId="1" applyFill="1" applyBorder="1" applyAlignment="1">
      <alignment horizontal="center"/>
    </xf>
    <xf numFmtId="42" fontId="27" fillId="3" borderId="34" xfId="1" quotePrefix="1" applyFill="1" applyBorder="1" applyAlignment="1">
      <alignment horizontal="center"/>
    </xf>
    <xf numFmtId="42" fontId="27" fillId="3" borderId="34" xfId="1" applyFill="1" applyBorder="1" applyAlignment="1">
      <alignment horizontal="center"/>
    </xf>
    <xf numFmtId="42" fontId="36" fillId="3" borderId="35" xfId="1" quotePrefix="1" applyFont="1" applyFill="1" applyBorder="1" applyAlignment="1">
      <alignment horizontal="center"/>
    </xf>
    <xf numFmtId="42" fontId="27" fillId="3" borderId="29" xfId="1" applyFill="1" applyBorder="1"/>
    <xf numFmtId="42" fontId="27" fillId="3" borderId="17" xfId="1" applyFill="1" applyBorder="1" applyAlignment="1">
      <alignment horizontal="center"/>
    </xf>
    <xf numFmtId="42" fontId="27" fillId="3" borderId="25" xfId="1" quotePrefix="1" applyFill="1" applyBorder="1" applyAlignment="1">
      <alignment horizontal="center"/>
    </xf>
    <xf numFmtId="42" fontId="36" fillId="3" borderId="26" xfId="1" quotePrefix="1" applyFont="1" applyFill="1" applyBorder="1" applyAlignment="1">
      <alignment horizontal="center"/>
    </xf>
    <xf numFmtId="42" fontId="27" fillId="0" borderId="36" xfId="1" applyBorder="1"/>
    <xf numFmtId="42" fontId="27" fillId="0" borderId="37" xfId="1" applyBorder="1"/>
    <xf numFmtId="42" fontId="34" fillId="3" borderId="37" xfId="1" quotePrefix="1" applyFont="1" applyFill="1" applyBorder="1" applyAlignment="1">
      <alignment horizontal="left"/>
    </xf>
    <xf numFmtId="42" fontId="27" fillId="3" borderId="37" xfId="1" applyFill="1" applyBorder="1"/>
    <xf numFmtId="42" fontId="27" fillId="3" borderId="38" xfId="1" applyFill="1" applyBorder="1"/>
    <xf numFmtId="1" fontId="27" fillId="3" borderId="38" xfId="1" applyNumberFormat="1" applyFill="1" applyBorder="1" applyAlignment="1">
      <alignment horizontal="center"/>
    </xf>
    <xf numFmtId="1" fontId="27" fillId="3" borderId="39" xfId="1" applyNumberFormat="1" applyFill="1" applyBorder="1" applyAlignment="1">
      <alignment horizontal="center"/>
    </xf>
    <xf numFmtId="7" fontId="27" fillId="3" borderId="39" xfId="1" applyNumberFormat="1" applyFill="1" applyBorder="1"/>
    <xf numFmtId="42" fontId="27" fillId="3" borderId="39" xfId="1" applyFill="1" applyBorder="1"/>
    <xf numFmtId="42" fontId="36" fillId="3" borderId="40" xfId="1" applyFont="1" applyFill="1" applyBorder="1"/>
    <xf numFmtId="42" fontId="27" fillId="0" borderId="41" xfId="1" quotePrefix="1" applyBorder="1"/>
    <xf numFmtId="1" fontId="27" fillId="0" borderId="28" xfId="1" applyNumberFormat="1" applyBorder="1" applyAlignment="1">
      <alignment horizontal="center"/>
    </xf>
    <xf numFmtId="42" fontId="27" fillId="0" borderId="42" xfId="1" quotePrefix="1" applyBorder="1" applyAlignment="1">
      <alignment horizontal="left"/>
    </xf>
    <xf numFmtId="42" fontId="34" fillId="3" borderId="43" xfId="1" quotePrefix="1" applyFont="1" applyFill="1" applyBorder="1" applyAlignment="1">
      <alignment horizontal="left"/>
    </xf>
    <xf numFmtId="42" fontId="27" fillId="3" borderId="43" xfId="1" applyFill="1" applyBorder="1"/>
    <xf numFmtId="1" fontId="27" fillId="0" borderId="44" xfId="1" applyNumberFormat="1" applyBorder="1" applyAlignment="1">
      <alignment horizontal="center"/>
    </xf>
    <xf numFmtId="7" fontId="27" fillId="0" borderId="44" xfId="1" applyNumberFormat="1" applyBorder="1"/>
    <xf numFmtId="44" fontId="27" fillId="3" borderId="44" xfId="1" applyNumberFormat="1" applyFill="1" applyBorder="1"/>
    <xf numFmtId="42" fontId="36" fillId="3" borderId="45" xfId="1" applyFont="1" applyFill="1" applyBorder="1"/>
    <xf numFmtId="42" fontId="27" fillId="0" borderId="46" xfId="1" applyBorder="1" applyAlignment="1">
      <alignment horizontal="left"/>
    </xf>
    <xf numFmtId="1" fontId="27" fillId="0" borderId="47" xfId="1" applyNumberFormat="1" applyBorder="1" applyAlignment="1">
      <alignment horizontal="center"/>
    </xf>
    <xf numFmtId="7" fontId="27" fillId="0" borderId="47" xfId="1" applyNumberFormat="1" applyBorder="1"/>
    <xf numFmtId="42" fontId="36" fillId="3" borderId="48" xfId="1" applyFont="1" applyFill="1" applyBorder="1"/>
    <xf numFmtId="42" fontId="27" fillId="0" borderId="46" xfId="1" quotePrefix="1" applyBorder="1" applyAlignment="1">
      <alignment horizontal="left"/>
    </xf>
    <xf numFmtId="42" fontId="27" fillId="0" borderId="49" xfId="1" applyBorder="1"/>
    <xf numFmtId="42" fontId="27" fillId="3" borderId="50" xfId="1" applyFill="1" applyBorder="1"/>
    <xf numFmtId="42" fontId="27" fillId="0" borderId="51" xfId="1" quotePrefix="1" applyBorder="1"/>
    <xf numFmtId="7" fontId="27" fillId="0" borderId="44" xfId="1" applyNumberFormat="1" applyBorder="1" applyAlignment="1">
      <alignment horizontal="right"/>
    </xf>
    <xf numFmtId="42" fontId="27" fillId="3" borderId="43" xfId="1" applyFill="1" applyBorder="1" applyAlignment="1">
      <alignment horizontal="left"/>
    </xf>
    <xf numFmtId="42" fontId="27" fillId="3" borderId="52" xfId="1" applyFill="1" applyBorder="1" applyAlignment="1">
      <alignment horizontal="left"/>
    </xf>
    <xf numFmtId="42" fontId="27" fillId="3" borderId="52" xfId="1" applyFill="1" applyBorder="1"/>
    <xf numFmtId="42" fontId="27" fillId="0" borderId="44" xfId="1" applyBorder="1"/>
    <xf numFmtId="42" fontId="27" fillId="0" borderId="51" xfId="1" applyBorder="1"/>
    <xf numFmtId="42" fontId="27" fillId="3" borderId="19" xfId="1" applyFont="1" applyFill="1" applyBorder="1" applyAlignment="1">
      <alignment horizontal="left"/>
    </xf>
    <xf numFmtId="1" fontId="27" fillId="3" borderId="28" xfId="1" applyNumberFormat="1" applyFill="1" applyBorder="1" applyAlignment="1">
      <alignment horizontal="center"/>
    </xf>
    <xf numFmtId="1" fontId="27" fillId="3" borderId="47" xfId="1" applyNumberFormat="1" applyFill="1" applyBorder="1" applyAlignment="1">
      <alignment horizontal="center"/>
    </xf>
    <xf numFmtId="7" fontId="27" fillId="3" borderId="47" xfId="1" applyNumberFormat="1" applyFill="1" applyBorder="1"/>
    <xf numFmtId="42" fontId="27" fillId="3" borderId="46" xfId="1" applyFill="1" applyBorder="1" applyAlignment="1">
      <alignment horizontal="left"/>
    </xf>
    <xf numFmtId="1" fontId="27" fillId="3" borderId="44" xfId="1" applyNumberFormat="1" applyFill="1" applyBorder="1" applyAlignment="1">
      <alignment horizontal="center"/>
    </xf>
    <xf numFmtId="42" fontId="27" fillId="3" borderId="44" xfId="1" applyFill="1" applyBorder="1"/>
    <xf numFmtId="44" fontId="38" fillId="3" borderId="44" xfId="1" applyNumberFormat="1" applyFont="1" applyFill="1" applyBorder="1"/>
    <xf numFmtId="42" fontId="27" fillId="0" borderId="53" xfId="1" quotePrefix="1" applyBorder="1"/>
    <xf numFmtId="42" fontId="27" fillId="3" borderId="54" xfId="1" applyFill="1" applyBorder="1" applyAlignment="1">
      <alignment horizontal="left"/>
    </xf>
    <xf numFmtId="42" fontId="27" fillId="3" borderId="55" xfId="1" applyFill="1" applyBorder="1"/>
    <xf numFmtId="1" fontId="27" fillId="3" borderId="56" xfId="1" applyNumberFormat="1" applyFill="1" applyBorder="1" applyAlignment="1">
      <alignment horizontal="center"/>
    </xf>
    <xf numFmtId="42" fontId="27" fillId="3" borderId="56" xfId="1" applyFill="1" applyBorder="1"/>
    <xf numFmtId="44" fontId="38" fillId="3" borderId="56" xfId="1" applyNumberFormat="1" applyFont="1" applyFill="1" applyBorder="1"/>
    <xf numFmtId="42" fontId="36" fillId="3" borderId="57" xfId="1" applyFont="1" applyFill="1" applyBorder="1"/>
    <xf numFmtId="42" fontId="31" fillId="0" borderId="58" xfId="1" applyFont="1" applyBorder="1"/>
    <xf numFmtId="42" fontId="31" fillId="3" borderId="32" xfId="1" applyFont="1" applyFill="1" applyBorder="1"/>
    <xf numFmtId="42" fontId="31" fillId="3" borderId="21" xfId="1" applyFont="1" applyFill="1" applyBorder="1"/>
    <xf numFmtId="42" fontId="31" fillId="3" borderId="21" xfId="1" quotePrefix="1" applyFont="1" applyFill="1" applyBorder="1" applyAlignment="1">
      <alignment horizontal="right"/>
    </xf>
    <xf numFmtId="42" fontId="31" fillId="3" borderId="33" xfId="1" applyFont="1" applyFill="1" applyBorder="1"/>
    <xf numFmtId="44" fontId="31" fillId="3" borderId="22" xfId="1" applyNumberFormat="1" applyFont="1" applyFill="1" applyBorder="1"/>
    <xf numFmtId="42" fontId="36" fillId="3" borderId="22" xfId="1" applyFont="1" applyFill="1" applyBorder="1"/>
    <xf numFmtId="42" fontId="31" fillId="0" borderId="0" xfId="1" applyFont="1"/>
    <xf numFmtId="42" fontId="36" fillId="3" borderId="59" xfId="1" applyFont="1" applyFill="1" applyBorder="1" applyAlignment="1">
      <alignment horizontal="left"/>
    </xf>
    <xf numFmtId="42" fontId="27" fillId="3" borderId="60" xfId="1" applyFill="1" applyBorder="1"/>
    <xf numFmtId="1" fontId="27" fillId="3" borderId="60" xfId="1" applyNumberFormat="1" applyFill="1" applyBorder="1" applyAlignment="1">
      <alignment horizontal="center"/>
    </xf>
    <xf numFmtId="44" fontId="36" fillId="3" borderId="61" xfId="1" applyNumberFormat="1" applyFont="1" applyFill="1" applyBorder="1"/>
    <xf numFmtId="42" fontId="36" fillId="0" borderId="0" xfId="1" applyFont="1" applyFill="1" applyBorder="1"/>
    <xf numFmtId="42" fontId="39" fillId="0" borderId="53" xfId="1" applyFont="1" applyBorder="1"/>
    <xf numFmtId="42" fontId="39" fillId="3" borderId="32" xfId="1" applyFont="1" applyFill="1" applyBorder="1"/>
    <xf numFmtId="42" fontId="39" fillId="3" borderId="21" xfId="1" applyFont="1" applyFill="1" applyBorder="1"/>
    <xf numFmtId="42" fontId="39" fillId="3" borderId="21" xfId="1" quotePrefix="1" applyFont="1" applyFill="1" applyBorder="1" applyAlignment="1">
      <alignment horizontal="right"/>
    </xf>
    <xf numFmtId="42" fontId="39" fillId="3" borderId="62" xfId="1" applyFont="1" applyFill="1" applyBorder="1"/>
    <xf numFmtId="44" fontId="39" fillId="3" borderId="63" xfId="1" applyNumberFormat="1" applyFont="1" applyFill="1" applyBorder="1"/>
    <xf numFmtId="42" fontId="39" fillId="0" borderId="0" xfId="1" applyFont="1" applyFill="1" applyBorder="1"/>
    <xf numFmtId="42" fontId="39" fillId="0" borderId="0" xfId="1" applyFont="1"/>
    <xf numFmtId="42" fontId="27" fillId="0" borderId="0" xfId="1" applyFill="1"/>
    <xf numFmtId="42" fontId="27" fillId="3" borderId="19" xfId="1" applyFill="1" applyBorder="1" applyAlignment="1">
      <alignment horizontal="center"/>
    </xf>
    <xf numFmtId="164" fontId="0" fillId="4" borderId="11" xfId="0" applyFill="1" applyBorder="1"/>
    <xf numFmtId="5" fontId="0" fillId="4" borderId="11" xfId="0" applyNumberFormat="1" applyFill="1" applyBorder="1"/>
    <xf numFmtId="164" fontId="0" fillId="4" borderId="3" xfId="0" applyFill="1" applyBorder="1"/>
    <xf numFmtId="164" fontId="7" fillId="0" borderId="11" xfId="0" quotePrefix="1" applyNumberFormat="1" applyFont="1" applyBorder="1" applyAlignment="1" applyProtection="1">
      <alignment horizontal="left"/>
    </xf>
    <xf numFmtId="164" fontId="40" fillId="0" borderId="0" xfId="0" applyNumberFormat="1" applyFont="1" applyAlignment="1" applyProtection="1">
      <alignment horizontal="left"/>
    </xf>
    <xf numFmtId="164" fontId="23" fillId="0" borderId="0" xfId="0" applyFont="1"/>
    <xf numFmtId="164" fontId="0" fillId="0" borderId="0" xfId="0" applyBorder="1"/>
    <xf numFmtId="164" fontId="4" fillId="0" borderId="0" xfId="0" applyNumberFormat="1" applyFont="1" applyBorder="1" applyAlignment="1" applyProtection="1">
      <alignment horizontal="left"/>
    </xf>
    <xf numFmtId="164" fontId="4" fillId="0" borderId="8" xfId="0" applyNumberFormat="1" applyFont="1" applyBorder="1" applyAlignment="1" applyProtection="1">
      <alignment horizontal="left"/>
    </xf>
    <xf numFmtId="44" fontId="41" fillId="0" borderId="11" xfId="0" applyNumberFormat="1" applyFont="1" applyBorder="1" applyProtection="1"/>
    <xf numFmtId="164" fontId="2" fillId="0" borderId="11" xfId="0" quotePrefix="1" applyFont="1" applyBorder="1" applyAlignment="1">
      <alignment horizontal="left"/>
    </xf>
    <xf numFmtId="9" fontId="21" fillId="0" borderId="3" xfId="0" applyNumberFormat="1" applyFont="1" applyBorder="1" applyAlignment="1">
      <alignment horizontal="left"/>
    </xf>
    <xf numFmtId="164" fontId="2" fillId="0" borderId="5" xfId="0" applyFont="1" applyBorder="1"/>
    <xf numFmtId="164" fontId="2" fillId="0" borderId="64" xfId="0" applyFont="1" applyBorder="1"/>
    <xf numFmtId="164" fontId="7" fillId="0" borderId="65" xfId="0" applyNumberFormat="1" applyFont="1" applyBorder="1" applyAlignment="1" applyProtection="1">
      <alignment horizontal="left"/>
    </xf>
    <xf numFmtId="10" fontId="10" fillId="0" borderId="65" xfId="0" quotePrefix="1" applyNumberFormat="1" applyFont="1" applyBorder="1" applyProtection="1">
      <protection locked="0"/>
    </xf>
    <xf numFmtId="164" fontId="21" fillId="0" borderId="65" xfId="0" applyFont="1" applyBorder="1"/>
    <xf numFmtId="164" fontId="2" fillId="0" borderId="65" xfId="0" applyFont="1" applyBorder="1"/>
    <xf numFmtId="164" fontId="2" fillId="0" borderId="66" xfId="0" applyFont="1" applyBorder="1"/>
    <xf numFmtId="44" fontId="41" fillId="0" borderId="65" xfId="0" applyNumberFormat="1" applyFont="1" applyBorder="1" applyProtection="1"/>
    <xf numFmtId="44" fontId="42" fillId="0" borderId="11" xfId="0" applyNumberFormat="1" applyFont="1" applyBorder="1" applyProtection="1"/>
    <xf numFmtId="44" fontId="43" fillId="0" borderId="11" xfId="0" applyNumberFormat="1" applyFont="1" applyBorder="1" applyProtection="1"/>
    <xf numFmtId="44" fontId="43" fillId="0" borderId="6" xfId="0" applyNumberFormat="1" applyFont="1" applyBorder="1" applyProtection="1"/>
    <xf numFmtId="44" fontId="43" fillId="0" borderId="11" xfId="0" applyNumberFormat="1" applyFont="1" applyBorder="1" applyProtection="1">
      <protection locked="0"/>
    </xf>
    <xf numFmtId="164" fontId="13" fillId="0" borderId="67" xfId="0" applyNumberFormat="1" applyFont="1" applyBorder="1" applyProtection="1">
      <protection locked="0"/>
    </xf>
    <xf numFmtId="164" fontId="13" fillId="0" borderId="65" xfId="0" applyNumberFormat="1" applyFont="1" applyBorder="1" applyProtection="1">
      <protection locked="0"/>
    </xf>
    <xf numFmtId="164" fontId="9" fillId="0" borderId="66" xfId="0" applyNumberFormat="1" applyFont="1" applyBorder="1" applyAlignment="1" applyProtection="1">
      <alignment horizontal="left"/>
    </xf>
    <xf numFmtId="164" fontId="0" fillId="0" borderId="64" xfId="0" applyBorder="1"/>
    <xf numFmtId="164" fontId="12" fillId="0" borderId="65" xfId="0" quotePrefix="1" applyNumberFormat="1" applyFont="1" applyBorder="1" applyProtection="1">
      <protection locked="0"/>
    </xf>
    <xf numFmtId="5" fontId="13" fillId="0" borderId="65" xfId="0" applyNumberFormat="1" applyFont="1" applyBorder="1" applyProtection="1">
      <protection locked="0"/>
    </xf>
    <xf numFmtId="164" fontId="0" fillId="0" borderId="66" xfId="0" applyBorder="1"/>
    <xf numFmtId="164" fontId="0" fillId="0" borderId="65" xfId="0" applyBorder="1"/>
    <xf numFmtId="164" fontId="4" fillId="0" borderId="68" xfId="0" applyNumberFormat="1" applyFont="1" applyBorder="1" applyAlignment="1" applyProtection="1">
      <alignment horizontal="left"/>
    </xf>
    <xf numFmtId="164" fontId="0" fillId="0" borderId="60" xfId="0" applyBorder="1"/>
    <xf numFmtId="164" fontId="0" fillId="0" borderId="69" xfId="0" applyBorder="1"/>
    <xf numFmtId="44" fontId="43" fillId="0" borderId="65" xfId="0" applyNumberFormat="1" applyFont="1" applyBorder="1" applyProtection="1">
      <protection locked="0"/>
    </xf>
    <xf numFmtId="164" fontId="2" fillId="0" borderId="68" xfId="0" applyNumberFormat="1" applyFont="1" applyBorder="1" applyAlignment="1" applyProtection="1">
      <alignment horizontal="right"/>
    </xf>
    <xf numFmtId="164" fontId="44" fillId="0" borderId="0" xfId="0" applyFont="1"/>
    <xf numFmtId="44" fontId="43" fillId="0" borderId="60" xfId="0" applyNumberFormat="1" applyFont="1" applyBorder="1" applyProtection="1"/>
    <xf numFmtId="44" fontId="44" fillId="0" borderId="0" xfId="0" applyNumberFormat="1" applyFont="1"/>
    <xf numFmtId="164" fontId="19" fillId="0" borderId="11" xfId="0" quotePrefix="1" applyFont="1" applyBorder="1" applyAlignment="1">
      <alignment horizontal="left"/>
    </xf>
    <xf numFmtId="164" fontId="13" fillId="0" borderId="6" xfId="0" applyFont="1" applyBorder="1"/>
    <xf numFmtId="164" fontId="45" fillId="0" borderId="7" xfId="0" applyNumberFormat="1" applyFont="1" applyBorder="1" applyAlignment="1" applyProtection="1">
      <alignment horizontal="left"/>
    </xf>
    <xf numFmtId="164" fontId="45" fillId="0" borderId="2" xfId="0" applyNumberFormat="1" applyFont="1" applyBorder="1" applyAlignment="1" applyProtection="1">
      <alignment horizontal="left"/>
    </xf>
    <xf numFmtId="164" fontId="46" fillId="0" borderId="0" xfId="0" applyNumberFormat="1" applyFont="1" applyAlignment="1" applyProtection="1">
      <alignment horizontal="left"/>
    </xf>
    <xf numFmtId="164" fontId="47" fillId="0" borderId="0" xfId="0" applyNumberFormat="1" applyFont="1" applyProtection="1">
      <protection locked="0"/>
    </xf>
    <xf numFmtId="14" fontId="46" fillId="0" borderId="0" xfId="0" applyNumberFormat="1" applyFont="1"/>
    <xf numFmtId="164" fontId="47" fillId="0" borderId="0" xfId="0" applyFont="1"/>
    <xf numFmtId="164" fontId="46" fillId="0" borderId="0" xfId="0" applyFont="1"/>
    <xf numFmtId="164" fontId="48" fillId="0" borderId="1" xfId="0" applyNumberFormat="1" applyFont="1" applyBorder="1" applyAlignment="1" applyProtection="1">
      <alignment horizontal="left"/>
    </xf>
    <xf numFmtId="164" fontId="20" fillId="0" borderId="1" xfId="0" applyNumberFormat="1" applyFont="1" applyBorder="1" applyAlignment="1" applyProtection="1">
      <alignment horizontal="left"/>
    </xf>
    <xf numFmtId="164" fontId="49" fillId="2" borderId="5" xfId="0" applyNumberFormat="1" applyFont="1" applyFill="1" applyBorder="1" applyAlignment="1" applyProtection="1">
      <alignment horizontal="left"/>
    </xf>
    <xf numFmtId="164" fontId="49" fillId="2" borderId="6" xfId="0" applyFont="1" applyFill="1" applyBorder="1"/>
    <xf numFmtId="164" fontId="49" fillId="2" borderId="4" xfId="0" applyFont="1" applyFill="1" applyBorder="1"/>
    <xf numFmtId="164" fontId="49" fillId="2" borderId="4" xfId="0" applyNumberFormat="1" applyFont="1" applyFill="1" applyBorder="1" applyAlignment="1" applyProtection="1">
      <alignment horizontal="center"/>
      <protection locked="0"/>
    </xf>
    <xf numFmtId="164" fontId="49" fillId="2" borderId="6" xfId="0" applyNumberFormat="1" applyFont="1" applyFill="1" applyBorder="1" applyAlignment="1" applyProtection="1">
      <alignment horizontal="center"/>
      <protection locked="0"/>
    </xf>
    <xf numFmtId="164" fontId="49" fillId="2" borderId="5" xfId="0" applyNumberFormat="1" applyFont="1" applyFill="1" applyBorder="1" applyProtection="1">
      <protection locked="0"/>
    </xf>
    <xf numFmtId="164" fontId="49" fillId="2" borderId="6" xfId="0" applyNumberFormat="1" applyFont="1" applyFill="1" applyBorder="1" applyProtection="1">
      <protection locked="0"/>
    </xf>
    <xf numFmtId="164" fontId="49" fillId="2" borderId="6" xfId="0" applyNumberFormat="1" applyFont="1" applyFill="1" applyBorder="1" applyAlignment="1" applyProtection="1">
      <alignment horizontal="left"/>
      <protection locked="0"/>
    </xf>
    <xf numFmtId="164" fontId="49" fillId="2" borderId="4" xfId="0" applyNumberFormat="1" applyFont="1" applyFill="1" applyBorder="1" applyProtection="1">
      <protection locked="0"/>
    </xf>
    <xf numFmtId="164" fontId="47" fillId="2" borderId="7" xfId="0" applyNumberFormat="1" applyFont="1" applyFill="1" applyBorder="1" applyProtection="1">
      <protection locked="0"/>
    </xf>
    <xf numFmtId="164" fontId="47" fillId="2" borderId="9" xfId="0" applyNumberFormat="1" applyFont="1" applyFill="1" applyBorder="1" applyProtection="1">
      <protection locked="0"/>
    </xf>
    <xf numFmtId="164" fontId="47" fillId="2" borderId="2" xfId="0" applyNumberFormat="1" applyFont="1" applyFill="1" applyBorder="1" applyProtection="1">
      <protection locked="0"/>
    </xf>
    <xf numFmtId="164" fontId="47" fillId="2" borderId="10" xfId="0" applyNumberFormat="1" applyFont="1" applyFill="1" applyBorder="1" applyProtection="1">
      <protection locked="0"/>
    </xf>
    <xf numFmtId="164" fontId="47" fillId="2" borderId="12" xfId="0" applyNumberFormat="1" applyFont="1" applyFill="1" applyBorder="1" applyProtection="1">
      <protection locked="0"/>
    </xf>
    <xf numFmtId="164" fontId="47" fillId="2" borderId="11" xfId="0" applyNumberFormat="1" applyFont="1" applyFill="1" applyBorder="1" applyProtection="1">
      <protection locked="0"/>
    </xf>
    <xf numFmtId="164" fontId="45" fillId="2" borderId="11" xfId="0" applyNumberFormat="1" applyFont="1" applyFill="1" applyBorder="1" applyAlignment="1" applyProtection="1">
      <alignment horizontal="left"/>
      <protection locked="0"/>
    </xf>
    <xf numFmtId="164" fontId="47" fillId="2" borderId="0" xfId="0" applyFont="1" applyFill="1"/>
    <xf numFmtId="164" fontId="47" fillId="2" borderId="8" xfId="0" applyNumberFormat="1" applyFont="1" applyFill="1" applyBorder="1" applyProtection="1">
      <protection locked="0"/>
    </xf>
    <xf numFmtId="164" fontId="47" fillId="2" borderId="11" xfId="0" applyFont="1" applyFill="1" applyBorder="1"/>
    <xf numFmtId="164" fontId="47" fillId="2" borderId="3" xfId="0" applyNumberFormat="1" applyFont="1" applyFill="1" applyBorder="1" applyProtection="1">
      <protection locked="0"/>
    </xf>
    <xf numFmtId="164" fontId="45" fillId="2" borderId="5" xfId="0" applyNumberFormat="1" applyFont="1" applyFill="1" applyBorder="1" applyAlignment="1" applyProtection="1">
      <alignment horizontal="left"/>
      <protection locked="0"/>
    </xf>
    <xf numFmtId="164" fontId="47" fillId="2" borderId="4" xfId="0" applyNumberFormat="1" applyFont="1" applyFill="1" applyBorder="1" applyProtection="1">
      <protection locked="0"/>
    </xf>
    <xf numFmtId="164" fontId="47" fillId="2" borderId="6" xfId="0" applyNumberFormat="1" applyFont="1" applyFill="1" applyBorder="1" applyProtection="1">
      <protection locked="0"/>
    </xf>
    <xf numFmtId="164" fontId="45" fillId="2" borderId="14" xfId="0" applyNumberFormat="1" applyFont="1" applyFill="1" applyBorder="1" applyAlignment="1" applyProtection="1">
      <alignment horizontal="center"/>
      <protection locked="0"/>
    </xf>
    <xf numFmtId="164" fontId="45" fillId="2" borderId="12" xfId="0" applyNumberFormat="1" applyFont="1" applyFill="1" applyBorder="1" applyAlignment="1" applyProtection="1">
      <alignment horizontal="left"/>
      <protection locked="0"/>
    </xf>
    <xf numFmtId="166" fontId="20" fillId="0" borderId="11" xfId="0" applyNumberFormat="1" applyFont="1" applyBorder="1" applyProtection="1">
      <protection locked="0"/>
    </xf>
    <xf numFmtId="166" fontId="20" fillId="0" borderId="65" xfId="0" applyNumberFormat="1" applyFont="1" applyBorder="1" applyProtection="1">
      <protection locked="0"/>
    </xf>
    <xf numFmtId="164" fontId="20" fillId="0" borderId="12" xfId="0" quotePrefix="1" applyNumberFormat="1" applyFont="1" applyBorder="1" applyAlignment="1" applyProtection="1">
      <alignment horizontal="left"/>
      <protection locked="0"/>
    </xf>
    <xf numFmtId="164" fontId="50" fillId="0" borderId="3" xfId="0" applyFont="1" applyBorder="1"/>
    <xf numFmtId="164" fontId="20" fillId="0" borderId="12" xfId="0" applyNumberFormat="1" applyFont="1" applyBorder="1" applyProtection="1">
      <protection locked="0"/>
    </xf>
    <xf numFmtId="164" fontId="20" fillId="0" borderId="66" xfId="0" quotePrefix="1" applyNumberFormat="1" applyFont="1" applyBorder="1" applyAlignment="1" applyProtection="1">
      <alignment horizontal="left"/>
      <protection locked="0"/>
    </xf>
    <xf numFmtId="164" fontId="50" fillId="0" borderId="64" xfId="0" applyFont="1" applyBorder="1"/>
    <xf numFmtId="164" fontId="20" fillId="0" borderId="66" xfId="0" applyNumberFormat="1" applyFont="1" applyBorder="1" applyProtection="1">
      <protection locked="0"/>
    </xf>
    <xf numFmtId="164" fontId="50" fillId="0" borderId="12" xfId="0" quotePrefix="1" applyNumberFormat="1" applyFont="1" applyBorder="1" applyProtection="1">
      <protection locked="0"/>
    </xf>
    <xf numFmtId="164" fontId="50" fillId="0" borderId="66" xfId="0" quotePrefix="1" applyNumberFormat="1" applyFont="1" applyBorder="1" applyProtection="1">
      <protection locked="0"/>
    </xf>
    <xf numFmtId="164" fontId="50" fillId="0" borderId="11" xfId="0" quotePrefix="1" applyFont="1" applyBorder="1"/>
    <xf numFmtId="164" fontId="51" fillId="0" borderId="11" xfId="0" quotePrefix="1" applyFont="1" applyBorder="1"/>
    <xf numFmtId="164" fontId="51" fillId="0" borderId="65" xfId="0" quotePrefix="1" applyFont="1" applyBorder="1"/>
    <xf numFmtId="164" fontId="50" fillId="0" borderId="6" xfId="0" applyFont="1" applyBorder="1"/>
    <xf numFmtId="164" fontId="49" fillId="2" borderId="11" xfId="0" applyNumberFormat="1" applyFont="1" applyFill="1" applyBorder="1" applyAlignment="1" applyProtection="1">
      <alignment horizontal="left"/>
    </xf>
    <xf numFmtId="164" fontId="50" fillId="0" borderId="11" xfId="0" applyFont="1" applyBorder="1"/>
    <xf numFmtId="164" fontId="50" fillId="0" borderId="65" xfId="0" applyFont="1" applyBorder="1"/>
    <xf numFmtId="10" fontId="51" fillId="0" borderId="11" xfId="0" quotePrefix="1" applyNumberFormat="1" applyFont="1" applyBorder="1" applyProtection="1">
      <protection locked="0"/>
    </xf>
    <xf numFmtId="10" fontId="51" fillId="0" borderId="65" xfId="0" quotePrefix="1" applyNumberFormat="1" applyFont="1" applyBorder="1" applyProtection="1">
      <protection locked="0"/>
    </xf>
    <xf numFmtId="164" fontId="7" fillId="2" borderId="46" xfId="0" applyNumberFormat="1" applyFont="1" applyFill="1" applyBorder="1" applyAlignment="1" applyProtection="1">
      <alignment horizontal="left"/>
    </xf>
    <xf numFmtId="164" fontId="7" fillId="2" borderId="52" xfId="0" applyFont="1" applyFill="1" applyBorder="1"/>
    <xf numFmtId="164" fontId="52" fillId="2" borderId="5" xfId="0" applyNumberFormat="1" applyFont="1" applyFill="1" applyBorder="1" applyAlignment="1" applyProtection="1">
      <alignment horizontal="left"/>
    </xf>
    <xf numFmtId="164" fontId="52" fillId="2" borderId="2" xfId="0" applyFont="1" applyFill="1" applyBorder="1"/>
    <xf numFmtId="164" fontId="52" fillId="2" borderId="6" xfId="0" applyFont="1" applyFill="1" applyBorder="1"/>
    <xf numFmtId="164" fontId="9" fillId="0" borderId="6" xfId="0" applyNumberFormat="1" applyFont="1" applyBorder="1" applyAlignment="1" applyProtection="1">
      <alignment horizontal="left"/>
    </xf>
    <xf numFmtId="164" fontId="9" fillId="0" borderId="5" xfId="0" applyNumberFormat="1" applyFont="1" applyBorder="1" applyAlignment="1" applyProtection="1">
      <alignment horizontal="left"/>
    </xf>
    <xf numFmtId="164" fontId="4" fillId="0" borderId="10" xfId="0" applyNumberFormat="1" applyFont="1" applyBorder="1" applyAlignment="1" applyProtection="1">
      <alignment horizontal="left"/>
    </xf>
    <xf numFmtId="164" fontId="4" fillId="0" borderId="12" xfId="0" applyNumberFormat="1" applyFont="1" applyBorder="1" applyAlignment="1" applyProtection="1">
      <alignment horizontal="left"/>
    </xf>
    <xf numFmtId="164" fontId="10" fillId="0" borderId="47" xfId="0" applyNumberFormat="1" applyFont="1" applyBorder="1" applyProtection="1">
      <protection locked="0"/>
    </xf>
    <xf numFmtId="164" fontId="4" fillId="0" borderId="6" xfId="0" applyNumberFormat="1" applyFont="1" applyBorder="1" applyAlignment="1" applyProtection="1"/>
    <xf numFmtId="164" fontId="0" fillId="2" borderId="0" xfId="0" applyFill="1" applyBorder="1"/>
    <xf numFmtId="164" fontId="13" fillId="0" borderId="47" xfId="0" applyNumberFormat="1" applyFont="1" applyBorder="1" applyProtection="1">
      <protection locked="0"/>
    </xf>
    <xf numFmtId="164" fontId="4" fillId="0" borderId="70" xfId="0" applyNumberFormat="1" applyFont="1" applyBorder="1" applyAlignment="1" applyProtection="1">
      <alignment horizontal="left"/>
    </xf>
    <xf numFmtId="164" fontId="4" fillId="0" borderId="71" xfId="0" applyNumberFormat="1" applyFont="1" applyBorder="1" applyAlignment="1" applyProtection="1">
      <alignment horizontal="left"/>
    </xf>
    <xf numFmtId="164" fontId="4" fillId="0" borderId="2" xfId="0" applyNumberFormat="1" applyFont="1" applyBorder="1" applyAlignment="1" applyProtection="1">
      <alignment horizontal="center"/>
    </xf>
    <xf numFmtId="164" fontId="4" fillId="0" borderId="2" xfId="0" applyFont="1" applyBorder="1" applyAlignment="1">
      <alignment horizontal="center"/>
    </xf>
    <xf numFmtId="164" fontId="5" fillId="0" borderId="7" xfId="0" applyNumberFormat="1" applyFont="1" applyBorder="1" applyAlignment="1" applyProtection="1">
      <alignment horizontal="left"/>
    </xf>
    <xf numFmtId="164" fontId="5" fillId="0" borderId="5" xfId="0" applyNumberFormat="1" applyFont="1" applyBorder="1" applyAlignment="1" applyProtection="1">
      <alignment horizontal="left"/>
    </xf>
    <xf numFmtId="164" fontId="53" fillId="0" borderId="6" xfId="0" applyNumberFormat="1" applyFont="1" applyBorder="1" applyAlignment="1" applyProtection="1">
      <alignment horizontal="left"/>
    </xf>
    <xf numFmtId="164" fontId="4" fillId="0" borderId="0" xfId="0" applyNumberFormat="1" applyFont="1" applyAlignment="1" applyProtection="1">
      <alignment horizontal="left"/>
    </xf>
    <xf numFmtId="49" fontId="10" fillId="0" borderId="6" xfId="0" applyNumberFormat="1" applyFont="1" applyBorder="1" applyProtection="1">
      <protection locked="0"/>
    </xf>
    <xf numFmtId="49" fontId="10" fillId="0" borderId="5" xfId="0" applyNumberFormat="1" applyFont="1" applyBorder="1" applyProtection="1">
      <protection locked="0"/>
    </xf>
    <xf numFmtId="49" fontId="10" fillId="0" borderId="6" xfId="0" applyNumberFormat="1" applyFont="1" applyBorder="1" applyAlignment="1">
      <alignment horizontal="left"/>
    </xf>
    <xf numFmtId="164" fontId="5" fillId="0" borderId="6" xfId="0" applyFont="1" applyBorder="1" applyAlignment="1">
      <alignment horizontal="right"/>
    </xf>
    <xf numFmtId="164" fontId="10" fillId="0" borderId="6" xfId="0" applyFont="1" applyBorder="1"/>
    <xf numFmtId="49" fontId="2" fillId="0" borderId="11" xfId="0" applyNumberFormat="1" applyFont="1" applyBorder="1"/>
    <xf numFmtId="49" fontId="2" fillId="0" borderId="3" xfId="0" applyNumberFormat="1" applyFont="1" applyBorder="1"/>
    <xf numFmtId="49" fontId="13" fillId="0" borderId="12" xfId="0" applyNumberFormat="1" applyFont="1" applyBorder="1" applyProtection="1">
      <protection locked="0"/>
    </xf>
    <xf numFmtId="49" fontId="18" fillId="0" borderId="12" xfId="0" applyNumberFormat="1" applyFont="1" applyBorder="1" applyProtection="1">
      <protection locked="0"/>
    </xf>
    <xf numFmtId="164" fontId="25" fillId="3" borderId="46" xfId="0" quotePrefix="1" applyFont="1" applyFill="1" applyBorder="1"/>
    <xf numFmtId="164" fontId="7" fillId="0" borderId="72" xfId="0" applyNumberFormat="1" applyFont="1" applyBorder="1" applyAlignment="1" applyProtection="1">
      <alignment horizontal="left"/>
    </xf>
    <xf numFmtId="164" fontId="0" fillId="0" borderId="73" xfId="0" applyBorder="1"/>
    <xf numFmtId="164" fontId="25" fillId="3" borderId="27" xfId="0" applyFont="1" applyFill="1" applyBorder="1"/>
    <xf numFmtId="164" fontId="0" fillId="0" borderId="27" xfId="0" applyBorder="1"/>
    <xf numFmtId="164" fontId="1" fillId="0" borderId="72" xfId="0" applyNumberFormat="1" applyFont="1" applyBorder="1" applyProtection="1">
      <protection locked="0"/>
    </xf>
    <xf numFmtId="164" fontId="15" fillId="0" borderId="12" xfId="0" applyNumberFormat="1" applyFont="1" applyBorder="1" applyAlignment="1" applyProtection="1">
      <alignment horizontal="left"/>
      <protection locked="0"/>
    </xf>
    <xf numFmtId="3" fontId="2" fillId="0" borderId="2" xfId="0" applyNumberFormat="1" applyFont="1" applyBorder="1"/>
    <xf numFmtId="3" fontId="0" fillId="0" borderId="0" xfId="0" applyNumberFormat="1"/>
    <xf numFmtId="3" fontId="7" fillId="2" borderId="74" xfId="0" applyNumberFormat="1" applyFont="1" applyFill="1" applyBorder="1"/>
    <xf numFmtId="3" fontId="0" fillId="0" borderId="4" xfId="0" applyNumberFormat="1" applyBorder="1"/>
    <xf numFmtId="3" fontId="0" fillId="0" borderId="6" xfId="0" applyNumberFormat="1" applyBorder="1"/>
    <xf numFmtId="3" fontId="7" fillId="2" borderId="9" xfId="0" applyNumberFormat="1" applyFont="1" applyFill="1" applyBorder="1"/>
    <xf numFmtId="3" fontId="7" fillId="2" borderId="4" xfId="0" applyNumberFormat="1" applyFont="1" applyFill="1" applyBorder="1"/>
    <xf numFmtId="3" fontId="19" fillId="0" borderId="3" xfId="0" applyNumberFormat="1" applyFont="1" applyBorder="1"/>
    <xf numFmtId="3" fontId="0" fillId="0" borderId="2" xfId="0" applyNumberFormat="1" applyBorder="1"/>
    <xf numFmtId="3" fontId="5" fillId="0" borderId="6" xfId="0" applyNumberFormat="1" applyFont="1" applyBorder="1"/>
    <xf numFmtId="3" fontId="2" fillId="0" borderId="6" xfId="0" quotePrefix="1" applyNumberFormat="1" applyFont="1" applyBorder="1"/>
    <xf numFmtId="3" fontId="1" fillId="0" borderId="11" xfId="0" applyNumberFormat="1" applyFont="1" applyBorder="1" applyProtection="1">
      <protection locked="0"/>
    </xf>
    <xf numFmtId="3" fontId="0" fillId="0" borderId="8" xfId="0" applyNumberFormat="1" applyBorder="1"/>
    <xf numFmtId="3" fontId="4" fillId="0" borderId="4" xfId="0" applyNumberFormat="1" applyFont="1" applyBorder="1" applyAlignment="1" applyProtection="1">
      <alignment horizontal="left"/>
    </xf>
    <xf numFmtId="3" fontId="0" fillId="2" borderId="11" xfId="0" applyNumberFormat="1" applyFill="1" applyBorder="1"/>
    <xf numFmtId="3" fontId="10" fillId="0" borderId="6" xfId="0" applyNumberFormat="1" applyFont="1" applyBorder="1" applyProtection="1">
      <protection locked="0"/>
    </xf>
    <xf numFmtId="3" fontId="0" fillId="2" borderId="6" xfId="0" applyNumberFormat="1" applyFill="1" applyBorder="1"/>
    <xf numFmtId="3" fontId="47" fillId="0" borderId="0" xfId="0" applyNumberFormat="1" applyFont="1"/>
    <xf numFmtId="3" fontId="2" fillId="0" borderId="3" xfId="0" applyNumberFormat="1" applyFont="1" applyBorder="1"/>
    <xf numFmtId="3" fontId="14" fillId="2" borderId="2" xfId="0" applyNumberFormat="1" applyFont="1" applyFill="1" applyBorder="1" applyProtection="1">
      <protection locked="0"/>
    </xf>
    <xf numFmtId="3" fontId="49" fillId="2" borderId="6" xfId="0" applyNumberFormat="1" applyFont="1" applyFill="1" applyBorder="1" applyProtection="1">
      <protection locked="0"/>
    </xf>
    <xf numFmtId="3" fontId="2" fillId="0" borderId="6" xfId="0" applyNumberFormat="1" applyFont="1" applyBorder="1"/>
    <xf numFmtId="3" fontId="47" fillId="2" borderId="11" xfId="0" applyNumberFormat="1" applyFont="1" applyFill="1" applyBorder="1" applyProtection="1">
      <protection locked="0"/>
    </xf>
    <xf numFmtId="3" fontId="45" fillId="2" borderId="11" xfId="0" applyNumberFormat="1" applyFont="1" applyFill="1" applyBorder="1" applyAlignment="1" applyProtection="1">
      <alignment horizontal="left"/>
      <protection locked="0"/>
    </xf>
    <xf numFmtId="3" fontId="13" fillId="0" borderId="11" xfId="0" applyNumberFormat="1" applyFont="1" applyBorder="1" applyProtection="1">
      <protection locked="0"/>
    </xf>
    <xf numFmtId="3" fontId="41" fillId="0" borderId="11" xfId="0" applyNumberFormat="1" applyFont="1" applyBorder="1" applyProtection="1"/>
    <xf numFmtId="3" fontId="41" fillId="0" borderId="65" xfId="0" applyNumberFormat="1" applyFont="1" applyBorder="1" applyProtection="1"/>
    <xf numFmtId="3" fontId="43" fillId="0" borderId="6" xfId="0" applyNumberFormat="1" applyFont="1" applyBorder="1" applyProtection="1"/>
    <xf numFmtId="3" fontId="13" fillId="0" borderId="65" xfId="0" applyNumberFormat="1" applyFont="1" applyBorder="1" applyProtection="1">
      <protection locked="0"/>
    </xf>
    <xf numFmtId="3" fontId="13" fillId="0" borderId="11" xfId="0" applyNumberFormat="1" applyFont="1" applyBorder="1" applyProtection="1"/>
    <xf numFmtId="3" fontId="43" fillId="0" borderId="11" xfId="0" applyNumberFormat="1" applyFont="1" applyBorder="1" applyProtection="1"/>
    <xf numFmtId="3" fontId="43" fillId="0" borderId="11" xfId="0" applyNumberFormat="1" applyFont="1" applyBorder="1" applyProtection="1">
      <protection locked="0"/>
    </xf>
    <xf numFmtId="3" fontId="42" fillId="0" borderId="11" xfId="0" applyNumberFormat="1" applyFont="1" applyBorder="1" applyProtection="1"/>
    <xf numFmtId="3" fontId="1" fillId="0" borderId="2" xfId="0" applyNumberFormat="1" applyFont="1" applyBorder="1" applyProtection="1">
      <protection locked="0"/>
    </xf>
    <xf numFmtId="3" fontId="1" fillId="0" borderId="0" xfId="0" applyNumberFormat="1" applyFont="1" applyProtection="1">
      <protection locked="0"/>
    </xf>
    <xf numFmtId="3" fontId="1" fillId="0" borderId="6" xfId="0" applyNumberFormat="1" applyFont="1" applyBorder="1" applyProtection="1">
      <protection locked="0"/>
    </xf>
    <xf numFmtId="3" fontId="2" fillId="0" borderId="11" xfId="0" applyNumberFormat="1" applyFont="1" applyBorder="1"/>
    <xf numFmtId="42" fontId="43" fillId="0" borderId="6" xfId="0" applyNumberFormat="1" applyFont="1" applyBorder="1" applyProtection="1"/>
    <xf numFmtId="164" fontId="22" fillId="0" borderId="1" xfId="0" applyNumberFormat="1" applyFont="1" applyBorder="1" applyAlignment="1" applyProtection="1">
      <alignment horizontal="left"/>
    </xf>
    <xf numFmtId="164" fontId="55" fillId="3" borderId="15" xfId="0" applyFont="1" applyFill="1" applyBorder="1"/>
    <xf numFmtId="164" fontId="56" fillId="0" borderId="11" xfId="0" applyNumberFormat="1" applyFont="1" applyBorder="1" applyProtection="1">
      <protection locked="0"/>
    </xf>
    <xf numFmtId="3" fontId="56" fillId="0" borderId="11" xfId="0" applyNumberFormat="1" applyFont="1" applyBorder="1" applyProtection="1">
      <protection locked="0"/>
    </xf>
    <xf numFmtId="164" fontId="56" fillId="0" borderId="3" xfId="0" applyNumberFormat="1" applyFont="1" applyBorder="1" applyProtection="1">
      <protection locked="0"/>
    </xf>
    <xf numFmtId="164" fontId="22" fillId="0" borderId="0" xfId="0" applyFont="1"/>
    <xf numFmtId="164" fontId="54" fillId="0" borderId="27" xfId="0" applyFont="1" applyBorder="1"/>
    <xf numFmtId="164" fontId="26" fillId="0" borderId="0" xfId="0" applyFont="1"/>
    <xf numFmtId="3" fontId="26" fillId="0" borderId="0" xfId="0" applyNumberFormat="1" applyFont="1"/>
  </cellXfs>
  <cellStyles count="2">
    <cellStyle name="Normal" xfId="0" builtinId="0"/>
    <cellStyle name="Normal_MATLTEMPMTRREGCARBONBLACK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9</xdr:col>
      <xdr:colOff>0</xdr:colOff>
      <xdr:row>67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819150" y="14754225"/>
          <a:ext cx="8696325" cy="12001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0" transitionEvaluation="1" transitionEntry="1"/>
  <dimension ref="A1:AG536"/>
  <sheetViews>
    <sheetView showGridLines="0" showZeros="0" tabSelected="1" topLeftCell="A100" zoomScale="90" zoomScaleNormal="90" workbookViewId="0">
      <selection activeCell="C82" sqref="C82"/>
    </sheetView>
  </sheetViews>
  <sheetFormatPr defaultColWidth="9.77734375" defaultRowHeight="15.75" x14ac:dyDescent="0.25"/>
  <cols>
    <col min="1" max="1" width="7.6640625" customWidth="1"/>
    <col min="2" max="2" width="1.77734375" customWidth="1"/>
    <col min="3" max="3" width="6.77734375" customWidth="1"/>
    <col min="4" max="4" width="1.77734375" customWidth="1"/>
    <col min="5" max="5" width="6.109375" customWidth="1"/>
    <col min="6" max="6" width="4.21875" customWidth="1"/>
    <col min="7" max="7" width="2" customWidth="1"/>
    <col min="8" max="8" width="12.21875" customWidth="1"/>
    <col min="9" max="9" width="1.33203125" customWidth="1"/>
    <col min="10" max="10" width="4.77734375" customWidth="1"/>
    <col min="11" max="11" width="8.88671875" customWidth="1"/>
    <col min="12" max="12" width="1.44140625" customWidth="1"/>
    <col min="13" max="13" width="9.109375" customWidth="1"/>
    <col min="14" max="14" width="1.5546875" customWidth="1"/>
    <col min="15" max="15" width="1.44140625" customWidth="1"/>
    <col min="16" max="16" width="4.21875" customWidth="1"/>
    <col min="17" max="17" width="1.44140625" customWidth="1"/>
    <col min="18" max="18" width="12.5546875" style="410" customWidth="1"/>
    <col min="19" max="19" width="1.5546875" customWidth="1"/>
    <col min="20" max="20" width="4.44140625" customWidth="1"/>
    <col min="21" max="21" width="1.6640625" customWidth="1"/>
    <col min="22" max="22" width="12.109375" customWidth="1"/>
    <col min="23" max="23" width="2.21875" customWidth="1"/>
    <col min="24" max="24" width="2.33203125" customWidth="1"/>
    <col min="25" max="25" width="2.77734375" customWidth="1"/>
    <col min="26" max="26" width="1.77734375" customWidth="1"/>
  </cols>
  <sheetData>
    <row r="1" spans="1:24" ht="8.1" customHeight="1" x14ac:dyDescent="0.25">
      <c r="A1" s="97"/>
      <c r="B1" s="46"/>
      <c r="C1" s="5"/>
      <c r="D1" s="46"/>
      <c r="E1" s="46"/>
      <c r="F1" s="46"/>
      <c r="G1" s="46"/>
      <c r="H1" s="46"/>
      <c r="I1" s="46"/>
      <c r="J1" s="13"/>
      <c r="K1" s="13"/>
      <c r="L1" s="13"/>
      <c r="M1" s="13"/>
      <c r="N1" s="15"/>
      <c r="O1" s="13"/>
      <c r="P1" s="13"/>
      <c r="Q1" s="13"/>
      <c r="R1" s="409"/>
      <c r="S1" s="13"/>
      <c r="T1" s="13"/>
      <c r="U1" s="13"/>
      <c r="V1" s="13"/>
      <c r="W1" s="13"/>
      <c r="X1" s="28"/>
    </row>
    <row r="2" spans="1:24" ht="15" customHeight="1" x14ac:dyDescent="0.25">
      <c r="A2" s="47"/>
      <c r="L2" s="102" t="s">
        <v>206</v>
      </c>
      <c r="M2" s="135" t="s">
        <v>0</v>
      </c>
      <c r="O2" s="48"/>
      <c r="P2" s="135" t="s">
        <v>1</v>
      </c>
      <c r="S2" s="48"/>
      <c r="T2" s="135" t="s">
        <v>2</v>
      </c>
      <c r="X2" s="26"/>
    </row>
    <row r="3" spans="1:24" ht="19.5" x14ac:dyDescent="0.35">
      <c r="A3" s="453" t="str">
        <f>A9</f>
        <v>Houston Pipe Line</v>
      </c>
      <c r="C3" s="281"/>
      <c r="X3" s="26"/>
    </row>
    <row r="4" spans="1:24" ht="20.100000000000001" customHeight="1" x14ac:dyDescent="0.35">
      <c r="A4" s="447" t="s">
        <v>6</v>
      </c>
      <c r="B4" s="282"/>
      <c r="O4" s="372" t="s">
        <v>16</v>
      </c>
      <c r="P4" s="373"/>
      <c r="Q4" s="373"/>
      <c r="R4" s="411"/>
      <c r="U4" s="49" t="s">
        <v>206</v>
      </c>
      <c r="V4" s="392" t="s">
        <v>4</v>
      </c>
      <c r="X4" s="26"/>
    </row>
    <row r="5" spans="1:24" x14ac:dyDescent="0.25">
      <c r="A5" s="10"/>
      <c r="O5" s="289"/>
      <c r="P5" s="76"/>
      <c r="Q5" s="31"/>
      <c r="R5" s="412"/>
      <c r="U5" s="49"/>
      <c r="V5" s="392" t="s">
        <v>5</v>
      </c>
      <c r="X5" s="26"/>
    </row>
    <row r="6" spans="1:24" ht="11.25" customHeight="1" x14ac:dyDescent="0.25">
      <c r="A6" s="4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413"/>
      <c r="X6" s="26"/>
    </row>
    <row r="7" spans="1:24" ht="11.1" customHeight="1" x14ac:dyDescent="0.25">
      <c r="A7" s="27"/>
      <c r="B7" s="22"/>
      <c r="C7" s="22"/>
      <c r="D7" s="22"/>
      <c r="E7" s="24"/>
      <c r="F7" s="27"/>
      <c r="G7" s="30"/>
      <c r="H7" s="33"/>
      <c r="I7" s="375" t="s">
        <v>7</v>
      </c>
      <c r="J7" s="51"/>
      <c r="K7" s="33"/>
      <c r="L7" s="51" t="s">
        <v>8</v>
      </c>
      <c r="M7" s="24"/>
      <c r="N7" s="30"/>
      <c r="O7" s="51" t="s">
        <v>9</v>
      </c>
      <c r="P7" s="24"/>
      <c r="Q7" s="24"/>
      <c r="R7" s="414"/>
      <c r="S7" s="51" t="s">
        <v>9</v>
      </c>
      <c r="T7" s="24"/>
      <c r="U7" s="24"/>
      <c r="V7" s="24"/>
      <c r="W7" s="24"/>
      <c r="X7" s="30"/>
    </row>
    <row r="8" spans="1:24" ht="9" customHeight="1" x14ac:dyDescent="0.25">
      <c r="A8" s="52" t="s">
        <v>10</v>
      </c>
      <c r="B8" s="36"/>
      <c r="C8" s="36"/>
      <c r="D8" s="36"/>
      <c r="E8" s="36"/>
      <c r="F8" s="374" t="s">
        <v>11</v>
      </c>
      <c r="G8" s="44"/>
      <c r="H8" s="53" t="s">
        <v>12</v>
      </c>
      <c r="I8" s="376" t="s">
        <v>13</v>
      </c>
      <c r="J8" s="54"/>
      <c r="K8" s="55" t="s">
        <v>14</v>
      </c>
      <c r="L8" s="54" t="s">
        <v>15</v>
      </c>
      <c r="M8" s="36"/>
      <c r="N8" s="44"/>
      <c r="O8" s="54" t="s">
        <v>16</v>
      </c>
      <c r="P8" s="36"/>
      <c r="Q8" s="36"/>
      <c r="R8" s="415"/>
      <c r="S8" s="54" t="s">
        <v>16</v>
      </c>
      <c r="T8" s="36"/>
      <c r="U8" s="36"/>
      <c r="V8" s="36"/>
      <c r="W8" s="36"/>
      <c r="X8" s="44"/>
    </row>
    <row r="9" spans="1:24" ht="20.100000000000001" customHeight="1" x14ac:dyDescent="0.25">
      <c r="A9" s="123" t="s">
        <v>17</v>
      </c>
      <c r="B9" s="103"/>
      <c r="C9" s="103"/>
      <c r="D9" s="103"/>
      <c r="E9" s="103"/>
      <c r="F9" s="124" t="s">
        <v>18</v>
      </c>
      <c r="G9" s="104"/>
      <c r="H9" s="121" t="s">
        <v>207</v>
      </c>
      <c r="I9" s="103"/>
      <c r="J9" s="122">
        <v>3500</v>
      </c>
      <c r="K9" s="121" t="s">
        <v>208</v>
      </c>
      <c r="L9" s="103"/>
      <c r="M9" s="122" t="s">
        <v>209</v>
      </c>
      <c r="N9" s="104"/>
      <c r="O9" s="103"/>
      <c r="P9" s="50"/>
      <c r="Q9" s="103"/>
      <c r="R9" s="416"/>
      <c r="S9" s="103"/>
      <c r="T9" s="105"/>
      <c r="U9" s="103"/>
      <c r="V9" s="103"/>
      <c r="W9" s="103"/>
      <c r="X9" s="104"/>
    </row>
    <row r="10" spans="1:24" ht="9.9499999999999993" customHeight="1" x14ac:dyDescent="0.25">
      <c r="A10" s="25"/>
      <c r="B10" s="17"/>
      <c r="C10" s="17"/>
      <c r="D10" s="17"/>
      <c r="E10" s="17"/>
      <c r="F10" s="17"/>
      <c r="G10" s="17"/>
      <c r="H10" s="58" t="s">
        <v>19</v>
      </c>
      <c r="I10" s="13"/>
      <c r="J10" s="13"/>
      <c r="K10" s="13"/>
      <c r="L10" s="13"/>
      <c r="M10" s="13"/>
      <c r="N10" s="28"/>
      <c r="O10" s="59" t="s">
        <v>20</v>
      </c>
      <c r="P10" s="13"/>
      <c r="Q10" s="13"/>
      <c r="R10" s="417"/>
      <c r="S10" s="13"/>
      <c r="T10" s="13"/>
      <c r="U10" s="13"/>
      <c r="V10" s="13"/>
      <c r="W10" s="13"/>
      <c r="X10" s="28"/>
    </row>
    <row r="11" spans="1:24" ht="10.5" customHeight="1" x14ac:dyDescent="0.25">
      <c r="A11" s="37"/>
      <c r="B11" s="34"/>
      <c r="C11" s="54" t="s">
        <v>21</v>
      </c>
      <c r="D11" s="34"/>
      <c r="E11" s="34"/>
      <c r="F11" s="34"/>
      <c r="G11" s="34"/>
      <c r="H11" s="60" t="s">
        <v>219</v>
      </c>
      <c r="I11" s="19"/>
      <c r="J11" s="19"/>
      <c r="K11" s="19"/>
      <c r="L11" s="19"/>
      <c r="M11" s="19"/>
      <c r="N11" s="21"/>
      <c r="O11" s="18"/>
      <c r="P11" s="61"/>
      <c r="Q11" s="19"/>
      <c r="R11" s="418"/>
      <c r="S11" s="396" t="s">
        <v>221</v>
      </c>
      <c r="T11" s="395"/>
      <c r="U11" s="19"/>
      <c r="V11" s="396"/>
      <c r="W11" s="395"/>
      <c r="X11" s="21"/>
    </row>
    <row r="12" spans="1:24" ht="9.9499999999999993" customHeight="1" x14ac:dyDescent="0.25">
      <c r="A12" s="23"/>
      <c r="B12" s="13"/>
      <c r="C12" s="13"/>
      <c r="D12" s="13"/>
      <c r="E12" s="13"/>
      <c r="F12" s="13"/>
      <c r="G12" s="13"/>
      <c r="H12" s="58" t="s">
        <v>22</v>
      </c>
      <c r="I12" s="13"/>
      <c r="J12" s="28"/>
      <c r="K12" s="59" t="s">
        <v>23</v>
      </c>
      <c r="L12" s="13"/>
      <c r="M12" s="13"/>
      <c r="N12" s="28"/>
      <c r="O12" s="59" t="s">
        <v>24</v>
      </c>
      <c r="P12" s="13"/>
      <c r="Q12" s="13"/>
      <c r="R12" s="417"/>
      <c r="S12" s="13"/>
      <c r="T12" s="13"/>
      <c r="U12" s="13"/>
      <c r="V12" s="13"/>
      <c r="W12" s="13"/>
      <c r="X12" s="28"/>
    </row>
    <row r="13" spans="1:24" ht="11.45" customHeight="1" x14ac:dyDescent="0.25">
      <c r="A13" s="109" t="s">
        <v>218</v>
      </c>
      <c r="B13" s="19"/>
      <c r="C13" s="20"/>
      <c r="D13" s="19"/>
      <c r="E13" s="19"/>
      <c r="F13" s="19"/>
      <c r="G13" s="19"/>
      <c r="H13" s="60" t="s">
        <v>220</v>
      </c>
      <c r="I13" s="19"/>
      <c r="J13" s="21"/>
      <c r="K13" s="393" t="s">
        <v>228</v>
      </c>
      <c r="L13" s="19"/>
      <c r="M13" s="19"/>
      <c r="N13" s="21"/>
      <c r="O13" s="18"/>
      <c r="P13" s="111"/>
      <c r="Q13" s="19"/>
      <c r="R13" s="419">
        <v>601</v>
      </c>
      <c r="S13" s="19"/>
      <c r="T13" s="19"/>
      <c r="U13" s="19"/>
      <c r="V13" s="19"/>
      <c r="W13" s="19"/>
      <c r="X13" s="21"/>
    </row>
    <row r="14" spans="1:24" ht="9.9499999999999993" customHeight="1" x14ac:dyDescent="0.25">
      <c r="A14" s="62" t="s">
        <v>25</v>
      </c>
      <c r="D14" s="26"/>
      <c r="E14" s="63" t="s">
        <v>26</v>
      </c>
      <c r="L14" s="62" t="s">
        <v>27</v>
      </c>
      <c r="X14" s="26"/>
    </row>
    <row r="15" spans="1:24" ht="12" customHeight="1" x14ac:dyDescent="0.25">
      <c r="A15" s="394" t="s">
        <v>222</v>
      </c>
      <c r="B15" s="19"/>
      <c r="C15" s="19"/>
      <c r="D15" s="21"/>
      <c r="E15" s="394" t="s">
        <v>217</v>
      </c>
      <c r="F15" s="19"/>
      <c r="G15" s="19"/>
      <c r="H15" s="19"/>
      <c r="I15" s="19"/>
      <c r="J15" s="19"/>
      <c r="K15" s="19"/>
      <c r="L15" s="394"/>
      <c r="M15" s="111" t="s">
        <v>217</v>
      </c>
      <c r="N15" s="19"/>
      <c r="O15" s="19"/>
      <c r="P15" s="19"/>
      <c r="Q15" s="19"/>
      <c r="R15" s="418"/>
      <c r="S15" s="19"/>
      <c r="T15" s="19"/>
      <c r="U15" s="19"/>
      <c r="V15" s="19"/>
      <c r="W15" s="19"/>
      <c r="X15" s="21"/>
    </row>
    <row r="16" spans="1:24" ht="18" customHeight="1" x14ac:dyDescent="0.25">
      <c r="A16" s="64" t="s">
        <v>28</v>
      </c>
      <c r="B16" s="38"/>
      <c r="C16" s="38"/>
      <c r="D16" s="38"/>
      <c r="E16" s="50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420"/>
      <c r="S16" s="65"/>
      <c r="T16" s="65"/>
      <c r="U16" s="65"/>
      <c r="V16" s="65"/>
      <c r="W16" s="65"/>
      <c r="X16" s="66"/>
    </row>
    <row r="17" spans="1:24" ht="18" customHeight="1" x14ac:dyDescent="0.25">
      <c r="A17" s="123" t="s">
        <v>248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420"/>
      <c r="S17" s="65"/>
      <c r="T17" s="65"/>
      <c r="U17" s="65"/>
      <c r="V17" s="65"/>
      <c r="W17" s="65"/>
      <c r="X17" s="66"/>
    </row>
    <row r="18" spans="1:24" s="454" customFormat="1" ht="18" customHeight="1" x14ac:dyDescent="0.25">
      <c r="A18" s="123" t="s">
        <v>223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420"/>
      <c r="S18" s="65"/>
      <c r="T18" s="65"/>
      <c r="U18" s="65"/>
      <c r="V18" s="65"/>
      <c r="W18" s="65"/>
      <c r="X18" s="66"/>
    </row>
    <row r="19" spans="1:24" s="454" customFormat="1" ht="18" customHeight="1" x14ac:dyDescent="0.25">
      <c r="A19" s="123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420"/>
      <c r="S19" s="65"/>
      <c r="T19" s="65"/>
      <c r="U19" s="65"/>
      <c r="V19" s="65"/>
      <c r="W19" s="65"/>
      <c r="X19" s="66"/>
    </row>
    <row r="20" spans="1:24" s="454" customFormat="1" ht="18" customHeight="1" x14ac:dyDescent="0.25">
      <c r="A20" s="123" t="s">
        <v>225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420"/>
      <c r="S20" s="65"/>
      <c r="T20" s="65"/>
      <c r="U20" s="65"/>
      <c r="V20" s="65"/>
      <c r="W20" s="65"/>
      <c r="X20" s="66"/>
    </row>
    <row r="21" spans="1:24" s="454" customFormat="1" x14ac:dyDescent="0.25">
      <c r="A21" s="454" t="s">
        <v>226</v>
      </c>
      <c r="R21" s="455"/>
    </row>
    <row r="22" spans="1:24" s="454" customFormat="1" ht="18" customHeight="1" x14ac:dyDescent="0.25">
      <c r="A22" s="123" t="s">
        <v>227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420"/>
      <c r="S22" s="65"/>
      <c r="T22" s="65"/>
      <c r="U22" s="65"/>
      <c r="V22" s="65"/>
      <c r="W22" s="65"/>
      <c r="X22" s="66"/>
    </row>
    <row r="23" spans="1:24" s="454" customFormat="1" ht="18" customHeight="1" x14ac:dyDescent="0.25">
      <c r="A23" s="123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420"/>
      <c r="S23" s="65"/>
      <c r="T23" s="65"/>
      <c r="U23" s="65"/>
      <c r="V23" s="65"/>
      <c r="W23" s="65"/>
      <c r="X23" s="66"/>
    </row>
    <row r="24" spans="1:24" s="454" customFormat="1" ht="18" customHeight="1" x14ac:dyDescent="0.25">
      <c r="A24" s="123" t="s">
        <v>224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420"/>
      <c r="S24" s="65"/>
      <c r="T24" s="65"/>
      <c r="U24" s="65"/>
      <c r="V24" s="65"/>
      <c r="W24" s="65"/>
      <c r="X24" s="66"/>
    </row>
    <row r="25" spans="1:24" ht="18" customHeight="1" x14ac:dyDescent="0.25">
      <c r="A25" s="140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420"/>
      <c r="S25" s="65"/>
      <c r="T25" s="65"/>
      <c r="U25" s="65"/>
      <c r="V25" s="65"/>
      <c r="W25" s="65"/>
      <c r="X25" s="66"/>
    </row>
    <row r="26" spans="1:24" ht="18" customHeight="1" x14ac:dyDescent="0.25">
      <c r="A26" s="56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420"/>
      <c r="S26" s="65"/>
      <c r="T26" s="65"/>
      <c r="U26" s="65"/>
      <c r="V26" s="65"/>
      <c r="W26" s="65"/>
      <c r="X26" s="66"/>
    </row>
    <row r="27" spans="1:24" s="452" customFormat="1" ht="18" customHeight="1" x14ac:dyDescent="0.25">
      <c r="A27" s="448"/>
      <c r="B27" s="449"/>
      <c r="C27" s="449"/>
      <c r="D27" s="449"/>
      <c r="E27" s="449"/>
      <c r="F27" s="449"/>
      <c r="G27" s="449"/>
      <c r="H27" s="449"/>
      <c r="I27" s="449"/>
      <c r="J27" s="449"/>
      <c r="K27" s="449"/>
      <c r="L27" s="449"/>
      <c r="M27" s="449"/>
      <c r="N27" s="449"/>
      <c r="O27" s="449"/>
      <c r="P27" s="449"/>
      <c r="Q27" s="449"/>
      <c r="R27" s="450"/>
      <c r="S27" s="449"/>
      <c r="T27" s="449"/>
      <c r="U27" s="449"/>
      <c r="V27" s="449"/>
      <c r="W27" s="449"/>
      <c r="X27" s="451"/>
    </row>
    <row r="28" spans="1:24" s="452" customFormat="1" ht="18" customHeight="1" x14ac:dyDescent="0.25">
      <c r="A28" s="448"/>
      <c r="B28" s="449"/>
      <c r="C28" s="449"/>
      <c r="D28" s="449"/>
      <c r="E28" s="449"/>
      <c r="F28" s="449"/>
      <c r="G28" s="449"/>
      <c r="H28" s="449"/>
      <c r="I28" s="449"/>
      <c r="J28" s="449"/>
      <c r="K28" s="449"/>
      <c r="L28" s="449"/>
      <c r="M28" s="449"/>
      <c r="N28" s="449"/>
      <c r="O28" s="449"/>
      <c r="P28" s="449"/>
      <c r="Q28" s="449"/>
      <c r="R28" s="450"/>
      <c r="S28" s="449"/>
      <c r="T28" s="449"/>
      <c r="U28" s="449"/>
      <c r="V28" s="449"/>
      <c r="W28" s="449"/>
      <c r="X28" s="451"/>
    </row>
    <row r="29" spans="1:24" ht="18" customHeight="1" x14ac:dyDescent="0.25">
      <c r="A29" s="140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420"/>
      <c r="S29" s="65"/>
      <c r="T29" s="65"/>
      <c r="U29" s="65"/>
      <c r="V29" s="65"/>
      <c r="W29" s="65"/>
      <c r="X29" s="66"/>
    </row>
    <row r="30" spans="1:24" ht="18" customHeight="1" x14ac:dyDescent="0.25">
      <c r="A30" s="140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420"/>
      <c r="S30" s="65"/>
      <c r="T30" s="65"/>
      <c r="U30" s="65"/>
      <c r="V30" s="65"/>
      <c r="W30" s="65"/>
      <c r="X30" s="66"/>
    </row>
    <row r="31" spans="1:24" ht="18" customHeight="1" x14ac:dyDescent="0.25">
      <c r="A31" s="402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420"/>
      <c r="S31" s="65"/>
      <c r="T31" s="65"/>
      <c r="U31" s="65"/>
      <c r="V31" s="65"/>
      <c r="W31" s="65"/>
      <c r="X31" s="66"/>
    </row>
    <row r="32" spans="1:24" ht="18" customHeight="1" x14ac:dyDescent="0.25">
      <c r="A32" s="403" t="s">
        <v>205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420"/>
      <c r="S32" s="65"/>
      <c r="T32" s="65"/>
      <c r="U32" s="65"/>
      <c r="V32" s="65"/>
      <c r="W32" s="65"/>
      <c r="X32" s="66"/>
    </row>
    <row r="33" spans="1:24" ht="18" customHeight="1" x14ac:dyDescent="0.25">
      <c r="A33" s="404" t="s">
        <v>247</v>
      </c>
      <c r="B33" s="65"/>
      <c r="C33" s="65"/>
      <c r="D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420"/>
      <c r="S33" s="65"/>
      <c r="T33" s="65"/>
      <c r="U33" s="65"/>
      <c r="V33" s="65"/>
      <c r="W33" s="65"/>
      <c r="X33" s="66"/>
    </row>
    <row r="34" spans="1:24" ht="18" customHeight="1" x14ac:dyDescent="0.25">
      <c r="A34" s="40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420"/>
      <c r="S34" s="65"/>
      <c r="T34" s="65"/>
      <c r="U34" s="65"/>
      <c r="V34" s="65"/>
      <c r="W34" s="65"/>
      <c r="X34" s="66"/>
    </row>
    <row r="35" spans="1:24" ht="18" customHeight="1" x14ac:dyDescent="0.25">
      <c r="A35" s="403" t="s">
        <v>211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420"/>
      <c r="S35" s="65"/>
      <c r="T35" s="65"/>
      <c r="U35" s="65"/>
      <c r="V35" s="65"/>
      <c r="W35" s="65"/>
      <c r="X35" s="66"/>
    </row>
    <row r="36" spans="1:24" ht="18" customHeight="1" x14ac:dyDescent="0.25">
      <c r="A36" s="406" t="s">
        <v>229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420"/>
      <c r="S36" s="65"/>
      <c r="T36" s="65"/>
      <c r="U36" s="65"/>
      <c r="V36" s="65"/>
      <c r="W36" s="65"/>
      <c r="X36" s="66"/>
    </row>
    <row r="37" spans="1:24" ht="18" customHeight="1" x14ac:dyDescent="0.25">
      <c r="A37" s="407"/>
      <c r="B37" s="65"/>
      <c r="C37" s="65"/>
      <c r="D37" s="65"/>
      <c r="E37" s="65"/>
      <c r="F37" s="65"/>
      <c r="G37" s="46"/>
      <c r="H37" s="65"/>
      <c r="I37" s="46"/>
      <c r="J37" s="65"/>
      <c r="K37" s="65"/>
      <c r="L37" s="65"/>
      <c r="M37" s="65"/>
      <c r="N37" s="65"/>
      <c r="O37" s="65"/>
      <c r="P37" s="65"/>
      <c r="Q37" s="65"/>
      <c r="R37" s="420"/>
      <c r="S37" s="65"/>
      <c r="T37" s="65"/>
      <c r="U37" s="65"/>
      <c r="V37" s="65"/>
      <c r="W37" s="65"/>
      <c r="X37" s="66"/>
    </row>
    <row r="38" spans="1:24" ht="12" customHeight="1" x14ac:dyDescent="0.25">
      <c r="A38" s="74" t="s">
        <v>29</v>
      </c>
      <c r="B38" s="283"/>
      <c r="C38" s="26"/>
      <c r="D38" s="283"/>
      <c r="E38" s="284" t="s">
        <v>30</v>
      </c>
      <c r="F38" s="283"/>
      <c r="G38" s="381"/>
      <c r="H38" s="284" t="s">
        <v>31</v>
      </c>
      <c r="I38" s="381" t="s">
        <v>206</v>
      </c>
      <c r="J38" s="285" t="s">
        <v>32</v>
      </c>
      <c r="K38" s="284" t="s">
        <v>33</v>
      </c>
      <c r="L38" s="136"/>
      <c r="M38" s="26"/>
      <c r="N38" s="284" t="s">
        <v>34</v>
      </c>
      <c r="O38" s="283"/>
      <c r="P38" s="283"/>
      <c r="Q38" s="283"/>
      <c r="R38" s="421"/>
      <c r="S38" s="284" t="s">
        <v>35</v>
      </c>
      <c r="T38" s="283"/>
      <c r="U38" s="283"/>
      <c r="V38" s="283"/>
      <c r="W38" s="283"/>
      <c r="X38" s="26"/>
    </row>
    <row r="39" spans="1:24" ht="12" customHeight="1" x14ac:dyDescent="0.25">
      <c r="A39" s="60"/>
      <c r="B39" s="19"/>
      <c r="C39" s="21"/>
      <c r="D39" s="31"/>
      <c r="E39" s="391" t="s">
        <v>36</v>
      </c>
      <c r="F39" s="31"/>
      <c r="G39" s="31"/>
      <c r="H39" s="31"/>
      <c r="I39" s="31"/>
      <c r="J39" s="43"/>
      <c r="K39" s="110">
        <v>0</v>
      </c>
      <c r="L39" s="19"/>
      <c r="M39" s="21"/>
      <c r="N39" s="31"/>
      <c r="O39" s="381" t="s">
        <v>210</v>
      </c>
      <c r="P39" s="382" t="s">
        <v>37</v>
      </c>
      <c r="Q39" s="381"/>
      <c r="R39" s="422" t="s">
        <v>38</v>
      </c>
      <c r="S39" s="31"/>
      <c r="T39" s="32"/>
      <c r="U39" s="381"/>
      <c r="V39" s="69" t="s">
        <v>37</v>
      </c>
      <c r="W39" s="381" t="s">
        <v>206</v>
      </c>
      <c r="X39" s="70" t="s">
        <v>39</v>
      </c>
    </row>
    <row r="40" spans="1:24" ht="15" customHeight="1" x14ac:dyDescent="0.25">
      <c r="A40" s="42"/>
      <c r="B40" s="17"/>
      <c r="C40" s="71" t="s">
        <v>40</v>
      </c>
      <c r="D40" s="17"/>
      <c r="E40" s="40"/>
      <c r="F40" s="40"/>
      <c r="G40" s="40"/>
      <c r="H40" s="40"/>
      <c r="I40" s="40"/>
      <c r="J40" s="40"/>
      <c r="K40" s="42"/>
      <c r="L40" s="40"/>
      <c r="M40" s="71" t="s">
        <v>41</v>
      </c>
      <c r="N40" s="34"/>
      <c r="O40" s="34"/>
      <c r="P40" s="40"/>
      <c r="Q40" s="34"/>
      <c r="R40" s="423"/>
      <c r="S40" s="40"/>
      <c r="T40" s="40"/>
      <c r="U40" s="34"/>
      <c r="V40" s="40"/>
      <c r="W40" s="34"/>
      <c r="X40" s="7"/>
    </row>
    <row r="41" spans="1:24" ht="9.75" customHeight="1" x14ac:dyDescent="0.25">
      <c r="A41" s="389" t="s">
        <v>42</v>
      </c>
      <c r="B41" s="381"/>
      <c r="C41" s="67" t="s">
        <v>31</v>
      </c>
      <c r="D41" s="381" t="s">
        <v>210</v>
      </c>
      <c r="E41" s="68" t="s">
        <v>39</v>
      </c>
      <c r="F41" s="67" t="s">
        <v>43</v>
      </c>
      <c r="G41" s="13"/>
      <c r="H41" s="13"/>
      <c r="I41" s="13"/>
      <c r="J41" s="13"/>
      <c r="K41" s="58" t="s">
        <v>44</v>
      </c>
      <c r="L41" s="16"/>
      <c r="M41" s="16"/>
      <c r="N41" s="16"/>
      <c r="O41" s="16"/>
      <c r="P41" s="29"/>
      <c r="Q41" s="59" t="s">
        <v>45</v>
      </c>
      <c r="R41" s="417"/>
      <c r="S41" s="13"/>
      <c r="T41" s="13"/>
      <c r="U41" s="13"/>
      <c r="V41" s="13"/>
      <c r="X41" s="26"/>
    </row>
    <row r="42" spans="1:24" ht="11.1" customHeight="1" x14ac:dyDescent="0.25">
      <c r="A42" s="390" t="s">
        <v>46</v>
      </c>
      <c r="B42" s="381"/>
      <c r="C42" s="69" t="s">
        <v>31</v>
      </c>
      <c r="D42" s="381"/>
      <c r="E42" s="70" t="s">
        <v>39</v>
      </c>
      <c r="F42" s="61"/>
      <c r="G42" s="19"/>
      <c r="H42" s="19"/>
      <c r="I42" s="19"/>
      <c r="J42" s="19"/>
      <c r="K42" s="60" t="s">
        <v>230</v>
      </c>
      <c r="L42" s="19"/>
      <c r="M42" s="19"/>
      <c r="N42" s="19"/>
      <c r="O42" s="19"/>
      <c r="P42" s="21"/>
      <c r="Q42" s="19"/>
      <c r="R42" s="424" t="s">
        <v>232</v>
      </c>
      <c r="S42" s="19"/>
      <c r="T42" s="19"/>
      <c r="U42" s="19"/>
      <c r="V42" s="19"/>
      <c r="W42" s="19"/>
      <c r="X42" s="21"/>
    </row>
    <row r="43" spans="1:24" ht="9.9499999999999993" customHeight="1" x14ac:dyDescent="0.25">
      <c r="A43" s="58" t="s">
        <v>47</v>
      </c>
      <c r="B43" s="283"/>
      <c r="C43" s="13"/>
      <c r="D43" s="283"/>
      <c r="E43" s="13"/>
      <c r="F43" s="13"/>
      <c r="G43" s="13"/>
      <c r="H43" s="13"/>
      <c r="I43" s="13"/>
      <c r="J43" s="13"/>
      <c r="K43" s="58" t="s">
        <v>48</v>
      </c>
      <c r="L43" s="13"/>
      <c r="M43" s="13"/>
      <c r="N43" s="13"/>
      <c r="O43" s="13"/>
      <c r="P43" s="13"/>
      <c r="Q43" s="13"/>
      <c r="R43" s="417"/>
      <c r="S43" s="13"/>
      <c r="T43" s="13"/>
      <c r="U43" s="13"/>
      <c r="V43" s="13"/>
      <c r="W43" s="13"/>
      <c r="X43" s="28"/>
    </row>
    <row r="44" spans="1:24" ht="11.45" customHeight="1" x14ac:dyDescent="0.25">
      <c r="A44" s="60"/>
      <c r="B44" s="19"/>
      <c r="C44" s="19"/>
      <c r="D44" s="19"/>
      <c r="E44" s="19"/>
      <c r="F44" s="19"/>
      <c r="G44" s="19"/>
      <c r="H44" s="19"/>
      <c r="I44" s="19"/>
      <c r="J44" s="19"/>
      <c r="K44" s="60" t="s">
        <v>231</v>
      </c>
      <c r="L44" s="19"/>
      <c r="M44" s="19"/>
      <c r="N44" s="397"/>
      <c r="O44" s="19"/>
      <c r="P44" s="19"/>
      <c r="Q44" s="19"/>
      <c r="R44" s="418"/>
      <c r="S44" s="19"/>
      <c r="T44" s="19"/>
      <c r="U44" s="19"/>
      <c r="V44" s="19"/>
      <c r="W44" s="19"/>
      <c r="X44" s="21"/>
    </row>
    <row r="45" spans="1:24" ht="12" customHeight="1" x14ac:dyDescent="0.25">
      <c r="A45" s="42"/>
      <c r="B45" s="40"/>
      <c r="C45" s="71" t="s">
        <v>49</v>
      </c>
      <c r="D45" s="40"/>
      <c r="E45" s="40"/>
      <c r="F45" s="40"/>
      <c r="G45" s="40"/>
      <c r="H45" s="40"/>
      <c r="I45" s="40"/>
      <c r="J45" s="40"/>
      <c r="K45" s="42"/>
      <c r="L45" s="40"/>
      <c r="M45" s="71" t="s">
        <v>50</v>
      </c>
      <c r="N45" s="40"/>
      <c r="O45" s="40"/>
      <c r="P45" s="40"/>
      <c r="Q45" s="40"/>
      <c r="R45" s="423"/>
      <c r="S45" s="40"/>
      <c r="T45" s="40"/>
      <c r="U45" s="40"/>
      <c r="V45" s="40"/>
      <c r="W45" s="40"/>
      <c r="X45" s="7"/>
    </row>
    <row r="46" spans="1:24" ht="9.9499999999999993" customHeight="1" x14ac:dyDescent="0.25">
      <c r="A46" s="23"/>
      <c r="B46" s="13"/>
      <c r="C46" s="13"/>
      <c r="D46" s="13"/>
      <c r="E46" s="28"/>
      <c r="F46" s="13"/>
      <c r="G46" s="13"/>
      <c r="H46" s="13"/>
      <c r="I46" s="13"/>
      <c r="J46" s="13"/>
      <c r="K46" s="58" t="s">
        <v>51</v>
      </c>
      <c r="L46" s="13"/>
      <c r="M46" s="13"/>
      <c r="N46" s="13"/>
      <c r="O46" s="13"/>
      <c r="P46" s="13"/>
      <c r="Q46" s="13"/>
      <c r="R46" s="417"/>
      <c r="S46" s="13"/>
      <c r="T46" s="13"/>
      <c r="U46" s="13"/>
      <c r="V46" s="13"/>
      <c r="W46" s="13"/>
      <c r="X46" s="28"/>
    </row>
    <row r="47" spans="1:24" ht="20.100000000000001" customHeight="1" x14ac:dyDescent="0.25">
      <c r="A47" s="74" t="s">
        <v>52</v>
      </c>
      <c r="E47" s="26"/>
      <c r="F47" s="75"/>
      <c r="G47" s="31"/>
      <c r="H47" s="446">
        <f>R132+R133</f>
        <v>65199.544703537118</v>
      </c>
      <c r="I47" s="31"/>
      <c r="J47" s="31"/>
      <c r="K47" s="77"/>
      <c r="L47" s="31"/>
      <c r="M47" s="31"/>
      <c r="N47" s="31"/>
      <c r="O47" s="31"/>
      <c r="P47" s="31"/>
      <c r="Q47" s="69" t="s">
        <v>53</v>
      </c>
      <c r="R47" s="413"/>
      <c r="S47" s="78"/>
      <c r="T47" s="78"/>
      <c r="U47" s="78"/>
      <c r="V47" s="78"/>
      <c r="W47" s="78"/>
      <c r="X47" s="79"/>
    </row>
    <row r="48" spans="1:24" ht="20.100000000000001" customHeight="1" thickBot="1" x14ac:dyDescent="0.3">
      <c r="A48" s="309" t="s">
        <v>54</v>
      </c>
      <c r="B48" s="310"/>
      <c r="C48" s="310"/>
      <c r="D48" s="310"/>
      <c r="E48" s="311"/>
      <c r="F48" s="307"/>
      <c r="G48" s="308"/>
      <c r="H48" s="312">
        <f>SUM(R134)</f>
        <v>0</v>
      </c>
      <c r="I48" s="308"/>
      <c r="J48" s="304"/>
      <c r="K48" s="42"/>
      <c r="L48" s="40"/>
      <c r="M48" s="40"/>
      <c r="N48" s="71" t="s">
        <v>55</v>
      </c>
      <c r="O48" s="40"/>
      <c r="P48" s="40"/>
      <c r="Q48" s="40"/>
      <c r="R48" s="423"/>
      <c r="S48" s="40"/>
      <c r="T48" s="40"/>
      <c r="U48" s="40"/>
      <c r="V48" s="40"/>
      <c r="W48" s="40"/>
      <c r="X48" s="7"/>
    </row>
    <row r="49" spans="1:24" ht="9.9499999999999993" customHeight="1" thickTop="1" x14ac:dyDescent="0.25">
      <c r="A49" s="10"/>
      <c r="E49" s="26"/>
      <c r="F49" s="10"/>
      <c r="G49" s="283"/>
      <c r="H49" s="283"/>
      <c r="I49" s="283"/>
      <c r="J49" s="283"/>
      <c r="K49" s="58" t="s">
        <v>56</v>
      </c>
      <c r="L49" s="13"/>
      <c r="M49" s="13"/>
      <c r="N49" s="13"/>
      <c r="O49" s="13"/>
      <c r="P49" s="13"/>
      <c r="Q49" s="13"/>
      <c r="R49" s="417"/>
      <c r="S49" s="13"/>
      <c r="T49" s="13"/>
      <c r="U49" s="13"/>
      <c r="V49" s="13"/>
      <c r="W49" s="13"/>
      <c r="X49" s="28"/>
    </row>
    <row r="50" spans="1:24" ht="20.100000000000001" customHeight="1" x14ac:dyDescent="0.25">
      <c r="A50" s="74" t="s">
        <v>57</v>
      </c>
      <c r="E50" s="26"/>
      <c r="F50" s="35"/>
      <c r="G50" s="31"/>
      <c r="H50" s="446">
        <f>SUM(H47+H48)</f>
        <v>65199.544703537118</v>
      </c>
      <c r="I50" s="31"/>
      <c r="J50" s="31"/>
      <c r="K50" s="77"/>
      <c r="L50" s="31"/>
      <c r="M50" s="31"/>
      <c r="N50" s="31"/>
      <c r="O50" s="31"/>
      <c r="P50" s="31"/>
      <c r="Q50" s="69" t="s">
        <v>53</v>
      </c>
      <c r="R50" s="413"/>
      <c r="S50" s="76"/>
      <c r="T50" s="78"/>
      <c r="U50" s="78"/>
      <c r="V50" s="78"/>
      <c r="W50" s="78"/>
      <c r="X50" s="79"/>
    </row>
    <row r="51" spans="1:24" ht="9.9499999999999993" customHeight="1" x14ac:dyDescent="0.25">
      <c r="A51" s="10"/>
      <c r="E51" s="26"/>
      <c r="F51" s="10"/>
      <c r="H51" s="314"/>
      <c r="K51" s="58" t="s">
        <v>51</v>
      </c>
      <c r="L51" s="13"/>
      <c r="M51" s="13"/>
      <c r="N51" s="13"/>
      <c r="O51" s="13"/>
      <c r="P51" s="13"/>
      <c r="Q51" s="13"/>
      <c r="R51" s="417"/>
      <c r="S51" s="13"/>
      <c r="T51" s="13"/>
      <c r="U51" s="13"/>
      <c r="V51" s="13"/>
      <c r="W51" s="13"/>
      <c r="X51" s="28"/>
    </row>
    <row r="52" spans="1:24" ht="20.100000000000001" customHeight="1" thickBot="1" x14ac:dyDescent="0.3">
      <c r="A52" s="309" t="s">
        <v>58</v>
      </c>
      <c r="B52" s="310"/>
      <c r="C52" s="310"/>
      <c r="D52" s="310"/>
      <c r="E52" s="311"/>
      <c r="F52" s="313"/>
      <c r="G52" s="310"/>
      <c r="H52" s="315">
        <f>V132+V133</f>
        <v>0</v>
      </c>
      <c r="I52" s="310"/>
      <c r="J52" s="311"/>
      <c r="K52" s="77"/>
      <c r="L52" s="31"/>
      <c r="M52" s="31"/>
      <c r="N52" s="31"/>
      <c r="O52" s="31"/>
      <c r="P52" s="31"/>
      <c r="Q52" s="69" t="s">
        <v>53</v>
      </c>
      <c r="R52" s="413"/>
      <c r="S52" s="76"/>
      <c r="T52" s="78"/>
      <c r="U52" s="78"/>
      <c r="V52" s="78"/>
      <c r="W52" s="78"/>
      <c r="X52" s="79"/>
    </row>
    <row r="53" spans="1:24" ht="9.9499999999999993" customHeight="1" thickTop="1" x14ac:dyDescent="0.25">
      <c r="A53" s="10"/>
      <c r="F53" s="10"/>
      <c r="H53" s="316"/>
      <c r="K53" s="58" t="s">
        <v>59</v>
      </c>
      <c r="L53" s="13"/>
      <c r="M53" s="13"/>
      <c r="N53" s="13"/>
      <c r="O53" s="13"/>
      <c r="P53" s="13"/>
      <c r="Q53" s="13"/>
      <c r="R53" s="417"/>
      <c r="S53" s="13"/>
      <c r="T53" s="13"/>
      <c r="U53" s="13"/>
      <c r="V53" s="13"/>
      <c r="W53" s="13"/>
      <c r="X53" s="28"/>
    </row>
    <row r="54" spans="1:24" ht="20.100000000000001" customHeight="1" x14ac:dyDescent="0.25">
      <c r="A54" s="74" t="s">
        <v>60</v>
      </c>
      <c r="B54" s="31"/>
      <c r="C54" s="31"/>
      <c r="D54" s="31"/>
      <c r="E54" s="31"/>
      <c r="F54" s="35"/>
      <c r="G54" s="31"/>
      <c r="H54" s="299" t="str">
        <f>IF(V135=0,"",H50-H52)</f>
        <v/>
      </c>
      <c r="I54" s="31"/>
      <c r="J54" s="31"/>
      <c r="K54" s="77"/>
      <c r="L54" s="31"/>
      <c r="M54" s="31"/>
      <c r="N54" s="31"/>
      <c r="O54" s="31"/>
      <c r="P54" s="31"/>
      <c r="Q54" s="69" t="s">
        <v>53</v>
      </c>
      <c r="R54" s="413"/>
      <c r="S54" s="76"/>
      <c r="T54" s="78"/>
      <c r="U54" s="78"/>
      <c r="V54" s="78"/>
      <c r="W54" s="78"/>
      <c r="X54" s="79"/>
    </row>
    <row r="55" spans="1:24" ht="9.9499999999999993" customHeight="1" x14ac:dyDescent="0.25">
      <c r="A55" s="25"/>
      <c r="B55" s="6"/>
      <c r="C55" s="6"/>
      <c r="D55" s="6"/>
      <c r="E55" s="6"/>
      <c r="F55" s="6"/>
      <c r="G55" s="6"/>
      <c r="H55" s="6"/>
      <c r="I55" s="6"/>
      <c r="J55" s="6"/>
      <c r="K55" s="58" t="s">
        <v>61</v>
      </c>
      <c r="L55" s="13"/>
      <c r="M55" s="13"/>
      <c r="N55" s="13"/>
      <c r="O55" s="13"/>
      <c r="P55" s="13"/>
      <c r="Q55" s="13"/>
      <c r="R55" s="417"/>
      <c r="S55" s="13"/>
      <c r="T55" s="13"/>
      <c r="U55" s="13"/>
      <c r="V55" s="13"/>
      <c r="W55" s="13"/>
      <c r="X55" s="28"/>
    </row>
    <row r="56" spans="1:24" ht="20.100000000000001" customHeight="1" x14ac:dyDescent="0.25">
      <c r="A56" s="37"/>
      <c r="B56" s="34"/>
      <c r="C56" s="54" t="s">
        <v>62</v>
      </c>
      <c r="D56" s="383"/>
      <c r="E56" s="34"/>
      <c r="F56" s="34"/>
      <c r="G56" s="34"/>
      <c r="H56" s="34"/>
      <c r="I56" s="383"/>
      <c r="J56" s="34"/>
      <c r="K56" s="77"/>
      <c r="L56" s="31"/>
      <c r="M56" s="31"/>
      <c r="N56" s="31"/>
      <c r="O56" s="31"/>
      <c r="P56" s="31"/>
      <c r="Q56" s="69" t="s">
        <v>53</v>
      </c>
      <c r="R56" s="413"/>
      <c r="S56" s="76"/>
      <c r="T56" s="78"/>
      <c r="U56" s="78"/>
      <c r="V56" s="78"/>
      <c r="W56" s="78"/>
      <c r="X56" s="79"/>
    </row>
    <row r="57" spans="1:24" x14ac:dyDescent="0.25">
      <c r="A57" s="80" t="s">
        <v>63</v>
      </c>
      <c r="C57" s="387" t="s">
        <v>64</v>
      </c>
      <c r="D57" s="384"/>
      <c r="E57" s="385" t="s">
        <v>65</v>
      </c>
      <c r="F57" s="67"/>
      <c r="H57" s="388" t="s">
        <v>66</v>
      </c>
      <c r="I57" s="384" t="s">
        <v>210</v>
      </c>
      <c r="J57" s="67" t="s">
        <v>65</v>
      </c>
      <c r="K57" s="58" t="s">
        <v>61</v>
      </c>
      <c r="L57" s="13"/>
      <c r="M57" s="13"/>
      <c r="N57" s="13"/>
      <c r="O57" s="13"/>
      <c r="P57" s="13"/>
      <c r="Q57" s="13"/>
      <c r="R57" s="417"/>
      <c r="S57" s="13"/>
      <c r="T57" s="13"/>
      <c r="U57" s="13"/>
      <c r="V57" s="13"/>
      <c r="W57" s="13"/>
      <c r="X57" s="28"/>
    </row>
    <row r="58" spans="1:24" ht="20.100000000000001" customHeight="1" x14ac:dyDescent="0.25">
      <c r="A58" s="35"/>
      <c r="B58" s="31"/>
      <c r="C58" s="31"/>
      <c r="D58" s="384" t="s">
        <v>210</v>
      </c>
      <c r="E58" s="386" t="s">
        <v>67</v>
      </c>
      <c r="F58" s="31"/>
      <c r="G58" s="31"/>
      <c r="H58" s="31"/>
      <c r="I58" s="384"/>
      <c r="J58" s="69" t="s">
        <v>67</v>
      </c>
      <c r="K58" s="77"/>
      <c r="L58" s="31"/>
      <c r="M58" s="31"/>
      <c r="N58" s="31"/>
      <c r="O58" s="31"/>
      <c r="P58" s="31"/>
      <c r="Q58" s="69" t="s">
        <v>53</v>
      </c>
      <c r="R58" s="413"/>
      <c r="S58" s="76"/>
      <c r="T58" s="78"/>
      <c r="U58" s="78"/>
      <c r="V58" s="78"/>
      <c r="W58" s="78"/>
      <c r="X58" s="79"/>
    </row>
    <row r="59" spans="1:24" ht="20.100000000000001" customHeight="1" x14ac:dyDescent="0.25">
      <c r="A59" s="72" t="s">
        <v>68</v>
      </c>
      <c r="B59" s="13"/>
      <c r="C59" s="13"/>
      <c r="D59" s="26"/>
      <c r="E59" s="379" t="s">
        <v>69</v>
      </c>
      <c r="F59" s="72" t="s">
        <v>70</v>
      </c>
      <c r="G59" s="13"/>
      <c r="H59" s="137"/>
      <c r="I59" s="283"/>
      <c r="J59" s="137"/>
      <c r="K59" s="58" t="s">
        <v>61</v>
      </c>
      <c r="L59" s="13"/>
      <c r="M59" s="13"/>
      <c r="N59" s="13"/>
      <c r="O59" s="13"/>
      <c r="P59" s="13"/>
      <c r="Q59" s="13"/>
      <c r="R59" s="417"/>
      <c r="S59" s="13"/>
      <c r="T59" s="13"/>
      <c r="U59" s="13"/>
      <c r="V59" s="13"/>
      <c r="W59" s="13"/>
      <c r="X59" s="28"/>
    </row>
    <row r="60" spans="1:24" ht="20.100000000000001" customHeight="1" x14ac:dyDescent="0.35">
      <c r="A60" s="132"/>
      <c r="B60" s="31"/>
      <c r="C60" s="31"/>
      <c r="D60" s="43"/>
      <c r="E60" s="133" t="str">
        <f>F9</f>
        <v>012</v>
      </c>
      <c r="F60" s="134"/>
      <c r="G60" s="31"/>
      <c r="H60" s="31"/>
      <c r="I60" s="31"/>
      <c r="J60" s="31"/>
      <c r="K60" s="77"/>
      <c r="L60" s="31"/>
      <c r="M60" s="31"/>
      <c r="N60" s="31"/>
      <c r="O60" s="31"/>
      <c r="P60" s="31"/>
      <c r="Q60" s="69" t="s">
        <v>53</v>
      </c>
      <c r="R60" s="413"/>
      <c r="S60" s="76"/>
      <c r="T60" s="78"/>
      <c r="U60" s="78"/>
      <c r="V60" s="78"/>
      <c r="W60" s="78"/>
      <c r="X60" s="79"/>
    </row>
    <row r="61" spans="1:24" ht="20.100000000000001" customHeight="1" x14ac:dyDescent="0.25">
      <c r="A61" s="72" t="s">
        <v>71</v>
      </c>
      <c r="B61" s="13"/>
      <c r="C61" s="13"/>
      <c r="D61" s="13"/>
      <c r="E61" s="28"/>
      <c r="F61" s="82"/>
      <c r="G61" s="31" t="s">
        <v>72</v>
      </c>
      <c r="H61" s="76"/>
      <c r="I61" s="31"/>
      <c r="J61" s="43"/>
      <c r="K61" s="34"/>
      <c r="L61" s="34"/>
      <c r="M61" s="34"/>
      <c r="N61" s="54" t="s">
        <v>73</v>
      </c>
      <c r="O61" s="34"/>
      <c r="P61" s="34"/>
      <c r="Q61" s="34"/>
      <c r="R61" s="425"/>
      <c r="S61" s="34"/>
      <c r="T61" s="34"/>
      <c r="U61" s="34"/>
      <c r="V61" s="34"/>
      <c r="W61" s="34"/>
      <c r="X61" s="8"/>
    </row>
    <row r="62" spans="1:24" ht="9.9499999999999993" customHeight="1" x14ac:dyDescent="0.25">
      <c r="A62" s="11"/>
      <c r="E62" s="26"/>
      <c r="F62" s="23"/>
      <c r="K62" s="58" t="s">
        <v>51</v>
      </c>
      <c r="L62" s="13"/>
      <c r="M62" s="13"/>
      <c r="N62" s="13"/>
      <c r="O62" s="13"/>
      <c r="P62" s="13"/>
      <c r="Q62" s="13"/>
      <c r="R62" s="417"/>
      <c r="S62" s="13"/>
      <c r="T62" s="13"/>
      <c r="U62" s="13"/>
      <c r="V62" s="13"/>
      <c r="W62" s="13"/>
      <c r="X62" s="28"/>
    </row>
    <row r="63" spans="1:24" ht="15" customHeight="1" x14ac:dyDescent="0.25">
      <c r="A63" s="74" t="s">
        <v>204</v>
      </c>
      <c r="E63" s="26"/>
      <c r="F63" s="35"/>
      <c r="G63" s="32" t="s">
        <v>72</v>
      </c>
      <c r="H63" s="76"/>
      <c r="I63" s="31"/>
      <c r="J63" s="31"/>
      <c r="K63" s="77"/>
      <c r="L63" s="31"/>
      <c r="M63" s="31"/>
      <c r="N63" s="31"/>
      <c r="O63" s="31"/>
      <c r="P63" s="31"/>
      <c r="Q63" s="69" t="s">
        <v>53</v>
      </c>
      <c r="R63" s="413"/>
      <c r="S63" s="76"/>
      <c r="T63" s="78"/>
      <c r="U63" s="78"/>
      <c r="V63" s="78"/>
      <c r="W63" s="78"/>
      <c r="X63" s="79"/>
    </row>
    <row r="64" spans="1:24" ht="9.9499999999999993" customHeight="1" x14ac:dyDescent="0.25">
      <c r="A64" s="11"/>
      <c r="E64" s="26"/>
      <c r="F64" s="23"/>
      <c r="G64" s="13"/>
      <c r="H64" s="13"/>
      <c r="I64" s="13"/>
      <c r="J64" s="13"/>
      <c r="K64" s="58" t="s">
        <v>51</v>
      </c>
      <c r="L64" s="13"/>
      <c r="M64" s="13"/>
      <c r="N64" s="13"/>
      <c r="O64" s="13"/>
      <c r="P64" s="13"/>
      <c r="Q64" s="13"/>
      <c r="R64" s="417"/>
      <c r="S64" s="13"/>
      <c r="T64" s="13"/>
      <c r="U64" s="13"/>
      <c r="V64" s="13"/>
      <c r="W64" s="13"/>
      <c r="X64" s="28"/>
    </row>
    <row r="65" spans="1:33" ht="15" customHeight="1" x14ac:dyDescent="0.25">
      <c r="A65" s="73" t="s">
        <v>74</v>
      </c>
      <c r="B65" s="31"/>
      <c r="C65" s="31"/>
      <c r="D65" s="31"/>
      <c r="E65" s="43"/>
      <c r="F65" s="75"/>
      <c r="G65" s="31" t="s">
        <v>72</v>
      </c>
      <c r="H65" s="76"/>
      <c r="I65" s="31"/>
      <c r="J65" s="31"/>
      <c r="K65" s="77"/>
      <c r="L65" s="31"/>
      <c r="M65" s="31"/>
      <c r="N65" s="31"/>
      <c r="O65" s="31"/>
      <c r="P65" s="31"/>
      <c r="Q65" s="69" t="s">
        <v>53</v>
      </c>
      <c r="R65" s="413"/>
      <c r="S65" s="76"/>
      <c r="T65" s="78"/>
      <c r="U65" s="78"/>
      <c r="V65" s="78"/>
      <c r="W65" s="78"/>
      <c r="X65" s="79"/>
    </row>
    <row r="66" spans="1:33" ht="9.9499999999999993" customHeight="1" x14ac:dyDescent="0.25">
      <c r="A66" s="81" t="s">
        <v>75</v>
      </c>
      <c r="B66" s="13"/>
      <c r="C66" s="13"/>
      <c r="D66" s="13"/>
      <c r="E66" s="13"/>
      <c r="F66" s="13"/>
      <c r="G66" s="13"/>
      <c r="H66" s="13"/>
      <c r="I66" s="13"/>
      <c r="J66" s="13"/>
      <c r="K66" s="58" t="s">
        <v>51</v>
      </c>
      <c r="L66" s="13"/>
      <c r="M66" s="13"/>
      <c r="N66" s="13"/>
      <c r="O66" s="13"/>
      <c r="P66" s="13"/>
      <c r="Q66" s="13"/>
      <c r="R66" s="417"/>
      <c r="S66" s="13"/>
      <c r="T66" s="13"/>
      <c r="U66" s="13"/>
      <c r="V66" s="13"/>
      <c r="W66" s="13"/>
      <c r="X66" s="28"/>
    </row>
    <row r="67" spans="1:33" ht="15" customHeight="1" x14ac:dyDescent="0.25">
      <c r="A67" s="77"/>
      <c r="B67" s="31"/>
      <c r="C67" s="31"/>
      <c r="D67" s="31"/>
      <c r="E67" s="31"/>
      <c r="F67" s="83" t="s">
        <v>53</v>
      </c>
      <c r="G67" s="31"/>
      <c r="H67" s="76"/>
      <c r="I67" s="31"/>
      <c r="J67" s="31"/>
      <c r="K67" s="77"/>
      <c r="L67" s="31"/>
      <c r="M67" s="31"/>
      <c r="N67" s="31"/>
      <c r="O67" s="31"/>
      <c r="P67" s="31"/>
      <c r="Q67" s="69" t="s">
        <v>53</v>
      </c>
      <c r="R67" s="413"/>
      <c r="S67" s="76"/>
      <c r="T67" s="78"/>
      <c r="U67" s="78"/>
      <c r="V67" s="78"/>
      <c r="W67" s="78"/>
      <c r="X67" s="79"/>
    </row>
    <row r="68" spans="1:33" s="324" customFormat="1" ht="10.5" customHeight="1" x14ac:dyDescent="0.25">
      <c r="A68" s="321" t="s">
        <v>76</v>
      </c>
      <c r="K68" s="323">
        <f ca="1">NOW()</f>
        <v>41885.783709027775</v>
      </c>
      <c r="M68" s="325" t="s">
        <v>77</v>
      </c>
      <c r="O68" s="325" t="str">
        <f ca="1">CELL("filename")</f>
        <v>C:\Users\Felienne\Enron\EnronSpreadsheets\[gerald_nemec__11393__HilcorpOcean032200.xls]WOFORMA</v>
      </c>
      <c r="R68" s="426"/>
    </row>
    <row r="69" spans="1:33" ht="6.95" customHeight="1" x14ac:dyDescent="0.25">
      <c r="A69" s="2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417"/>
      <c r="S69" s="13"/>
      <c r="T69" s="13"/>
      <c r="U69" s="13"/>
      <c r="V69" s="13"/>
      <c r="W69" s="13"/>
      <c r="X69" s="28"/>
    </row>
    <row r="70" spans="1:33" ht="12.75" customHeight="1" x14ac:dyDescent="0.25">
      <c r="A70" s="10"/>
      <c r="L70" s="102" t="str">
        <f>L2</f>
        <v>X</v>
      </c>
      <c r="M70" s="135" t="s">
        <v>0</v>
      </c>
      <c r="O70" s="48">
        <f>O2</f>
        <v>0</v>
      </c>
      <c r="P70" s="135" t="s">
        <v>1</v>
      </c>
      <c r="S70" s="48">
        <f>S2</f>
        <v>0</v>
      </c>
      <c r="T70" s="135" t="s">
        <v>2</v>
      </c>
      <c r="X70" s="26"/>
    </row>
    <row r="71" spans="1:33" ht="9.75" customHeight="1" x14ac:dyDescent="0.25">
      <c r="A71" s="10"/>
      <c r="X71" s="26"/>
    </row>
    <row r="72" spans="1:33" x14ac:dyDescent="0.25">
      <c r="A72" s="4" t="s">
        <v>78</v>
      </c>
      <c r="O72" s="372" t="s">
        <v>16</v>
      </c>
      <c r="P72" s="373"/>
      <c r="Q72" s="373"/>
      <c r="R72" s="411"/>
      <c r="X72" s="26"/>
    </row>
    <row r="73" spans="1:33" x14ac:dyDescent="0.25">
      <c r="A73" s="10"/>
      <c r="O73" s="41"/>
      <c r="P73" s="50">
        <f>P5</f>
        <v>0</v>
      </c>
      <c r="Q73" s="39"/>
      <c r="R73" s="427"/>
      <c r="X73" s="26"/>
    </row>
    <row r="74" spans="1:33" x14ac:dyDescent="0.25">
      <c r="A74" s="35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413"/>
      <c r="S74" s="31"/>
      <c r="T74" s="31"/>
      <c r="U74" s="31"/>
      <c r="V74" s="31"/>
      <c r="W74" s="31"/>
      <c r="X74" s="43"/>
    </row>
    <row r="75" spans="1:33" ht="6" customHeight="1" x14ac:dyDescent="0.25">
      <c r="A75" s="27"/>
      <c r="B75" s="22"/>
      <c r="C75" s="22"/>
      <c r="D75" s="22"/>
      <c r="E75" s="24"/>
      <c r="F75" s="27"/>
      <c r="G75" s="30"/>
      <c r="H75" s="33"/>
      <c r="I75" s="24"/>
      <c r="J75" s="84"/>
      <c r="K75" s="85"/>
      <c r="L75" s="84"/>
      <c r="M75" s="84"/>
      <c r="N75" s="84"/>
      <c r="O75" s="84"/>
      <c r="P75" s="84"/>
      <c r="Q75" s="84"/>
      <c r="R75" s="428"/>
      <c r="S75" s="84"/>
      <c r="T75" s="84"/>
      <c r="U75" s="24"/>
      <c r="V75" s="84"/>
      <c r="W75" s="84"/>
      <c r="X75" s="86"/>
      <c r="Z75" s="2"/>
      <c r="AA75" s="2"/>
      <c r="AB75" s="2"/>
      <c r="AC75" s="2"/>
      <c r="AD75" s="2"/>
      <c r="AE75" s="2"/>
      <c r="AF75" s="2"/>
      <c r="AG75" s="2"/>
    </row>
    <row r="76" spans="1:33" s="324" customFormat="1" ht="9.75" customHeight="1" x14ac:dyDescent="0.25">
      <c r="A76" s="328" t="s">
        <v>10</v>
      </c>
      <c r="B76" s="329"/>
      <c r="C76" s="329"/>
      <c r="D76" s="329"/>
      <c r="E76" s="329"/>
      <c r="F76" s="328" t="s">
        <v>11</v>
      </c>
      <c r="G76" s="330"/>
      <c r="H76" s="331" t="s">
        <v>79</v>
      </c>
      <c r="I76" s="329"/>
      <c r="J76" s="332" t="s">
        <v>80</v>
      </c>
      <c r="K76" s="333"/>
      <c r="L76" s="334"/>
      <c r="M76" s="334"/>
      <c r="N76" s="335" t="s">
        <v>81</v>
      </c>
      <c r="O76" s="334"/>
      <c r="P76" s="334"/>
      <c r="Q76" s="334"/>
      <c r="R76" s="429"/>
      <c r="S76" s="334"/>
      <c r="T76" s="334"/>
      <c r="U76" s="329"/>
      <c r="V76" s="334"/>
      <c r="W76" s="334"/>
      <c r="X76" s="336"/>
      <c r="Z76" s="322"/>
      <c r="AA76" s="322"/>
      <c r="AB76" s="322"/>
      <c r="AC76" s="322"/>
      <c r="AD76" s="322"/>
      <c r="AE76" s="322"/>
      <c r="AF76" s="322"/>
      <c r="AG76" s="322"/>
    </row>
    <row r="77" spans="1:33" x14ac:dyDescent="0.25">
      <c r="A77" s="77" t="str">
        <f>A9</f>
        <v>Houston Pipe Line</v>
      </c>
      <c r="B77" s="32"/>
      <c r="C77" s="32"/>
      <c r="D77" s="32"/>
      <c r="E77" s="12"/>
      <c r="F77" s="76" t="str">
        <f>F9</f>
        <v>012</v>
      </c>
      <c r="G77" s="12"/>
      <c r="H77" s="87"/>
      <c r="I77" s="32"/>
      <c r="J77" s="87"/>
      <c r="K77" s="76" t="str">
        <f>A13</f>
        <v>Hilcorp Old Ocean Processing Plant Connect</v>
      </c>
      <c r="L77" s="32"/>
      <c r="M77" s="32"/>
      <c r="N77" s="32"/>
      <c r="O77" s="32"/>
      <c r="P77" s="32"/>
      <c r="Q77" s="32"/>
      <c r="R77" s="430"/>
      <c r="S77" s="32"/>
      <c r="T77" s="32"/>
      <c r="U77" s="32"/>
      <c r="V77" s="32"/>
      <c r="W77" s="32"/>
      <c r="X77" s="12"/>
      <c r="Y77" s="2"/>
      <c r="Z77" s="2"/>
      <c r="AA77" s="2"/>
      <c r="AB77" s="2"/>
      <c r="AC77" s="2"/>
      <c r="AD77" s="2"/>
      <c r="AE77" s="2"/>
      <c r="AF77" s="2"/>
      <c r="AG77" s="2"/>
    </row>
    <row r="78" spans="1:33" s="324" customFormat="1" ht="12.75" customHeight="1" x14ac:dyDescent="0.25">
      <c r="A78" s="337"/>
      <c r="B78" s="338"/>
      <c r="C78" s="337"/>
      <c r="D78" s="339"/>
      <c r="E78" s="339"/>
      <c r="F78" s="339"/>
      <c r="G78" s="338"/>
      <c r="H78" s="340"/>
      <c r="I78" s="341"/>
      <c r="J78" s="342"/>
      <c r="K78" s="343" t="s">
        <v>82</v>
      </c>
      <c r="L78" s="344"/>
      <c r="M78" s="342"/>
      <c r="N78" s="342"/>
      <c r="O78" s="342"/>
      <c r="P78" s="345"/>
      <c r="Q78" s="341"/>
      <c r="R78" s="431"/>
      <c r="S78" s="343" t="s">
        <v>83</v>
      </c>
      <c r="T78" s="342"/>
      <c r="U78" s="346"/>
      <c r="V78" s="342"/>
      <c r="W78" s="342"/>
      <c r="X78" s="347"/>
      <c r="Y78" s="322"/>
      <c r="Z78" s="322"/>
      <c r="AA78" s="322"/>
      <c r="AB78" s="322"/>
      <c r="AC78" s="322"/>
      <c r="AD78" s="322"/>
      <c r="AE78" s="322"/>
      <c r="AF78" s="322"/>
      <c r="AG78" s="322"/>
    </row>
    <row r="79" spans="1:33" s="324" customFormat="1" ht="12.75" customHeight="1" x14ac:dyDescent="0.25">
      <c r="A79" s="348" t="s">
        <v>84</v>
      </c>
      <c r="B79" s="349"/>
      <c r="C79" s="348" t="s">
        <v>85</v>
      </c>
      <c r="D79" s="350"/>
      <c r="E79" s="350"/>
      <c r="F79" s="350"/>
      <c r="G79" s="349"/>
      <c r="H79" s="351" t="s">
        <v>86</v>
      </c>
      <c r="I79" s="341"/>
      <c r="J79" s="343" t="s">
        <v>87</v>
      </c>
      <c r="K79" s="347"/>
      <c r="L79" s="341"/>
      <c r="M79" s="343" t="s">
        <v>88</v>
      </c>
      <c r="N79" s="342"/>
      <c r="O79" s="342"/>
      <c r="P79" s="347"/>
      <c r="Q79" s="341"/>
      <c r="R79" s="432" t="s">
        <v>89</v>
      </c>
      <c r="S79" s="342"/>
      <c r="T79" s="342"/>
      <c r="U79" s="346"/>
      <c r="V79" s="352" t="s">
        <v>90</v>
      </c>
      <c r="W79" s="342"/>
      <c r="X79" s="347"/>
      <c r="Y79" s="322"/>
      <c r="Z79" s="322"/>
      <c r="AA79" s="322"/>
      <c r="AB79" s="322"/>
      <c r="AC79" s="322"/>
      <c r="AD79" s="322"/>
      <c r="AE79" s="322"/>
      <c r="AF79" s="322"/>
      <c r="AG79" s="322"/>
    </row>
    <row r="80" spans="1:33" x14ac:dyDescent="0.25">
      <c r="A80" s="112" t="s">
        <v>249</v>
      </c>
      <c r="B80" s="9"/>
      <c r="C80" s="400" t="s">
        <v>250</v>
      </c>
      <c r="D80" s="398"/>
      <c r="E80" s="398"/>
      <c r="F80" s="398"/>
      <c r="G80" s="399"/>
      <c r="H80" s="57">
        <v>1</v>
      </c>
      <c r="I80" s="41"/>
      <c r="J80" s="50"/>
      <c r="K80" s="9" t="s">
        <v>212</v>
      </c>
      <c r="L80" s="41"/>
      <c r="M80" s="138">
        <v>5000</v>
      </c>
      <c r="N80" s="39"/>
      <c r="O80" s="39"/>
      <c r="P80" s="9"/>
      <c r="Q80" s="41"/>
      <c r="R80" s="433">
        <f>M80*H80</f>
        <v>5000</v>
      </c>
      <c r="S80" s="39"/>
      <c r="T80" s="39"/>
      <c r="U80" s="9"/>
      <c r="V80" s="118"/>
      <c r="W80" s="39"/>
      <c r="X80" s="9"/>
      <c r="Y80" s="2"/>
      <c r="Z80" s="2"/>
      <c r="AA80" s="2"/>
      <c r="AB80" s="2"/>
      <c r="AC80" s="2"/>
      <c r="AD80" s="2"/>
      <c r="AE80" s="2"/>
      <c r="AF80" s="2"/>
      <c r="AG80" s="2"/>
    </row>
    <row r="81" spans="1:33" x14ac:dyDescent="0.25">
      <c r="A81" s="112" t="s">
        <v>251</v>
      </c>
      <c r="B81" s="9"/>
      <c r="C81" s="400" t="s">
        <v>252</v>
      </c>
      <c r="D81" s="398"/>
      <c r="E81" s="398"/>
      <c r="F81" s="398"/>
      <c r="G81" s="399"/>
      <c r="H81" s="57">
        <v>1</v>
      </c>
      <c r="I81" s="41"/>
      <c r="J81" s="50"/>
      <c r="K81" s="9" t="s">
        <v>212</v>
      </c>
      <c r="L81" s="41"/>
      <c r="M81" s="138">
        <v>1306</v>
      </c>
      <c r="N81" s="39"/>
      <c r="O81" s="39"/>
      <c r="P81" s="9"/>
      <c r="Q81" s="41"/>
      <c r="R81" s="433">
        <f t="shared" ref="R81:R99" si="0">M81*H81</f>
        <v>1306</v>
      </c>
      <c r="S81" s="39"/>
      <c r="T81" s="39"/>
      <c r="U81" s="9"/>
      <c r="V81" s="118"/>
      <c r="W81" s="39"/>
      <c r="X81" s="9"/>
      <c r="Y81" s="2"/>
      <c r="Z81" s="2"/>
      <c r="AA81" s="2"/>
      <c r="AB81" s="2"/>
      <c r="AC81" s="2"/>
      <c r="AD81" s="2"/>
      <c r="AE81" s="2"/>
      <c r="AF81" s="2"/>
      <c r="AG81" s="2"/>
    </row>
    <row r="82" spans="1:33" x14ac:dyDescent="0.25">
      <c r="A82" s="112" t="s">
        <v>234</v>
      </c>
      <c r="B82" s="9"/>
      <c r="C82" s="400" t="s">
        <v>235</v>
      </c>
      <c r="D82" s="398"/>
      <c r="E82" s="398"/>
      <c r="F82" s="398"/>
      <c r="G82" s="399"/>
      <c r="H82" s="57">
        <v>40</v>
      </c>
      <c r="I82" s="41"/>
      <c r="J82" s="50"/>
      <c r="K82" s="9" t="s">
        <v>213</v>
      </c>
      <c r="L82" s="41"/>
      <c r="M82" s="138">
        <v>10</v>
      </c>
      <c r="N82" s="39"/>
      <c r="O82" s="39"/>
      <c r="P82" s="9"/>
      <c r="Q82" s="41"/>
      <c r="R82" s="433">
        <f t="shared" si="0"/>
        <v>400</v>
      </c>
      <c r="S82" s="39"/>
      <c r="T82" s="39"/>
      <c r="U82" s="9"/>
      <c r="V82" s="118"/>
      <c r="W82" s="39"/>
      <c r="X82" s="9"/>
      <c r="Y82" s="2"/>
      <c r="Z82" s="2"/>
      <c r="AA82" s="2"/>
      <c r="AB82" s="2"/>
      <c r="AC82" s="2"/>
      <c r="AD82" s="2"/>
      <c r="AE82" s="2"/>
      <c r="AF82" s="2"/>
      <c r="AG82" s="2"/>
    </row>
    <row r="83" spans="1:33" x14ac:dyDescent="0.25">
      <c r="A83" s="112">
        <v>53400</v>
      </c>
      <c r="B83" s="9"/>
      <c r="C83" s="400" t="s">
        <v>236</v>
      </c>
      <c r="D83" s="398"/>
      <c r="E83" s="398"/>
      <c r="F83" s="398"/>
      <c r="G83" s="399"/>
      <c r="H83" s="57">
        <v>1</v>
      </c>
      <c r="I83" s="41"/>
      <c r="J83" s="50"/>
      <c r="K83" s="9" t="s">
        <v>212</v>
      </c>
      <c r="L83" s="41"/>
      <c r="M83" s="138">
        <v>13500</v>
      </c>
      <c r="N83" s="39"/>
      <c r="O83" s="39"/>
      <c r="P83" s="9"/>
      <c r="Q83" s="41"/>
      <c r="R83" s="433">
        <f t="shared" si="0"/>
        <v>13500</v>
      </c>
      <c r="S83" s="39"/>
      <c r="T83" s="39"/>
      <c r="U83" s="9"/>
      <c r="V83" s="118"/>
      <c r="W83" s="39"/>
      <c r="X83" s="9"/>
      <c r="Y83" s="2"/>
      <c r="Z83" s="2"/>
      <c r="AA83" s="2"/>
      <c r="AB83" s="2"/>
      <c r="AC83" s="2"/>
      <c r="AD83" s="2"/>
      <c r="AE83" s="2"/>
      <c r="AF83" s="2"/>
      <c r="AG83" s="2"/>
    </row>
    <row r="84" spans="1:33" x14ac:dyDescent="0.25">
      <c r="A84" s="112" t="s">
        <v>233</v>
      </c>
      <c r="B84" s="9"/>
      <c r="C84" s="400" t="s">
        <v>237</v>
      </c>
      <c r="D84" s="398"/>
      <c r="E84" s="398"/>
      <c r="F84" s="398"/>
      <c r="G84" s="399"/>
      <c r="H84" s="57">
        <v>2</v>
      </c>
      <c r="I84" s="41"/>
      <c r="J84" s="50"/>
      <c r="K84" s="9" t="s">
        <v>212</v>
      </c>
      <c r="L84" s="41"/>
      <c r="M84" s="138">
        <v>3500</v>
      </c>
      <c r="N84" s="39"/>
      <c r="O84" s="39"/>
      <c r="P84" s="9"/>
      <c r="Q84" s="41"/>
      <c r="R84" s="433">
        <f t="shared" si="0"/>
        <v>7000</v>
      </c>
      <c r="S84" s="39"/>
      <c r="T84" s="39"/>
      <c r="U84" s="9"/>
      <c r="V84" s="118"/>
      <c r="W84" s="39"/>
      <c r="X84" s="9"/>
      <c r="Y84" s="2"/>
      <c r="Z84" s="2"/>
      <c r="AA84" s="2"/>
      <c r="AB84" s="2"/>
      <c r="AC84" s="2"/>
      <c r="AD84" s="2"/>
      <c r="AE84" s="2"/>
      <c r="AF84" s="2"/>
      <c r="AG84" s="2"/>
    </row>
    <row r="85" spans="1:33" x14ac:dyDescent="0.25">
      <c r="A85" s="112" t="s">
        <v>238</v>
      </c>
      <c r="B85" s="9"/>
      <c r="C85" s="400" t="s">
        <v>239</v>
      </c>
      <c r="D85" s="398"/>
      <c r="E85" s="398"/>
      <c r="F85" s="398"/>
      <c r="G85" s="399"/>
      <c r="H85" s="57">
        <v>1</v>
      </c>
      <c r="I85" s="41"/>
      <c r="J85" s="50"/>
      <c r="K85" s="9" t="s">
        <v>212</v>
      </c>
      <c r="L85" s="41"/>
      <c r="M85" s="138">
        <v>3000</v>
      </c>
      <c r="N85" s="39"/>
      <c r="O85" s="39"/>
      <c r="P85" s="9"/>
      <c r="Q85" s="41"/>
      <c r="R85" s="433">
        <f t="shared" si="0"/>
        <v>3000</v>
      </c>
      <c r="S85" s="39"/>
      <c r="T85" s="39"/>
      <c r="U85" s="9"/>
      <c r="V85" s="118"/>
      <c r="W85" s="39"/>
      <c r="X85" s="9"/>
      <c r="Y85" s="2"/>
      <c r="Z85" s="2"/>
      <c r="AA85" s="2"/>
      <c r="AB85" s="2"/>
      <c r="AC85" s="2"/>
      <c r="AD85" s="2"/>
      <c r="AE85" s="2"/>
      <c r="AF85" s="2"/>
      <c r="AG85" s="2"/>
    </row>
    <row r="86" spans="1:33" x14ac:dyDescent="0.25">
      <c r="A86" s="112">
        <v>53400</v>
      </c>
      <c r="B86" s="9"/>
      <c r="C86" s="400" t="s">
        <v>240</v>
      </c>
      <c r="D86" s="398"/>
      <c r="E86" s="398"/>
      <c r="F86" s="398"/>
      <c r="G86" s="399"/>
      <c r="H86" s="57">
        <v>1</v>
      </c>
      <c r="I86" s="41"/>
      <c r="J86" s="50"/>
      <c r="K86" s="9" t="s">
        <v>212</v>
      </c>
      <c r="L86" s="41"/>
      <c r="M86" s="138">
        <v>1200</v>
      </c>
      <c r="N86" s="39"/>
      <c r="O86" s="39"/>
      <c r="P86" s="9"/>
      <c r="Q86" s="41"/>
      <c r="R86" s="433">
        <f t="shared" si="0"/>
        <v>1200</v>
      </c>
      <c r="S86" s="39"/>
      <c r="T86" s="39"/>
      <c r="U86" s="9"/>
      <c r="V86" s="118"/>
      <c r="W86" s="39"/>
      <c r="X86" s="9"/>
      <c r="Y86" s="2"/>
      <c r="Z86" s="2"/>
      <c r="AA86" s="2"/>
      <c r="AB86" s="2"/>
      <c r="AC86" s="2"/>
      <c r="AD86" s="2"/>
      <c r="AE86" s="2"/>
      <c r="AF86" s="2"/>
      <c r="AG86" s="2"/>
    </row>
    <row r="87" spans="1:33" x14ac:dyDescent="0.25">
      <c r="A87" s="112">
        <v>70002</v>
      </c>
      <c r="B87" s="9"/>
      <c r="C87" s="400" t="s">
        <v>241</v>
      </c>
      <c r="D87" s="398"/>
      <c r="E87" s="398"/>
      <c r="F87" s="398"/>
      <c r="G87" s="399"/>
      <c r="H87" s="57">
        <v>1</v>
      </c>
      <c r="I87" s="41"/>
      <c r="J87" s="50"/>
      <c r="K87" s="9" t="s">
        <v>215</v>
      </c>
      <c r="L87" s="41"/>
      <c r="M87" s="138">
        <v>4000</v>
      </c>
      <c r="N87" s="39"/>
      <c r="O87" s="39"/>
      <c r="P87" s="9"/>
      <c r="Q87" s="41"/>
      <c r="R87" s="433">
        <f t="shared" si="0"/>
        <v>4000</v>
      </c>
      <c r="S87" s="39"/>
      <c r="T87" s="39"/>
      <c r="U87" s="9"/>
      <c r="V87" s="118"/>
      <c r="W87" s="39"/>
      <c r="X87" s="9"/>
      <c r="Y87" s="2"/>
      <c r="Z87" s="2"/>
      <c r="AA87" s="2"/>
      <c r="AB87" s="2"/>
      <c r="AC87" s="2"/>
      <c r="AD87" s="2"/>
      <c r="AE87" s="2"/>
      <c r="AF87" s="2"/>
      <c r="AG87" s="2"/>
    </row>
    <row r="88" spans="1:33" x14ac:dyDescent="0.25">
      <c r="A88" s="408">
        <v>53400</v>
      </c>
      <c r="B88" s="9"/>
      <c r="C88" s="400" t="s">
        <v>242</v>
      </c>
      <c r="D88" s="398"/>
      <c r="E88" s="398"/>
      <c r="F88" s="398"/>
      <c r="G88" s="399"/>
      <c r="H88" s="57">
        <v>1</v>
      </c>
      <c r="I88" s="41"/>
      <c r="J88" s="50"/>
      <c r="K88" s="9" t="s">
        <v>215</v>
      </c>
      <c r="L88" s="41"/>
      <c r="M88" s="138">
        <v>1100</v>
      </c>
      <c r="N88" s="39"/>
      <c r="O88" s="39"/>
      <c r="P88" s="9"/>
      <c r="Q88" s="41"/>
      <c r="R88" s="433">
        <f t="shared" si="0"/>
        <v>1100</v>
      </c>
      <c r="S88" s="39"/>
      <c r="T88" s="39"/>
      <c r="U88" s="9"/>
      <c r="V88" s="118"/>
      <c r="W88" s="39"/>
      <c r="X88" s="9"/>
      <c r="Y88" s="2"/>
      <c r="Z88" s="2"/>
      <c r="AA88" s="2"/>
      <c r="AB88" s="2"/>
      <c r="AC88" s="2"/>
      <c r="AD88" s="2"/>
      <c r="AE88" s="2"/>
      <c r="AF88" s="2"/>
      <c r="AG88" s="2"/>
    </row>
    <row r="89" spans="1:33" x14ac:dyDescent="0.25">
      <c r="A89" s="112">
        <v>12004</v>
      </c>
      <c r="B89" s="9"/>
      <c r="C89" s="400" t="s">
        <v>243</v>
      </c>
      <c r="D89" s="398"/>
      <c r="E89" s="398"/>
      <c r="F89" s="398"/>
      <c r="G89" s="399"/>
      <c r="H89" s="57">
        <v>1</v>
      </c>
      <c r="I89" s="41"/>
      <c r="J89" s="50"/>
      <c r="K89" s="9" t="s">
        <v>215</v>
      </c>
      <c r="L89" s="41"/>
      <c r="M89" s="138">
        <v>1200</v>
      </c>
      <c r="N89" s="39"/>
      <c r="O89" s="39"/>
      <c r="P89" s="9"/>
      <c r="Q89" s="41"/>
      <c r="R89" s="433">
        <f t="shared" si="0"/>
        <v>1200</v>
      </c>
      <c r="S89" s="39"/>
      <c r="T89" s="39"/>
      <c r="U89" s="9"/>
      <c r="V89" s="118"/>
      <c r="W89" s="39"/>
      <c r="X89" s="9"/>
      <c r="Y89" s="2"/>
      <c r="Z89" s="2"/>
      <c r="AA89" s="2"/>
      <c r="AB89" s="2"/>
      <c r="AC89" s="2"/>
      <c r="AD89" s="2"/>
      <c r="AE89" s="2"/>
      <c r="AF89" s="2"/>
      <c r="AG89" s="2"/>
    </row>
    <row r="90" spans="1:33" x14ac:dyDescent="0.25">
      <c r="A90" s="112">
        <v>53400</v>
      </c>
      <c r="B90" s="9"/>
      <c r="C90" s="400" t="s">
        <v>244</v>
      </c>
      <c r="D90" s="398"/>
      <c r="E90" s="398"/>
      <c r="F90" s="398"/>
      <c r="G90" s="399"/>
      <c r="H90" s="57">
        <v>1</v>
      </c>
      <c r="I90" s="41"/>
      <c r="J90" s="50"/>
      <c r="K90" s="9" t="s">
        <v>212</v>
      </c>
      <c r="L90" s="41"/>
      <c r="M90" s="138">
        <v>200</v>
      </c>
      <c r="N90" s="39"/>
      <c r="O90" s="39"/>
      <c r="P90" s="9"/>
      <c r="Q90" s="41"/>
      <c r="R90" s="433">
        <f t="shared" si="0"/>
        <v>200</v>
      </c>
      <c r="S90" s="39"/>
      <c r="T90" s="39"/>
      <c r="U90" s="9"/>
      <c r="V90" s="118"/>
      <c r="W90" s="39"/>
      <c r="X90" s="9"/>
      <c r="Y90" s="2"/>
      <c r="Z90" s="2"/>
      <c r="AA90" s="2"/>
      <c r="AB90" s="2"/>
      <c r="AC90" s="2"/>
      <c r="AD90" s="2"/>
      <c r="AE90" s="2"/>
      <c r="AF90" s="2"/>
      <c r="AG90" s="2"/>
    </row>
    <row r="91" spans="1:33" x14ac:dyDescent="0.25">
      <c r="A91" s="112">
        <v>53400</v>
      </c>
      <c r="B91" s="9"/>
      <c r="C91" s="400" t="s">
        <v>214</v>
      </c>
      <c r="D91" s="398"/>
      <c r="E91" s="398"/>
      <c r="F91" s="398"/>
      <c r="G91" s="399"/>
      <c r="H91" s="57">
        <v>1</v>
      </c>
      <c r="I91" s="41"/>
      <c r="J91" s="50"/>
      <c r="K91" s="9" t="s">
        <v>215</v>
      </c>
      <c r="L91" s="41"/>
      <c r="M91" s="138">
        <v>300</v>
      </c>
      <c r="N91" s="39"/>
      <c r="O91" s="39"/>
      <c r="P91" s="9"/>
      <c r="Q91" s="41"/>
      <c r="R91" s="433">
        <f t="shared" si="0"/>
        <v>300</v>
      </c>
      <c r="S91" s="39"/>
      <c r="T91" s="39"/>
      <c r="U91" s="9"/>
      <c r="V91" s="118"/>
      <c r="W91" s="39"/>
      <c r="X91" s="9"/>
      <c r="Y91" s="2"/>
      <c r="Z91" s="2"/>
      <c r="AA91" s="2"/>
      <c r="AB91" s="2"/>
      <c r="AC91" s="2"/>
      <c r="AD91" s="2"/>
      <c r="AE91" s="2"/>
      <c r="AF91" s="2"/>
      <c r="AG91" s="2"/>
    </row>
    <row r="92" spans="1:33" x14ac:dyDescent="0.25">
      <c r="A92" s="112"/>
      <c r="B92" s="9"/>
      <c r="C92" s="400"/>
      <c r="D92" s="398"/>
      <c r="E92" s="398"/>
      <c r="F92" s="398"/>
      <c r="G92" s="399"/>
      <c r="H92" s="57"/>
      <c r="I92" s="41"/>
      <c r="J92" s="50"/>
      <c r="K92" s="9"/>
      <c r="L92" s="41"/>
      <c r="M92" s="138"/>
      <c r="N92" s="39"/>
      <c r="O92" s="39"/>
      <c r="P92" s="9"/>
      <c r="Q92" s="41"/>
      <c r="R92" s="433">
        <f t="shared" si="0"/>
        <v>0</v>
      </c>
      <c r="S92" s="39"/>
      <c r="T92" s="39"/>
      <c r="U92" s="9"/>
      <c r="V92" s="118"/>
      <c r="W92" s="39"/>
      <c r="X92" s="9"/>
      <c r="Y92" s="2"/>
      <c r="Z92" s="2"/>
      <c r="AA92" s="2"/>
      <c r="AB92" s="2"/>
      <c r="AC92" s="2"/>
      <c r="AD92" s="2"/>
      <c r="AE92" s="2"/>
      <c r="AF92" s="2"/>
      <c r="AG92" s="2"/>
    </row>
    <row r="93" spans="1:33" x14ac:dyDescent="0.25">
      <c r="A93" s="112"/>
      <c r="B93" s="9"/>
      <c r="C93" s="400"/>
      <c r="D93" s="398"/>
      <c r="E93" s="398"/>
      <c r="F93" s="398"/>
      <c r="G93" s="399"/>
      <c r="H93" s="57"/>
      <c r="I93" s="41"/>
      <c r="J93" s="50"/>
      <c r="K93" s="9"/>
      <c r="L93" s="41"/>
      <c r="M93" s="138"/>
      <c r="N93" s="39"/>
      <c r="O93" s="39"/>
      <c r="P93" s="9"/>
      <c r="Q93" s="41"/>
      <c r="R93" s="433">
        <f t="shared" si="0"/>
        <v>0</v>
      </c>
      <c r="S93" s="39"/>
      <c r="T93" s="39"/>
      <c r="U93" s="9"/>
      <c r="V93" s="118"/>
      <c r="W93" s="39"/>
      <c r="X93" s="9"/>
      <c r="Y93" s="2"/>
      <c r="Z93" s="2"/>
      <c r="AA93" s="2"/>
      <c r="AB93" s="2"/>
      <c r="AC93" s="2"/>
      <c r="AD93" s="2"/>
      <c r="AE93" s="2"/>
      <c r="AF93" s="2"/>
      <c r="AG93" s="2"/>
    </row>
    <row r="94" spans="1:33" x14ac:dyDescent="0.25">
      <c r="A94" s="112"/>
      <c r="B94" s="9"/>
      <c r="C94" s="400"/>
      <c r="D94" s="398"/>
      <c r="E94" s="398"/>
      <c r="F94" s="398"/>
      <c r="G94" s="399"/>
      <c r="H94" s="57"/>
      <c r="I94" s="41"/>
      <c r="J94" s="50"/>
      <c r="K94" s="9"/>
      <c r="L94" s="41"/>
      <c r="M94" s="138"/>
      <c r="N94" s="39"/>
      <c r="O94" s="39"/>
      <c r="P94" s="9"/>
      <c r="Q94" s="41"/>
      <c r="R94" s="433">
        <f t="shared" si="0"/>
        <v>0</v>
      </c>
      <c r="S94" s="39"/>
      <c r="T94" s="39"/>
      <c r="U94" s="9"/>
      <c r="V94" s="118"/>
      <c r="W94" s="39"/>
      <c r="X94" s="9"/>
      <c r="Y94" s="2"/>
      <c r="Z94" s="2"/>
      <c r="AA94" s="2"/>
      <c r="AB94" s="2"/>
      <c r="AC94" s="2"/>
      <c r="AD94" s="2"/>
      <c r="AE94" s="2"/>
      <c r="AF94" s="2"/>
      <c r="AG94" s="2"/>
    </row>
    <row r="95" spans="1:33" x14ac:dyDescent="0.25">
      <c r="A95" s="112"/>
      <c r="B95" s="9"/>
      <c r="C95" s="401"/>
      <c r="D95" s="398"/>
      <c r="E95" s="398"/>
      <c r="F95" s="398"/>
      <c r="G95" s="399"/>
      <c r="H95" s="57"/>
      <c r="I95" s="41"/>
      <c r="J95" s="50"/>
      <c r="K95" s="9"/>
      <c r="L95" s="41"/>
      <c r="M95" s="100"/>
      <c r="N95" s="39"/>
      <c r="O95" s="39"/>
      <c r="P95" s="9"/>
      <c r="Q95" s="41"/>
      <c r="R95" s="433">
        <f t="shared" si="0"/>
        <v>0</v>
      </c>
      <c r="S95" s="39"/>
      <c r="T95" s="39"/>
      <c r="U95" s="9"/>
      <c r="V95" s="118"/>
      <c r="W95" s="39"/>
      <c r="X95" s="9"/>
      <c r="Y95" s="2"/>
      <c r="Z95" s="2"/>
      <c r="AA95" s="2"/>
      <c r="AB95" s="2"/>
      <c r="AC95" s="2"/>
      <c r="AD95" s="2"/>
      <c r="AE95" s="2"/>
      <c r="AF95" s="2"/>
      <c r="AG95" s="2"/>
    </row>
    <row r="96" spans="1:33" x14ac:dyDescent="0.25">
      <c r="A96" s="112"/>
      <c r="B96" s="9"/>
      <c r="C96" s="400"/>
      <c r="D96" s="398"/>
      <c r="E96" s="398"/>
      <c r="F96" s="398"/>
      <c r="G96" s="399"/>
      <c r="H96" s="57"/>
      <c r="I96" s="41"/>
      <c r="J96" s="50"/>
      <c r="K96" s="9"/>
      <c r="L96" s="41"/>
      <c r="M96" s="100"/>
      <c r="N96" s="39"/>
      <c r="O96" s="39"/>
      <c r="P96" s="9"/>
      <c r="Q96" s="41"/>
      <c r="R96" s="433">
        <f t="shared" si="0"/>
        <v>0</v>
      </c>
      <c r="S96" s="39"/>
      <c r="T96" s="39"/>
      <c r="U96" s="9"/>
      <c r="V96" s="118"/>
      <c r="W96" s="39"/>
      <c r="X96" s="9"/>
      <c r="Y96" s="2"/>
      <c r="Z96" s="2"/>
      <c r="AA96" s="2"/>
      <c r="AB96" s="2"/>
      <c r="AC96" s="2"/>
      <c r="AD96" s="2"/>
      <c r="AE96" s="2"/>
      <c r="AF96" s="2"/>
      <c r="AG96" s="2"/>
    </row>
    <row r="97" spans="1:33" x14ac:dyDescent="0.25">
      <c r="A97" s="112"/>
      <c r="B97" s="9"/>
      <c r="C97" s="400"/>
      <c r="D97" s="398"/>
      <c r="E97" s="398"/>
      <c r="F97" s="398"/>
      <c r="G97" s="399"/>
      <c r="H97" s="57"/>
      <c r="I97" s="41"/>
      <c r="J97" s="50"/>
      <c r="K97" s="9"/>
      <c r="L97" s="41"/>
      <c r="M97" s="100"/>
      <c r="N97" s="39"/>
      <c r="O97" s="39"/>
      <c r="P97" s="9"/>
      <c r="Q97" s="41"/>
      <c r="R97" s="433">
        <f t="shared" si="0"/>
        <v>0</v>
      </c>
      <c r="S97" s="39"/>
      <c r="T97" s="39"/>
      <c r="U97" s="9"/>
      <c r="V97" s="125"/>
      <c r="W97" s="39"/>
      <c r="X97" s="9"/>
      <c r="Y97" s="2"/>
      <c r="Z97" s="2"/>
      <c r="AA97" s="2"/>
      <c r="AB97" s="2"/>
      <c r="AC97" s="2"/>
      <c r="AD97" s="2"/>
      <c r="AE97" s="2"/>
      <c r="AF97" s="2"/>
      <c r="AG97" s="2"/>
    </row>
    <row r="98" spans="1:33" x14ac:dyDescent="0.25">
      <c r="A98" s="112"/>
      <c r="B98" s="9"/>
      <c r="C98" s="400"/>
      <c r="D98" s="398"/>
      <c r="E98" s="398"/>
      <c r="F98" s="398"/>
      <c r="G98" s="399"/>
      <c r="H98" s="57"/>
      <c r="I98" s="41"/>
      <c r="J98" s="50"/>
      <c r="K98" s="9"/>
      <c r="L98" s="41"/>
      <c r="M98" s="100"/>
      <c r="N98" s="39"/>
      <c r="O98" s="39"/>
      <c r="P98" s="9"/>
      <c r="Q98" s="41"/>
      <c r="R98" s="433">
        <f t="shared" si="0"/>
        <v>0</v>
      </c>
      <c r="S98" s="39"/>
      <c r="T98" s="39"/>
      <c r="U98" s="9"/>
      <c r="V98" s="125"/>
      <c r="W98" s="39"/>
      <c r="X98" s="9"/>
      <c r="Y98" s="2"/>
      <c r="Z98" s="2"/>
      <c r="AA98" s="2"/>
      <c r="AB98" s="2"/>
      <c r="AC98" s="2"/>
      <c r="AD98" s="2"/>
      <c r="AE98" s="2"/>
      <c r="AF98" s="2"/>
      <c r="AG98" s="2"/>
    </row>
    <row r="99" spans="1:33" x14ac:dyDescent="0.25">
      <c r="A99" s="112"/>
      <c r="B99" s="9"/>
      <c r="C99" s="400"/>
      <c r="D99" s="398"/>
      <c r="E99" s="398"/>
      <c r="F99" s="398"/>
      <c r="G99" s="399"/>
      <c r="H99" s="57"/>
      <c r="I99" s="41"/>
      <c r="J99" s="50"/>
      <c r="K99" s="9"/>
      <c r="L99" s="41"/>
      <c r="M99" s="101"/>
      <c r="N99" s="39"/>
      <c r="O99" s="39"/>
      <c r="P99" s="9"/>
      <c r="Q99" s="41"/>
      <c r="R99" s="433">
        <f t="shared" si="0"/>
        <v>0</v>
      </c>
      <c r="S99" s="39"/>
      <c r="T99" s="39"/>
      <c r="U99" s="9"/>
      <c r="V99" s="125"/>
      <c r="W99" s="39"/>
      <c r="X99" s="9"/>
      <c r="Y99" s="2"/>
      <c r="Z99" s="2"/>
      <c r="AA99" s="2"/>
      <c r="AB99" s="2"/>
      <c r="AC99" s="2"/>
      <c r="AD99" s="2"/>
      <c r="AE99" s="2"/>
      <c r="AF99" s="2"/>
      <c r="AG99" s="2"/>
    </row>
    <row r="100" spans="1:33" x14ac:dyDescent="0.25">
      <c r="A100" s="355" t="s">
        <v>92</v>
      </c>
      <c r="B100" s="356"/>
      <c r="C100" s="357" t="s">
        <v>93</v>
      </c>
      <c r="D100" s="39"/>
      <c r="E100" s="39"/>
      <c r="F100" s="39"/>
      <c r="G100" s="9"/>
      <c r="H100" s="57"/>
      <c r="I100" s="41"/>
      <c r="J100" s="50"/>
      <c r="K100" s="9"/>
      <c r="L100" s="41"/>
      <c r="M100" s="353" t="s">
        <v>94</v>
      </c>
      <c r="N100" s="39"/>
      <c r="O100" s="39"/>
      <c r="P100" s="9"/>
      <c r="Q100" s="41"/>
      <c r="R100" s="434">
        <f>SUM(R80:R99)*0.045</f>
        <v>1719.27</v>
      </c>
      <c r="S100" s="39"/>
      <c r="T100" s="39"/>
      <c r="U100" s="9"/>
      <c r="V100" s="286">
        <f>SUM(V80:V99)*0.045</f>
        <v>0</v>
      </c>
      <c r="W100" s="39"/>
      <c r="X100" s="9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6.5" thickBot="1" x14ac:dyDescent="0.3">
      <c r="A101" s="358" t="s">
        <v>95</v>
      </c>
      <c r="B101" s="359"/>
      <c r="C101" s="360" t="s">
        <v>96</v>
      </c>
      <c r="D101" s="294"/>
      <c r="E101" s="294"/>
      <c r="F101" s="294"/>
      <c r="G101" s="290"/>
      <c r="H101" s="301"/>
      <c r="I101" s="295"/>
      <c r="J101" s="302"/>
      <c r="K101" s="290"/>
      <c r="L101" s="295"/>
      <c r="M101" s="354" t="s">
        <v>97</v>
      </c>
      <c r="N101" s="294"/>
      <c r="O101" s="294"/>
      <c r="P101" s="290"/>
      <c r="Q101" s="295"/>
      <c r="R101" s="435">
        <f>SUM(R80:R99)*0.0825</f>
        <v>3151.9950000000003</v>
      </c>
      <c r="S101" s="294"/>
      <c r="T101" s="294"/>
      <c r="U101" s="290"/>
      <c r="V101" s="296">
        <f>SUM(V80:V99)*0.0825</f>
        <v>0</v>
      </c>
      <c r="W101" s="294"/>
      <c r="X101" s="290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16.5" thickTop="1" x14ac:dyDescent="0.25">
      <c r="A102" s="77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377" t="s">
        <v>98</v>
      </c>
      <c r="M102" s="31"/>
      <c r="N102" s="31"/>
      <c r="O102" s="31"/>
      <c r="P102" s="43"/>
      <c r="Q102" s="289"/>
      <c r="R102" s="436">
        <f>SUM(R80:R101)</f>
        <v>43077.264999999999</v>
      </c>
      <c r="S102" s="32"/>
      <c r="T102" s="32"/>
      <c r="U102" s="12"/>
      <c r="V102" s="299">
        <f>SUM(V80:V101)</f>
        <v>0</v>
      </c>
      <c r="W102" s="32"/>
      <c r="X102" s="1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x14ac:dyDescent="0.25">
      <c r="A103" s="42"/>
      <c r="B103" s="40"/>
      <c r="C103" s="71" t="s">
        <v>99</v>
      </c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23"/>
      <c r="S103" s="40"/>
      <c r="T103" s="40"/>
      <c r="U103" s="40"/>
      <c r="V103" s="117"/>
      <c r="W103" s="40"/>
      <c r="X103" s="7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x14ac:dyDescent="0.25">
      <c r="A104" s="89" t="s">
        <v>100</v>
      </c>
      <c r="B104" s="45"/>
      <c r="C104" s="361" t="s">
        <v>101</v>
      </c>
      <c r="D104" s="139" t="s">
        <v>102</v>
      </c>
      <c r="E104" s="368"/>
      <c r="F104" s="39"/>
      <c r="G104" s="39"/>
      <c r="H104" s="39"/>
      <c r="I104" s="39"/>
      <c r="J104" s="39"/>
      <c r="K104" s="39"/>
      <c r="L104" s="50"/>
      <c r="M104" s="39"/>
      <c r="N104" s="39"/>
      <c r="O104" s="39"/>
      <c r="P104" s="9"/>
      <c r="Q104" s="41"/>
      <c r="R104" s="433"/>
      <c r="S104" s="39"/>
      <c r="T104" s="39"/>
      <c r="U104" s="9"/>
      <c r="V104" s="118"/>
      <c r="W104" s="39"/>
      <c r="X104" s="9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6.5" thickBot="1" x14ac:dyDescent="0.3">
      <c r="A105" s="303" t="s">
        <v>103</v>
      </c>
      <c r="B105" s="304"/>
      <c r="C105" s="362" t="s">
        <v>104</v>
      </c>
      <c r="D105" s="305" t="s">
        <v>216</v>
      </c>
      <c r="E105" s="369"/>
      <c r="F105" s="294"/>
      <c r="G105" s="294"/>
      <c r="H105" s="294"/>
      <c r="I105" s="294"/>
      <c r="J105" s="294"/>
      <c r="K105" s="294"/>
      <c r="L105" s="302"/>
      <c r="M105" s="294"/>
      <c r="N105" s="294"/>
      <c r="O105" s="294"/>
      <c r="P105" s="290"/>
      <c r="Q105" s="295"/>
      <c r="R105" s="437">
        <v>1200</v>
      </c>
      <c r="S105" s="294"/>
      <c r="T105" s="294"/>
      <c r="U105" s="290"/>
      <c r="V105" s="306"/>
      <c r="W105" s="294"/>
      <c r="X105" s="290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t="16.5" thickTop="1" x14ac:dyDescent="0.25">
      <c r="A106" s="77"/>
      <c r="B106" s="32"/>
      <c r="C106" s="366"/>
      <c r="D106" s="366"/>
      <c r="E106" s="366"/>
      <c r="F106" s="32"/>
      <c r="G106" s="32"/>
      <c r="H106" s="32"/>
      <c r="I106" s="32"/>
      <c r="J106" s="32"/>
      <c r="K106" s="32"/>
      <c r="L106" s="377" t="s">
        <v>98</v>
      </c>
      <c r="M106" s="31"/>
      <c r="N106" s="31"/>
      <c r="O106" s="31"/>
      <c r="P106" s="43"/>
      <c r="Q106" s="289"/>
      <c r="R106" s="436">
        <f>SUM(R104:R105)</f>
        <v>1200</v>
      </c>
      <c r="S106" s="32"/>
      <c r="T106" s="32"/>
      <c r="U106" s="12"/>
      <c r="V106" s="299">
        <f>SUM(V104:V105)</f>
        <v>0</v>
      </c>
      <c r="W106" s="32"/>
      <c r="X106" s="1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x14ac:dyDescent="0.25">
      <c r="A107" s="42"/>
      <c r="B107" s="40"/>
      <c r="C107" s="367" t="s">
        <v>105</v>
      </c>
      <c r="D107" s="346"/>
      <c r="E107" s="346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23"/>
      <c r="S107" s="40"/>
      <c r="T107" s="40"/>
      <c r="U107" s="40"/>
      <c r="V107" s="119"/>
      <c r="W107" s="40"/>
      <c r="X107" s="7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t="16.5" thickBot="1" x14ac:dyDescent="0.3">
      <c r="A108" s="303" t="s">
        <v>100</v>
      </c>
      <c r="B108" s="304"/>
      <c r="C108" s="362" t="s">
        <v>106</v>
      </c>
      <c r="D108" s="302" t="s">
        <v>107</v>
      </c>
      <c r="E108" s="369"/>
      <c r="F108" s="294"/>
      <c r="G108" s="294"/>
      <c r="H108" s="294"/>
      <c r="I108" s="294"/>
      <c r="J108" s="294"/>
      <c r="K108" s="294"/>
      <c r="L108" s="294"/>
      <c r="M108" s="294"/>
      <c r="N108" s="294"/>
      <c r="O108" s="294"/>
      <c r="P108" s="290"/>
      <c r="Q108" s="295"/>
      <c r="R108" s="437">
        <v>300</v>
      </c>
      <c r="S108" s="294"/>
      <c r="T108" s="294"/>
      <c r="U108" s="290"/>
      <c r="V108" s="306"/>
      <c r="W108" s="294"/>
      <c r="X108" s="290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t="16.5" thickTop="1" x14ac:dyDescent="0.25">
      <c r="A109" s="77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77" t="s">
        <v>98</v>
      </c>
      <c r="M109" s="31"/>
      <c r="N109" s="31"/>
      <c r="O109" s="31"/>
      <c r="P109" s="43"/>
      <c r="Q109" s="289"/>
      <c r="R109" s="436">
        <f>R108</f>
        <v>300</v>
      </c>
      <c r="S109" s="32"/>
      <c r="T109" s="32"/>
      <c r="U109" s="12"/>
      <c r="V109" s="126">
        <f>V108</f>
        <v>0</v>
      </c>
      <c r="W109" s="32"/>
      <c r="X109" s="1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x14ac:dyDescent="0.25">
      <c r="A110" s="42"/>
      <c r="B110" s="40"/>
      <c r="C110" s="71" t="s">
        <v>108</v>
      </c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23"/>
      <c r="S110" s="40"/>
      <c r="T110" s="40"/>
      <c r="U110" s="40"/>
      <c r="V110" s="119"/>
      <c r="W110" s="40"/>
      <c r="X110" s="7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x14ac:dyDescent="0.25">
      <c r="A111" s="89" t="s">
        <v>100</v>
      </c>
      <c r="B111" s="45"/>
      <c r="C111" s="361" t="s">
        <v>109</v>
      </c>
      <c r="D111" s="139" t="s">
        <v>110</v>
      </c>
      <c r="E111" s="363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9"/>
      <c r="Q111" s="41"/>
      <c r="R111" s="433">
        <v>504</v>
      </c>
      <c r="S111" s="39"/>
      <c r="T111" s="39"/>
      <c r="U111" s="9"/>
      <c r="V111" s="118"/>
      <c r="W111" s="39"/>
      <c r="X111" s="9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x14ac:dyDescent="0.25">
      <c r="A112" s="89" t="s">
        <v>103</v>
      </c>
      <c r="B112" s="45"/>
      <c r="C112" s="361" t="s">
        <v>109</v>
      </c>
      <c r="D112" s="50" t="s">
        <v>111</v>
      </c>
      <c r="E112" s="364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9"/>
      <c r="Q112" s="41"/>
      <c r="R112" s="433"/>
      <c r="S112" s="39"/>
      <c r="T112" s="39"/>
      <c r="U112" s="9"/>
      <c r="V112" s="118"/>
      <c r="W112" s="39"/>
      <c r="X112" s="9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t="16.5" thickBot="1" x14ac:dyDescent="0.3">
      <c r="A113" s="303" t="s">
        <v>103</v>
      </c>
      <c r="B113" s="304"/>
      <c r="C113" s="362" t="s">
        <v>109</v>
      </c>
      <c r="D113" s="302" t="s">
        <v>112</v>
      </c>
      <c r="E113" s="365"/>
      <c r="F113" s="294"/>
      <c r="G113" s="294"/>
      <c r="H113" s="294"/>
      <c r="I113" s="294"/>
      <c r="J113" s="294"/>
      <c r="K113" s="294"/>
      <c r="L113" s="294"/>
      <c r="M113" s="294"/>
      <c r="N113" s="294"/>
      <c r="O113" s="294"/>
      <c r="P113" s="290"/>
      <c r="Q113" s="295"/>
      <c r="R113" s="437">
        <v>0</v>
      </c>
      <c r="S113" s="294"/>
      <c r="T113" s="294"/>
      <c r="U113" s="290"/>
      <c r="V113" s="306"/>
      <c r="W113" s="294"/>
      <c r="X113" s="290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6.5" thickTop="1" x14ac:dyDescent="0.25">
      <c r="A114" s="77"/>
      <c r="B114" s="32"/>
      <c r="C114" s="366"/>
      <c r="D114" s="366"/>
      <c r="E114" s="366"/>
      <c r="F114" s="32"/>
      <c r="G114" s="32"/>
      <c r="H114" s="32"/>
      <c r="I114" s="32"/>
      <c r="J114" s="32"/>
      <c r="K114" s="32"/>
      <c r="L114" s="377" t="s">
        <v>98</v>
      </c>
      <c r="M114" s="31"/>
      <c r="N114" s="31"/>
      <c r="O114" s="31"/>
      <c r="P114" s="43"/>
      <c r="Q114" s="289"/>
      <c r="R114" s="436">
        <f>SUM(R111:R113)</f>
        <v>504</v>
      </c>
      <c r="S114" s="32"/>
      <c r="T114" s="32"/>
      <c r="U114" s="12"/>
      <c r="V114" s="299">
        <f>SUM(V111:V113)</f>
        <v>0</v>
      </c>
      <c r="W114" s="32"/>
      <c r="X114" s="1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x14ac:dyDescent="0.25">
      <c r="A115" s="42"/>
      <c r="B115" s="40"/>
      <c r="C115" s="367" t="s">
        <v>113</v>
      </c>
      <c r="D115" s="346"/>
      <c r="E115" s="346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23"/>
      <c r="S115" s="40"/>
      <c r="T115" s="40"/>
      <c r="U115" s="40"/>
      <c r="V115" s="119"/>
      <c r="W115" s="40"/>
      <c r="X115" s="7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x14ac:dyDescent="0.25">
      <c r="A116" s="89" t="s">
        <v>100</v>
      </c>
      <c r="B116" s="45"/>
      <c r="C116" s="361" t="s">
        <v>114</v>
      </c>
      <c r="D116" s="50" t="s">
        <v>115</v>
      </c>
      <c r="E116" s="368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9"/>
      <c r="Q116" s="41"/>
      <c r="R116" s="433">
        <v>9000</v>
      </c>
      <c r="S116" s="39"/>
      <c r="T116" s="39"/>
      <c r="U116" s="277"/>
      <c r="V116" s="278"/>
      <c r="W116" s="277"/>
      <c r="X116" s="279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x14ac:dyDescent="0.25">
      <c r="A117" s="89" t="s">
        <v>103</v>
      </c>
      <c r="B117" s="45"/>
      <c r="C117" s="361" t="s">
        <v>116</v>
      </c>
      <c r="D117" s="50" t="s">
        <v>117</v>
      </c>
      <c r="E117" s="368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9"/>
      <c r="Q117" s="41"/>
      <c r="R117" s="433">
        <v>300</v>
      </c>
      <c r="S117" s="39"/>
      <c r="T117" s="39"/>
      <c r="U117" s="277"/>
      <c r="V117" s="278"/>
      <c r="W117" s="277"/>
      <c r="X117" s="279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t="16.5" thickBot="1" x14ac:dyDescent="0.3">
      <c r="A118" s="303" t="s">
        <v>103</v>
      </c>
      <c r="B118" s="304"/>
      <c r="C118" s="362" t="s">
        <v>116</v>
      </c>
      <c r="D118" s="302" t="s">
        <v>118</v>
      </c>
      <c r="E118" s="369"/>
      <c r="F118" s="294"/>
      <c r="G118" s="294"/>
      <c r="H118" s="294"/>
      <c r="I118" s="294"/>
      <c r="J118" s="294"/>
      <c r="K118" s="294"/>
      <c r="L118" s="294"/>
      <c r="M118" s="294"/>
      <c r="N118" s="294"/>
      <c r="O118" s="294"/>
      <c r="P118" s="290"/>
      <c r="Q118" s="295"/>
      <c r="R118" s="437">
        <v>854</v>
      </c>
      <c r="S118" s="294"/>
      <c r="T118" s="294"/>
      <c r="U118" s="290"/>
      <c r="V118" s="306"/>
      <c r="W118" s="294"/>
      <c r="X118" s="290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t="16.5" thickTop="1" x14ac:dyDescent="0.25">
      <c r="A119" s="77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77" t="s">
        <v>98</v>
      </c>
      <c r="M119" s="31"/>
      <c r="N119" s="31"/>
      <c r="O119" s="31"/>
      <c r="P119" s="43"/>
      <c r="Q119" s="289"/>
      <c r="R119" s="436">
        <f>SUM(R116:R118)</f>
        <v>10154</v>
      </c>
      <c r="S119" s="32"/>
      <c r="T119" s="32"/>
      <c r="U119" s="12"/>
      <c r="V119" s="299">
        <f>SUM(V116:V118)</f>
        <v>0</v>
      </c>
      <c r="W119" s="32"/>
      <c r="X119" s="1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x14ac:dyDescent="0.25">
      <c r="A120" s="42"/>
      <c r="B120" s="40"/>
      <c r="C120" s="71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23"/>
      <c r="S120" s="40"/>
      <c r="T120" s="40"/>
      <c r="U120" s="40"/>
      <c r="V120" s="119"/>
      <c r="W120" s="40"/>
      <c r="X120" s="7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x14ac:dyDescent="0.25">
      <c r="A121" s="361" t="s">
        <v>119</v>
      </c>
      <c r="B121" s="356"/>
      <c r="C121" s="361" t="s">
        <v>120</v>
      </c>
      <c r="D121" s="88" t="s">
        <v>121</v>
      </c>
      <c r="E121" s="38"/>
      <c r="F121" s="50"/>
      <c r="G121" s="39"/>
      <c r="H121" s="39"/>
      <c r="I121" s="39"/>
      <c r="J121" s="39"/>
      <c r="K121" s="39"/>
      <c r="L121" s="39"/>
      <c r="M121" s="39"/>
      <c r="N121" s="39"/>
      <c r="O121" s="39"/>
      <c r="P121" s="9"/>
      <c r="Q121" s="41"/>
      <c r="R121" s="433">
        <v>300</v>
      </c>
      <c r="S121" s="39"/>
      <c r="T121" s="39"/>
      <c r="U121" s="9"/>
      <c r="V121" s="120"/>
      <c r="W121" s="39"/>
      <c r="X121" s="9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x14ac:dyDescent="0.25">
      <c r="A122" s="361" t="s">
        <v>245</v>
      </c>
      <c r="B122" s="356"/>
      <c r="C122" s="361" t="s">
        <v>123</v>
      </c>
      <c r="D122" s="280" t="s">
        <v>124</v>
      </c>
      <c r="E122" s="38"/>
      <c r="F122" s="50"/>
      <c r="G122" s="39"/>
      <c r="H122" s="39"/>
      <c r="I122" s="39"/>
      <c r="J122" s="39"/>
      <c r="K122" s="39"/>
      <c r="L122" s="39"/>
      <c r="M122" s="39"/>
      <c r="N122" s="39"/>
      <c r="O122" s="39"/>
      <c r="P122" s="9"/>
      <c r="Q122" s="41"/>
      <c r="R122" s="433">
        <v>300</v>
      </c>
      <c r="S122" s="39"/>
      <c r="T122" s="39"/>
      <c r="U122" s="9"/>
      <c r="V122" s="120"/>
      <c r="W122" s="39"/>
      <c r="X122" s="9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x14ac:dyDescent="0.25">
      <c r="A123" s="361" t="s">
        <v>125</v>
      </c>
      <c r="B123" s="356"/>
      <c r="C123" s="361" t="s">
        <v>126</v>
      </c>
      <c r="D123" s="280" t="s">
        <v>124</v>
      </c>
      <c r="E123" s="38"/>
      <c r="F123" s="50"/>
      <c r="G123" s="39"/>
      <c r="H123" s="39"/>
      <c r="I123" s="39"/>
      <c r="J123" s="39"/>
      <c r="K123" s="39"/>
      <c r="L123" s="39"/>
      <c r="M123" s="39"/>
      <c r="N123" s="39"/>
      <c r="O123" s="39"/>
      <c r="P123" s="9"/>
      <c r="Q123" s="41"/>
      <c r="R123" s="433">
        <v>0</v>
      </c>
      <c r="S123" s="39"/>
      <c r="T123" s="39"/>
      <c r="U123" s="9"/>
      <c r="V123" s="120"/>
      <c r="W123" s="39"/>
      <c r="X123" s="9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x14ac:dyDescent="0.25">
      <c r="A124" s="361" t="s">
        <v>127</v>
      </c>
      <c r="B124" s="356"/>
      <c r="C124" s="361" t="s">
        <v>126</v>
      </c>
      <c r="D124" s="280"/>
      <c r="E124" s="38"/>
      <c r="F124" s="50"/>
      <c r="G124" s="39"/>
      <c r="H124" s="39"/>
      <c r="I124" s="39"/>
      <c r="J124" s="39"/>
      <c r="K124" s="39"/>
      <c r="L124" s="39"/>
      <c r="M124" s="39"/>
      <c r="N124" s="39"/>
      <c r="O124" s="39"/>
      <c r="P124" s="9"/>
      <c r="Q124" s="41"/>
      <c r="R124" s="433"/>
      <c r="S124" s="39"/>
      <c r="T124" s="39"/>
      <c r="U124" s="9"/>
      <c r="V124" s="120"/>
      <c r="W124" s="39"/>
      <c r="X124" s="9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x14ac:dyDescent="0.25">
      <c r="A125" s="361" t="s">
        <v>122</v>
      </c>
      <c r="B125" s="356"/>
      <c r="C125" s="361" t="s">
        <v>126</v>
      </c>
      <c r="D125" s="280"/>
      <c r="E125" s="38"/>
      <c r="F125" s="139"/>
      <c r="G125" s="39"/>
      <c r="H125" s="39"/>
      <c r="I125" s="39"/>
      <c r="J125" s="39"/>
      <c r="K125" s="39"/>
      <c r="L125" s="39"/>
      <c r="M125" s="39"/>
      <c r="N125" s="39"/>
      <c r="O125" s="39"/>
      <c r="P125" s="9"/>
      <c r="Q125" s="41"/>
      <c r="R125" s="433"/>
      <c r="S125" s="39"/>
      <c r="T125" s="39"/>
      <c r="U125" s="9"/>
      <c r="V125" s="120">
        <v>0</v>
      </c>
      <c r="W125" s="39"/>
      <c r="X125" s="9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x14ac:dyDescent="0.25">
      <c r="A126" s="361" t="s">
        <v>128</v>
      </c>
      <c r="B126" s="356"/>
      <c r="C126" s="361" t="s">
        <v>126</v>
      </c>
      <c r="D126" s="280"/>
      <c r="E126" s="38"/>
      <c r="F126" s="139"/>
      <c r="G126" s="39"/>
      <c r="H126" s="39"/>
      <c r="I126" s="39"/>
      <c r="J126" s="39"/>
      <c r="K126" s="39"/>
      <c r="L126" s="39"/>
      <c r="M126" s="39"/>
      <c r="N126" s="39"/>
      <c r="O126" s="39"/>
      <c r="P126" s="9"/>
      <c r="Q126" s="41"/>
      <c r="R126" s="433"/>
      <c r="S126" s="39"/>
      <c r="T126" s="39"/>
      <c r="U126" s="9"/>
      <c r="V126" s="120"/>
      <c r="W126" s="39"/>
      <c r="X126" s="9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x14ac:dyDescent="0.25">
      <c r="A127" s="361" t="s">
        <v>129</v>
      </c>
      <c r="B127" s="356"/>
      <c r="C127" s="361" t="s">
        <v>130</v>
      </c>
      <c r="D127" s="88" t="s">
        <v>131</v>
      </c>
      <c r="E127" s="38"/>
      <c r="F127" s="50"/>
      <c r="G127" s="39"/>
      <c r="H127" s="39"/>
      <c r="I127" s="39"/>
      <c r="J127" s="39"/>
      <c r="K127" s="39"/>
      <c r="L127" s="39"/>
      <c r="M127" s="39"/>
      <c r="N127" s="39"/>
      <c r="O127" s="39"/>
      <c r="P127" s="9"/>
      <c r="Q127" s="41"/>
      <c r="R127" s="433">
        <v>0</v>
      </c>
      <c r="S127" s="39"/>
      <c r="T127" s="39"/>
      <c r="U127" s="9"/>
      <c r="V127" s="120">
        <v>0</v>
      </c>
      <c r="W127" s="39"/>
      <c r="X127" s="9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x14ac:dyDescent="0.25">
      <c r="A128" s="361" t="s">
        <v>132</v>
      </c>
      <c r="B128" s="356"/>
      <c r="C128" s="361" t="s">
        <v>109</v>
      </c>
      <c r="D128" s="88" t="s">
        <v>133</v>
      </c>
      <c r="E128" s="38"/>
      <c r="F128" s="50"/>
      <c r="G128" s="370" t="s">
        <v>134</v>
      </c>
      <c r="H128" s="39"/>
      <c r="I128" s="39"/>
      <c r="J128" s="39"/>
      <c r="K128" s="39"/>
      <c r="L128" s="39"/>
      <c r="M128" s="39"/>
      <c r="N128" s="39"/>
      <c r="O128" s="39"/>
      <c r="P128" s="9"/>
      <c r="Q128" s="41"/>
      <c r="R128" s="434">
        <f>SUM(R102+R106+R109+R114+R119+R121+R122+R123+R127)*0.02</f>
        <v>1116.7053000000001</v>
      </c>
      <c r="S128" s="39"/>
      <c r="T128" s="39"/>
      <c r="U128" s="9"/>
      <c r="V128" s="286">
        <f>SUM(V102+V106+V109+V114+V119+V121+V122+V123+V127)*0.02</f>
        <v>0</v>
      </c>
      <c r="W128" s="39"/>
      <c r="X128" s="9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 x14ac:dyDescent="0.25">
      <c r="A129" s="361" t="s">
        <v>135</v>
      </c>
      <c r="B129" s="356"/>
      <c r="C129" s="361" t="s">
        <v>136</v>
      </c>
      <c r="D129" s="88" t="s">
        <v>137</v>
      </c>
      <c r="E129" s="38"/>
      <c r="F129" s="116"/>
      <c r="G129" s="131"/>
      <c r="H129" s="39"/>
      <c r="I129" s="39"/>
      <c r="J129" s="39"/>
      <c r="K129" s="39"/>
      <c r="L129" s="39"/>
      <c r="M129" s="39"/>
      <c r="N129" s="39"/>
      <c r="O129" s="39"/>
      <c r="P129" s="9"/>
      <c r="Q129" s="41"/>
      <c r="R129" s="438">
        <v>500</v>
      </c>
      <c r="S129" s="39"/>
      <c r="T129" s="39"/>
      <c r="U129" s="9"/>
      <c r="V129" s="120"/>
      <c r="W129" s="39"/>
      <c r="X129" s="9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 x14ac:dyDescent="0.25">
      <c r="A130" s="361" t="s">
        <v>138</v>
      </c>
      <c r="B130" s="356"/>
      <c r="C130" s="361" t="s">
        <v>139</v>
      </c>
      <c r="D130" s="88" t="s">
        <v>140</v>
      </c>
      <c r="E130" s="127"/>
      <c r="F130" s="114"/>
      <c r="G130" s="370" t="s">
        <v>141</v>
      </c>
      <c r="H130" s="39"/>
      <c r="I130" s="39"/>
      <c r="J130" s="39"/>
      <c r="K130" s="39"/>
      <c r="L130" s="39"/>
      <c r="M130" s="39"/>
      <c r="N130" s="39"/>
      <c r="O130" s="39"/>
      <c r="P130" s="9"/>
      <c r="Q130" s="41"/>
      <c r="R130" s="434">
        <f>SUM(R102+R106+R109+R114+R119+R121+R122+R123+R127+R128)*0.13</f>
        <v>7403.7561390000001</v>
      </c>
      <c r="S130" s="39"/>
      <c r="T130" s="39"/>
      <c r="U130" s="9"/>
      <c r="V130" s="286">
        <f>SUM(V102+V106+V109+V114+V119+V121+V122+V123+V127+V128)*0.13</f>
        <v>0</v>
      </c>
      <c r="W130" s="39"/>
      <c r="X130" s="9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 ht="16.5" thickBot="1" x14ac:dyDescent="0.3">
      <c r="A131" s="362" t="s">
        <v>142</v>
      </c>
      <c r="B131" s="359"/>
      <c r="C131" s="362" t="s">
        <v>143</v>
      </c>
      <c r="D131" s="291" t="s">
        <v>144</v>
      </c>
      <c r="E131" s="292"/>
      <c r="F131" s="293"/>
      <c r="G131" s="371" t="s">
        <v>145</v>
      </c>
      <c r="H131" s="294"/>
      <c r="I131" s="294"/>
      <c r="J131" s="294"/>
      <c r="K131" s="294"/>
      <c r="L131" s="294"/>
      <c r="M131" s="294"/>
      <c r="N131" s="294"/>
      <c r="O131" s="294"/>
      <c r="P131" s="290"/>
      <c r="Q131" s="295"/>
      <c r="R131" s="435">
        <f>SUM(R102+R106+R109+R114+R119+R121+R122+R123+R127+R128+R130)*0.065*30/365</f>
        <v>343.8182645371233</v>
      </c>
      <c r="S131" s="294"/>
      <c r="T131" s="294"/>
      <c r="U131" s="290"/>
      <c r="V131" s="296">
        <f>SUM(V102+V106+V109+V114+V119+V121+V122+V123+V127+V128+V130)*0.065*30/365</f>
        <v>0</v>
      </c>
      <c r="W131" s="294"/>
      <c r="X131" s="290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 ht="16.5" thickTop="1" x14ac:dyDescent="0.25">
      <c r="A132" s="90"/>
      <c r="B132" s="141"/>
      <c r="C132" s="141"/>
      <c r="D132" s="141"/>
      <c r="E132" s="141"/>
      <c r="F132" s="92"/>
      <c r="G132" s="378" t="s">
        <v>52</v>
      </c>
      <c r="H132" s="78"/>
      <c r="I132" s="78"/>
      <c r="J132" s="78"/>
      <c r="K132" s="31"/>
      <c r="L132" s="31"/>
      <c r="M132" s="31"/>
      <c r="N132" s="31"/>
      <c r="O132" s="31"/>
      <c r="P132" s="43"/>
      <c r="Q132" s="289"/>
      <c r="R132" s="436">
        <f>R102+R106+R109+R114+R119+R121+R122+R123+R127+R128+R129+R130+R131</f>
        <v>65199.544703537118</v>
      </c>
      <c r="S132" s="32"/>
      <c r="T132" s="32"/>
      <c r="U132" s="12"/>
      <c r="V132" s="299">
        <f>V102+V106+V109+V114+V119+V121+V122+V123+V127+V128+V129+V130+V131</f>
        <v>0</v>
      </c>
      <c r="W132" s="32"/>
      <c r="X132" s="1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 x14ac:dyDescent="0.25">
      <c r="A133" s="90"/>
      <c r="B133" s="141"/>
      <c r="C133" s="141"/>
      <c r="D133" s="141"/>
      <c r="E133" s="141"/>
      <c r="F133" s="92"/>
      <c r="G133" s="89" t="s">
        <v>146</v>
      </c>
      <c r="H133" s="65"/>
      <c r="I133" s="65"/>
      <c r="J133" s="65"/>
      <c r="K133" s="38"/>
      <c r="L133" s="287"/>
      <c r="M133" s="317" t="s">
        <v>147</v>
      </c>
      <c r="N133" s="38"/>
      <c r="O133" s="38"/>
      <c r="P133" s="288">
        <v>0</v>
      </c>
      <c r="Q133" s="41"/>
      <c r="R133" s="439">
        <f>SUM(R132)*P133</f>
        <v>0</v>
      </c>
      <c r="S133" s="39"/>
      <c r="T133" s="39"/>
      <c r="U133" s="9"/>
      <c r="V133" s="298">
        <f>SUM(V132)*T133</f>
        <v>0</v>
      </c>
      <c r="W133" s="39"/>
      <c r="X133" s="9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 x14ac:dyDescent="0.25">
      <c r="A134" s="90"/>
      <c r="B134" s="91"/>
      <c r="C134" s="91"/>
      <c r="D134" s="91"/>
      <c r="E134" s="91"/>
      <c r="F134" s="92"/>
      <c r="G134" s="89" t="s">
        <v>148</v>
      </c>
      <c r="H134" s="65"/>
      <c r="I134" s="65"/>
      <c r="J134" s="65"/>
      <c r="K134" s="65"/>
      <c r="L134" s="65"/>
      <c r="M134" s="38"/>
      <c r="N134" s="65"/>
      <c r="O134" s="38"/>
      <c r="P134" s="45"/>
      <c r="Q134" s="41"/>
      <c r="R134" s="440">
        <f>SUM(R132+R133)*(K39)*-1</f>
        <v>0</v>
      </c>
      <c r="S134" s="39"/>
      <c r="T134" s="39"/>
      <c r="U134" s="9"/>
      <c r="V134" s="300">
        <f>SUM(V132+V133)*(O39)*-1</f>
        <v>0</v>
      </c>
      <c r="W134" s="39"/>
      <c r="X134" s="9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 x14ac:dyDescent="0.25">
      <c r="A135" s="77"/>
      <c r="B135" s="76"/>
      <c r="C135" s="76"/>
      <c r="D135" s="76"/>
      <c r="E135" s="76"/>
      <c r="F135" s="115"/>
      <c r="G135" s="89" t="s">
        <v>149</v>
      </c>
      <c r="H135" s="142"/>
      <c r="I135" s="65"/>
      <c r="J135" s="38"/>
      <c r="K135" s="38"/>
      <c r="L135" s="38"/>
      <c r="M135" s="38"/>
      <c r="N135" s="38"/>
      <c r="O135" s="38"/>
      <c r="P135" s="45"/>
      <c r="Q135" s="41"/>
      <c r="R135" s="441">
        <f>R132+R133+R134</f>
        <v>65199.544703537118</v>
      </c>
      <c r="S135" s="39"/>
      <c r="T135" s="39"/>
      <c r="U135" s="9"/>
      <c r="V135" s="297">
        <f>V132+V133+V134</f>
        <v>0</v>
      </c>
      <c r="W135" s="39"/>
      <c r="X135" s="9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 x14ac:dyDescent="0.25">
      <c r="A136" s="380" t="s">
        <v>246</v>
      </c>
      <c r="B136" s="108"/>
      <c r="C136" s="50"/>
      <c r="D136" s="39"/>
      <c r="E136" s="39"/>
      <c r="F136" s="9"/>
      <c r="G136" s="380" t="s">
        <v>150</v>
      </c>
      <c r="H136" s="39"/>
      <c r="I136" s="50"/>
      <c r="J136" s="39"/>
      <c r="K136" s="39"/>
      <c r="L136" s="39"/>
      <c r="M136" s="9"/>
      <c r="N136" s="380" t="s">
        <v>151</v>
      </c>
      <c r="O136" s="38"/>
      <c r="P136" s="38"/>
      <c r="Q136" s="39"/>
      <c r="R136" s="433"/>
      <c r="S136" s="39"/>
      <c r="T136" s="39"/>
      <c r="U136" s="39"/>
      <c r="V136" s="39"/>
      <c r="W136" s="39"/>
      <c r="X136" s="9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 s="324" customFormat="1" x14ac:dyDescent="0.25">
      <c r="A137" s="321" t="s">
        <v>76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3">
        <f ca="1">NOW()</f>
        <v>41885.783709027775</v>
      </c>
      <c r="M137" s="325" t="s">
        <v>77</v>
      </c>
      <c r="O137" s="325" t="str">
        <f ca="1">CELL("filename")</f>
        <v>C:\Users\Felienne\Enron\EnronSpreadsheets\[gerald_nemec__11393__HilcorpOcean032200.xls]WOFORMA</v>
      </c>
      <c r="R137" s="426"/>
      <c r="Y137" s="322"/>
      <c r="Z137" s="322"/>
      <c r="AA137" s="322"/>
      <c r="AB137" s="322"/>
      <c r="AC137" s="322"/>
      <c r="AD137" s="322"/>
      <c r="AE137" s="322"/>
      <c r="AF137" s="322"/>
      <c r="AG137" s="322"/>
    </row>
    <row r="138" spans="1:33" x14ac:dyDescent="0.25">
      <c r="A138" s="93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42"/>
      <c r="S138" s="46"/>
      <c r="T138" s="46"/>
      <c r="U138" s="13"/>
      <c r="V138" s="46"/>
      <c r="W138" s="46"/>
      <c r="X138" s="94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 x14ac:dyDescent="0.25">
      <c r="A139" s="326" t="s">
        <v>152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443"/>
      <c r="S139" s="2"/>
      <c r="T139" s="2"/>
      <c r="V139" s="2"/>
      <c r="W139" s="2"/>
      <c r="X139" s="95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 x14ac:dyDescent="0.25">
      <c r="A140" s="327" t="s">
        <v>153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443"/>
      <c r="S140" s="2"/>
      <c r="T140" s="2"/>
      <c r="V140" s="2"/>
      <c r="W140" s="2"/>
      <c r="X140" s="95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 ht="9.75" customHeight="1" x14ac:dyDescent="0.25">
      <c r="A141" s="96"/>
      <c r="B141" s="2"/>
      <c r="C141" s="2"/>
      <c r="D141" s="2"/>
      <c r="E141" s="2"/>
      <c r="F141" s="319" t="s">
        <v>44</v>
      </c>
      <c r="G141" s="13"/>
      <c r="H141" s="46"/>
      <c r="I141" s="46"/>
      <c r="J141" s="94"/>
      <c r="K141" s="320" t="s">
        <v>3</v>
      </c>
      <c r="L141" s="46"/>
      <c r="M141" s="28"/>
      <c r="N141" s="320" t="s">
        <v>154</v>
      </c>
      <c r="O141" s="46"/>
      <c r="P141" s="46"/>
      <c r="Q141" s="46"/>
      <c r="R141" s="417"/>
      <c r="S141" s="46"/>
      <c r="T141" s="46"/>
      <c r="U141" s="13"/>
      <c r="V141" s="46"/>
      <c r="W141" s="46"/>
      <c r="X141" s="94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x14ac:dyDescent="0.25">
      <c r="A142" s="96"/>
      <c r="B142" s="2"/>
      <c r="C142" s="2"/>
      <c r="D142" s="2"/>
      <c r="E142" s="2"/>
      <c r="F142" s="77" t="str">
        <f>K42</f>
        <v>HMS/Wharton</v>
      </c>
      <c r="G142" s="32"/>
      <c r="H142" s="32"/>
      <c r="I142" s="32"/>
      <c r="J142" s="12"/>
      <c r="K142" s="76">
        <f>P5</f>
        <v>0</v>
      </c>
      <c r="L142" s="32"/>
      <c r="M142" s="12"/>
      <c r="N142" s="318" t="str">
        <f>A13</f>
        <v>Hilcorp Old Ocean Processing Plant Connect</v>
      </c>
      <c r="O142" s="318"/>
      <c r="P142" s="61"/>
      <c r="Q142" s="32"/>
      <c r="R142" s="430"/>
      <c r="S142" s="32"/>
      <c r="T142" s="32"/>
      <c r="U142" s="32"/>
      <c r="V142" s="32"/>
      <c r="W142" s="32"/>
      <c r="X142" s="1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 x14ac:dyDescent="0.25">
      <c r="A143" s="9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443"/>
      <c r="S143" s="2"/>
      <c r="T143" s="2"/>
      <c r="V143" s="2"/>
      <c r="W143" s="2"/>
      <c r="X143" s="95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 x14ac:dyDescent="0.25">
      <c r="A144" s="107" t="s">
        <v>155</v>
      </c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444"/>
      <c r="S144" s="78"/>
      <c r="T144" s="78"/>
      <c r="U144" s="31"/>
      <c r="V144" s="78"/>
      <c r="W144" s="78"/>
      <c r="X144" s="79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 x14ac:dyDescent="0.25">
      <c r="A145" s="56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433"/>
      <c r="S145" s="50"/>
      <c r="T145" s="50"/>
      <c r="U145" s="39"/>
      <c r="V145" s="50"/>
      <c r="W145" s="50"/>
      <c r="X145" s="98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 x14ac:dyDescent="0.25">
      <c r="A146" s="113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433"/>
      <c r="S146" s="50"/>
      <c r="T146" s="50"/>
      <c r="U146" s="39"/>
      <c r="V146" s="50"/>
      <c r="W146" s="50"/>
      <c r="X146" s="98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 x14ac:dyDescent="0.25">
      <c r="A147" s="56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433"/>
      <c r="S147" s="50"/>
      <c r="T147" s="50"/>
      <c r="U147" s="39"/>
      <c r="V147" s="50"/>
      <c r="W147" s="50"/>
      <c r="X147" s="98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 x14ac:dyDescent="0.25">
      <c r="A148" s="5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433"/>
      <c r="S148" s="50"/>
      <c r="T148" s="50"/>
      <c r="U148" s="39"/>
      <c r="V148" s="50"/>
      <c r="W148" s="50"/>
      <c r="X148" s="98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 x14ac:dyDescent="0.25">
      <c r="A149" s="56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433"/>
      <c r="S149" s="50"/>
      <c r="T149" s="50"/>
      <c r="U149" s="39"/>
      <c r="V149" s="50"/>
      <c r="W149" s="50"/>
      <c r="X149" s="98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 x14ac:dyDescent="0.25">
      <c r="A150" s="113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433"/>
      <c r="S150" s="50"/>
      <c r="T150" s="50"/>
      <c r="U150" s="39"/>
      <c r="V150" s="50"/>
      <c r="W150" s="50"/>
      <c r="X150" s="98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 x14ac:dyDescent="0.25">
      <c r="A151" s="56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445"/>
      <c r="S151" s="39"/>
      <c r="T151" s="39"/>
      <c r="U151" s="39"/>
      <c r="V151" s="39"/>
      <c r="W151" s="39"/>
      <c r="X151" s="9"/>
    </row>
    <row r="152" spans="1:33" x14ac:dyDescent="0.25">
      <c r="A152" s="56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445"/>
      <c r="S152" s="39"/>
      <c r="T152" s="39"/>
      <c r="U152" s="39"/>
      <c r="V152" s="39"/>
      <c r="W152" s="39"/>
      <c r="X152" s="9"/>
    </row>
    <row r="153" spans="1:33" x14ac:dyDescent="0.25">
      <c r="A153" s="56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445"/>
      <c r="S153" s="39"/>
      <c r="T153" s="39"/>
      <c r="U153" s="39"/>
      <c r="V153" s="39"/>
      <c r="W153" s="39"/>
      <c r="X153" s="9"/>
    </row>
    <row r="154" spans="1:33" x14ac:dyDescent="0.25">
      <c r="A154" s="113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445"/>
      <c r="S154" s="39"/>
      <c r="T154" s="39"/>
      <c r="U154" s="39"/>
      <c r="V154" s="39"/>
      <c r="W154" s="39"/>
      <c r="X154" s="9"/>
    </row>
    <row r="155" spans="1:33" x14ac:dyDescent="0.25">
      <c r="A155" s="56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445"/>
      <c r="S155" s="39"/>
      <c r="T155" s="39"/>
      <c r="U155" s="39"/>
      <c r="V155" s="39"/>
      <c r="W155" s="39"/>
      <c r="X155" s="9"/>
    </row>
    <row r="156" spans="1:33" x14ac:dyDescent="0.25">
      <c r="A156" s="56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445"/>
      <c r="S156" s="39"/>
      <c r="T156" s="39"/>
      <c r="U156" s="39"/>
      <c r="V156" s="39"/>
      <c r="W156" s="39"/>
      <c r="X156" s="9"/>
    </row>
    <row r="157" spans="1:33" x14ac:dyDescent="0.25">
      <c r="A157" s="113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445"/>
      <c r="S157" s="39"/>
      <c r="T157" s="39"/>
      <c r="U157" s="39"/>
      <c r="V157" s="39"/>
      <c r="W157" s="39"/>
      <c r="X157" s="9"/>
    </row>
    <row r="158" spans="1:33" x14ac:dyDescent="0.25">
      <c r="A158" s="56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445"/>
      <c r="S158" s="39"/>
      <c r="T158" s="39"/>
      <c r="U158" s="39"/>
      <c r="V158" s="39"/>
      <c r="W158" s="39"/>
      <c r="X158" s="9"/>
    </row>
    <row r="159" spans="1:33" x14ac:dyDescent="0.25">
      <c r="A159" s="113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445"/>
      <c r="S159" s="39"/>
      <c r="T159" s="39"/>
      <c r="U159" s="39"/>
      <c r="V159" s="39"/>
      <c r="W159" s="39"/>
      <c r="X159" s="9"/>
    </row>
    <row r="160" spans="1:33" x14ac:dyDescent="0.25">
      <c r="A160" s="113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445"/>
      <c r="S160" s="39"/>
      <c r="T160" s="39"/>
      <c r="U160" s="39"/>
      <c r="V160" s="39"/>
      <c r="W160" s="39"/>
      <c r="X160" s="9"/>
    </row>
    <row r="161" spans="1:24" x14ac:dyDescent="0.25">
      <c r="A161" s="113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445"/>
      <c r="S161" s="39"/>
      <c r="T161" s="39"/>
      <c r="U161" s="39"/>
      <c r="V161" s="39"/>
      <c r="W161" s="39"/>
      <c r="X161" s="9"/>
    </row>
    <row r="162" spans="1:24" x14ac:dyDescent="0.25">
      <c r="A162" s="106"/>
      <c r="B162" s="39"/>
      <c r="C162" s="12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445"/>
      <c r="S162" s="39"/>
      <c r="T162" s="39"/>
      <c r="U162" s="39"/>
      <c r="V162" s="39"/>
      <c r="W162" s="39"/>
      <c r="X162" s="9"/>
    </row>
    <row r="163" spans="1:24" x14ac:dyDescent="0.25">
      <c r="A163" s="106"/>
      <c r="B163" s="39"/>
      <c r="C163" s="39"/>
      <c r="D163" s="39"/>
      <c r="E163" s="39"/>
      <c r="F163" s="39"/>
      <c r="G163" s="39"/>
      <c r="H163" s="39"/>
      <c r="I163" s="39"/>
      <c r="J163" s="39"/>
      <c r="K163" s="130"/>
      <c r="L163" s="39"/>
      <c r="M163" s="39"/>
      <c r="N163" s="39"/>
      <c r="O163" s="39"/>
      <c r="P163" s="39"/>
      <c r="Q163" s="39"/>
      <c r="R163" s="445"/>
      <c r="S163" s="39"/>
      <c r="T163" s="39"/>
      <c r="U163" s="39"/>
      <c r="V163" s="39"/>
      <c r="W163" s="39"/>
      <c r="X163" s="9"/>
    </row>
    <row r="164" spans="1:24" x14ac:dyDescent="0.25">
      <c r="A164" s="128"/>
      <c r="B164" s="39"/>
      <c r="C164" s="39"/>
      <c r="D164" s="39"/>
      <c r="E164" s="39"/>
      <c r="F164" s="39"/>
      <c r="G164" s="39"/>
      <c r="H164" s="39"/>
      <c r="I164" s="39"/>
      <c r="J164" s="39"/>
      <c r="K164" s="130"/>
      <c r="L164" s="39"/>
      <c r="M164" s="39"/>
      <c r="N164" s="39"/>
      <c r="O164" s="39"/>
      <c r="P164" s="39"/>
      <c r="Q164" s="39"/>
      <c r="R164" s="445"/>
      <c r="S164" s="39"/>
      <c r="T164" s="39"/>
      <c r="U164" s="39"/>
      <c r="V164" s="39"/>
      <c r="W164" s="39"/>
      <c r="X164" s="9"/>
    </row>
    <row r="165" spans="1:24" x14ac:dyDescent="0.25">
      <c r="A165" s="106"/>
      <c r="B165" s="39"/>
      <c r="C165" s="39"/>
      <c r="D165" s="39"/>
      <c r="E165" s="39"/>
      <c r="F165" s="39"/>
      <c r="G165" s="39"/>
      <c r="H165" s="39"/>
      <c r="I165" s="39"/>
      <c r="J165" s="39"/>
      <c r="K165" s="130"/>
      <c r="L165" s="39"/>
      <c r="M165" s="39"/>
      <c r="N165" s="39"/>
      <c r="O165" s="39"/>
      <c r="P165" s="39"/>
      <c r="Q165" s="39"/>
      <c r="R165" s="445"/>
      <c r="S165" s="39"/>
      <c r="T165" s="39"/>
      <c r="U165" s="39"/>
      <c r="V165" s="39"/>
      <c r="W165" s="39"/>
      <c r="X165" s="9"/>
    </row>
    <row r="166" spans="1:24" x14ac:dyDescent="0.25">
      <c r="A166" s="106"/>
      <c r="B166" s="39"/>
      <c r="C166" s="39"/>
      <c r="D166" s="39"/>
      <c r="E166" s="39"/>
      <c r="F166" s="39"/>
      <c r="G166" s="39"/>
      <c r="H166" s="39"/>
      <c r="I166" s="39"/>
      <c r="J166" s="39"/>
      <c r="K166" s="130"/>
      <c r="L166" s="39"/>
      <c r="M166" s="39"/>
      <c r="N166" s="39"/>
      <c r="O166" s="39"/>
      <c r="P166" s="39"/>
      <c r="Q166" s="39"/>
      <c r="R166" s="445"/>
      <c r="S166" s="39"/>
      <c r="T166" s="39"/>
      <c r="U166" s="39"/>
      <c r="V166" s="39"/>
      <c r="W166" s="39"/>
      <c r="X166" s="9"/>
    </row>
    <row r="167" spans="1:24" x14ac:dyDescent="0.25">
      <c r="A167" s="106"/>
      <c r="B167" s="39"/>
      <c r="C167" s="39"/>
      <c r="D167" s="39"/>
      <c r="E167" s="39"/>
      <c r="F167" s="39"/>
      <c r="G167" s="39"/>
      <c r="H167" s="39"/>
      <c r="I167" s="39"/>
      <c r="J167" s="39"/>
      <c r="K167" s="130"/>
      <c r="L167" s="39"/>
      <c r="M167" s="39"/>
      <c r="N167" s="39"/>
      <c r="O167" s="39"/>
      <c r="P167" s="39"/>
      <c r="Q167" s="39"/>
      <c r="R167" s="445"/>
      <c r="S167" s="39"/>
      <c r="T167" s="39"/>
      <c r="U167" s="39"/>
      <c r="V167" s="39"/>
      <c r="W167" s="39"/>
      <c r="X167" s="9"/>
    </row>
    <row r="168" spans="1:24" x14ac:dyDescent="0.25">
      <c r="A168" s="106"/>
      <c r="B168" s="39"/>
      <c r="C168" s="39"/>
      <c r="D168" s="39"/>
      <c r="E168" s="39"/>
      <c r="F168" s="39"/>
      <c r="G168" s="39"/>
      <c r="H168" s="39"/>
      <c r="I168" s="39"/>
      <c r="J168" s="39"/>
      <c r="K168" s="130"/>
      <c r="L168" s="39"/>
      <c r="M168" s="39"/>
      <c r="N168" s="39"/>
      <c r="O168" s="39"/>
      <c r="P168" s="39"/>
      <c r="Q168" s="39"/>
      <c r="R168" s="445"/>
      <c r="S168" s="39"/>
      <c r="T168" s="39"/>
      <c r="U168" s="39"/>
      <c r="V168" s="39"/>
      <c r="W168" s="39"/>
      <c r="X168" s="9"/>
    </row>
    <row r="169" spans="1:24" x14ac:dyDescent="0.25">
      <c r="A169" s="106"/>
      <c r="B169" s="39"/>
      <c r="C169" s="39"/>
      <c r="D169" s="39"/>
      <c r="E169" s="39"/>
      <c r="F169" s="39"/>
      <c r="G169" s="39"/>
      <c r="H169" s="39"/>
      <c r="I169" s="39"/>
      <c r="J169" s="39"/>
      <c r="K169" s="130"/>
      <c r="L169" s="39"/>
      <c r="M169" s="39"/>
      <c r="N169" s="39"/>
      <c r="O169" s="39"/>
      <c r="P169" s="39"/>
      <c r="Q169" s="39"/>
      <c r="R169" s="445"/>
      <c r="S169" s="39"/>
      <c r="T169" s="39"/>
      <c r="U169" s="39"/>
      <c r="V169" s="39"/>
      <c r="W169" s="39"/>
      <c r="X169" s="9"/>
    </row>
    <row r="170" spans="1:24" x14ac:dyDescent="0.25">
      <c r="A170" s="106"/>
      <c r="B170" s="39"/>
      <c r="C170" s="39"/>
      <c r="D170" s="39"/>
      <c r="E170" s="39"/>
      <c r="F170" s="39"/>
      <c r="G170" s="39"/>
      <c r="H170" s="39"/>
      <c r="I170" s="39"/>
      <c r="J170" s="39"/>
      <c r="K170" s="130"/>
      <c r="L170" s="39"/>
      <c r="M170" s="39"/>
      <c r="N170" s="39"/>
      <c r="O170" s="39"/>
      <c r="P170" s="39"/>
      <c r="Q170" s="39"/>
      <c r="R170" s="445"/>
      <c r="S170" s="39"/>
      <c r="T170" s="39"/>
      <c r="U170" s="39"/>
      <c r="V170" s="39"/>
      <c r="W170" s="39"/>
      <c r="X170" s="9"/>
    </row>
    <row r="171" spans="1:24" x14ac:dyDescent="0.25">
      <c r="A171" s="106"/>
      <c r="B171" s="39"/>
      <c r="C171" s="39"/>
      <c r="D171" s="39"/>
      <c r="E171" s="39"/>
      <c r="F171" s="39"/>
      <c r="G171" s="39"/>
      <c r="H171" s="39"/>
      <c r="I171" s="39"/>
      <c r="J171" s="39"/>
      <c r="K171" s="130"/>
      <c r="L171" s="39"/>
      <c r="M171" s="39"/>
      <c r="N171" s="39"/>
      <c r="O171" s="39"/>
      <c r="P171" s="39"/>
      <c r="Q171" s="39"/>
      <c r="R171" s="445"/>
      <c r="S171" s="39"/>
      <c r="T171" s="39"/>
      <c r="U171" s="39"/>
      <c r="V171" s="39"/>
      <c r="W171" s="39"/>
      <c r="X171" s="9"/>
    </row>
    <row r="172" spans="1:24" x14ac:dyDescent="0.25">
      <c r="A172" s="106"/>
      <c r="B172" s="39"/>
      <c r="C172" s="39"/>
      <c r="D172" s="39"/>
      <c r="E172" s="39"/>
      <c r="F172" s="39"/>
      <c r="G172" s="39"/>
      <c r="H172" s="39"/>
      <c r="I172" s="39"/>
      <c r="J172" s="39"/>
      <c r="K172" s="130"/>
      <c r="L172" s="39"/>
      <c r="M172" s="39"/>
      <c r="N172" s="39"/>
      <c r="O172" s="39"/>
      <c r="P172" s="39"/>
      <c r="Q172" s="39"/>
      <c r="R172" s="445"/>
      <c r="S172" s="39"/>
      <c r="T172" s="39"/>
      <c r="U172" s="39"/>
      <c r="V172" s="39"/>
      <c r="W172" s="39"/>
      <c r="X172" s="9"/>
    </row>
    <row r="173" spans="1:24" x14ac:dyDescent="0.25">
      <c r="A173" s="106"/>
      <c r="B173" s="39"/>
      <c r="C173" s="39"/>
      <c r="D173" s="39"/>
      <c r="E173" s="39"/>
      <c r="F173" s="39"/>
      <c r="G173" s="39"/>
      <c r="H173" s="39"/>
      <c r="I173" s="39"/>
      <c r="J173" s="39"/>
      <c r="K173" s="130">
        <f>SUM(K163:K172)</f>
        <v>0</v>
      </c>
      <c r="L173" s="39"/>
      <c r="M173" s="39"/>
      <c r="N173" s="39"/>
      <c r="O173" s="39"/>
      <c r="P173" s="39"/>
      <c r="Q173" s="39"/>
      <c r="R173" s="445"/>
      <c r="S173" s="39"/>
      <c r="T173" s="39"/>
      <c r="U173" s="39"/>
      <c r="V173" s="39"/>
      <c r="W173" s="39"/>
      <c r="X173" s="9"/>
    </row>
    <row r="174" spans="1:24" x14ac:dyDescent="0.25">
      <c r="A174" s="106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445"/>
      <c r="S174" s="39"/>
      <c r="T174" s="39"/>
      <c r="U174" s="39"/>
      <c r="V174" s="39"/>
      <c r="W174" s="39"/>
      <c r="X174" s="9"/>
    </row>
    <row r="175" spans="1:24" x14ac:dyDescent="0.25">
      <c r="A175" s="106"/>
      <c r="B175" s="39"/>
      <c r="C175" s="39"/>
      <c r="D175" s="39"/>
      <c r="E175" s="39"/>
      <c r="F175" s="39"/>
      <c r="G175" s="39"/>
      <c r="H175" s="39"/>
      <c r="I175" s="39"/>
      <c r="J175" s="39"/>
      <c r="K175" s="130"/>
      <c r="L175" s="39"/>
      <c r="M175" s="39"/>
      <c r="N175" s="39"/>
      <c r="O175" s="39"/>
      <c r="P175" s="39"/>
      <c r="Q175" s="39"/>
      <c r="R175" s="445"/>
      <c r="S175" s="39"/>
      <c r="T175" s="39"/>
      <c r="U175" s="39"/>
      <c r="V175" s="39"/>
      <c r="W175" s="39"/>
      <c r="X175" s="9"/>
    </row>
    <row r="176" spans="1:24" x14ac:dyDescent="0.25">
      <c r="A176" s="128"/>
      <c r="B176" s="39"/>
      <c r="C176" s="39"/>
      <c r="D176" s="39"/>
      <c r="E176" s="39"/>
      <c r="F176" s="39"/>
      <c r="G176" s="39"/>
      <c r="H176" s="39"/>
      <c r="I176" s="39"/>
      <c r="J176" s="39"/>
      <c r="K176" s="130"/>
      <c r="L176" s="39"/>
      <c r="M176" s="39"/>
      <c r="N176" s="39"/>
      <c r="O176" s="39"/>
      <c r="P176" s="39"/>
      <c r="Q176" s="39"/>
      <c r="R176" s="445"/>
      <c r="S176" s="39"/>
      <c r="T176" s="39"/>
      <c r="U176" s="39"/>
      <c r="V176" s="39"/>
      <c r="W176" s="39"/>
      <c r="X176" s="9"/>
    </row>
    <row r="177" spans="1:24" x14ac:dyDescent="0.25">
      <c r="A177" s="106"/>
      <c r="B177" s="39"/>
      <c r="C177" s="39"/>
      <c r="D177" s="39"/>
      <c r="E177" s="39"/>
      <c r="F177" s="39"/>
      <c r="G177" s="39"/>
      <c r="H177" s="39"/>
      <c r="I177" s="39"/>
      <c r="J177" s="39"/>
      <c r="K177" s="130"/>
      <c r="L177" s="39"/>
      <c r="M177" s="39"/>
      <c r="N177" s="39"/>
      <c r="O177" s="39"/>
      <c r="P177" s="39"/>
      <c r="Q177" s="39"/>
      <c r="R177" s="445"/>
      <c r="S177" s="39"/>
      <c r="T177" s="39"/>
      <c r="U177" s="39"/>
      <c r="V177" s="39"/>
      <c r="W177" s="39"/>
      <c r="X177" s="9"/>
    </row>
    <row r="178" spans="1:24" x14ac:dyDescent="0.25">
      <c r="A178" s="106"/>
      <c r="B178" s="39"/>
      <c r="C178" s="39"/>
      <c r="D178" s="39"/>
      <c r="E178" s="39"/>
      <c r="F178" s="39"/>
      <c r="G178" s="39"/>
      <c r="H178" s="39"/>
      <c r="I178" s="39"/>
      <c r="J178" s="39"/>
      <c r="K178" s="130"/>
      <c r="L178" s="39"/>
      <c r="M178" s="39"/>
      <c r="N178" s="39"/>
      <c r="O178" s="39"/>
      <c r="P178" s="39"/>
      <c r="Q178" s="39"/>
      <c r="R178" s="445"/>
      <c r="S178" s="39"/>
      <c r="T178" s="39"/>
      <c r="U178" s="39"/>
      <c r="V178" s="39"/>
      <c r="W178" s="39"/>
      <c r="X178" s="9"/>
    </row>
    <row r="179" spans="1:24" x14ac:dyDescent="0.25">
      <c r="A179" s="106"/>
      <c r="B179" s="39"/>
      <c r="C179" s="39"/>
      <c r="D179" s="39"/>
      <c r="E179" s="39"/>
      <c r="F179" s="39"/>
      <c r="G179" s="39"/>
      <c r="H179" s="39"/>
      <c r="I179" s="39"/>
      <c r="J179" s="39"/>
      <c r="K179" s="130"/>
      <c r="L179" s="39"/>
      <c r="M179" s="39"/>
      <c r="N179" s="39"/>
      <c r="O179" s="39"/>
      <c r="P179" s="39"/>
      <c r="Q179" s="39"/>
      <c r="R179" s="445"/>
      <c r="S179" s="39"/>
      <c r="T179" s="39"/>
      <c r="U179" s="39"/>
      <c r="V179" s="39"/>
      <c r="W179" s="39"/>
      <c r="X179" s="9"/>
    </row>
    <row r="180" spans="1:24" x14ac:dyDescent="0.25">
      <c r="A180" s="106"/>
      <c r="B180" s="39"/>
      <c r="C180" s="39"/>
      <c r="D180" s="39"/>
      <c r="E180" s="39"/>
      <c r="F180" s="39"/>
      <c r="G180" s="39"/>
      <c r="H180" s="39"/>
      <c r="I180" s="39"/>
      <c r="J180" s="39"/>
      <c r="K180" s="130"/>
      <c r="L180" s="39"/>
      <c r="M180" s="39"/>
      <c r="N180" s="39"/>
      <c r="O180" s="39"/>
      <c r="P180" s="39"/>
      <c r="Q180" s="39"/>
      <c r="R180" s="445"/>
      <c r="S180" s="39"/>
      <c r="T180" s="39"/>
      <c r="U180" s="39"/>
      <c r="V180" s="39"/>
      <c r="W180" s="39"/>
      <c r="X180" s="9"/>
    </row>
    <row r="181" spans="1:24" x14ac:dyDescent="0.25">
      <c r="A181" s="106"/>
      <c r="B181" s="39"/>
      <c r="C181" s="39"/>
      <c r="D181" s="39"/>
      <c r="E181" s="39"/>
      <c r="F181" s="39"/>
      <c r="G181" s="39"/>
      <c r="H181" s="39"/>
      <c r="I181" s="39"/>
      <c r="J181" s="39"/>
      <c r="K181" s="130"/>
      <c r="L181" s="39"/>
      <c r="M181" s="39"/>
      <c r="N181" s="39"/>
      <c r="O181" s="39"/>
      <c r="P181" s="39"/>
      <c r="Q181" s="39"/>
      <c r="R181" s="445"/>
      <c r="S181" s="39"/>
      <c r="T181" s="39"/>
      <c r="U181" s="39"/>
      <c r="V181" s="39"/>
      <c r="W181" s="39"/>
      <c r="X181" s="9"/>
    </row>
    <row r="182" spans="1:24" x14ac:dyDescent="0.25">
      <c r="A182" s="106"/>
      <c r="B182" s="39"/>
      <c r="C182" s="39"/>
      <c r="D182" s="39"/>
      <c r="E182" s="39"/>
      <c r="F182" s="39"/>
      <c r="G182" s="39"/>
      <c r="H182" s="39"/>
      <c r="I182" s="39"/>
      <c r="J182" s="39"/>
      <c r="K182" s="130"/>
      <c r="L182" s="39"/>
      <c r="M182" s="39"/>
      <c r="N182" s="39"/>
      <c r="O182" s="39"/>
      <c r="P182" s="39"/>
      <c r="Q182" s="39"/>
      <c r="R182" s="445"/>
      <c r="S182" s="39"/>
      <c r="T182" s="39"/>
      <c r="U182" s="39"/>
      <c r="V182" s="39"/>
      <c r="W182" s="39"/>
      <c r="X182" s="9"/>
    </row>
    <row r="183" spans="1:24" x14ac:dyDescent="0.25">
      <c r="A183" s="106"/>
      <c r="B183" s="39"/>
      <c r="C183" s="39"/>
      <c r="D183" s="39"/>
      <c r="E183" s="39"/>
      <c r="F183" s="39"/>
      <c r="G183" s="39"/>
      <c r="H183" s="39"/>
      <c r="I183" s="39"/>
      <c r="J183" s="39"/>
      <c r="K183" s="130"/>
      <c r="L183" s="39"/>
      <c r="M183" s="39"/>
      <c r="N183" s="39"/>
      <c r="O183" s="39"/>
      <c r="P183" s="39"/>
      <c r="Q183" s="39"/>
      <c r="R183" s="445"/>
      <c r="S183" s="39"/>
      <c r="T183" s="39"/>
      <c r="U183" s="39"/>
      <c r="V183" s="39"/>
      <c r="W183" s="39"/>
      <c r="X183" s="9"/>
    </row>
    <row r="184" spans="1:24" x14ac:dyDescent="0.25">
      <c r="A184" s="106"/>
      <c r="B184" s="39"/>
      <c r="C184" s="39"/>
      <c r="D184" s="39"/>
      <c r="E184" s="39"/>
      <c r="F184" s="39"/>
      <c r="G184" s="39"/>
      <c r="H184" s="39"/>
      <c r="I184" s="39"/>
      <c r="J184" s="39"/>
      <c r="K184" s="130"/>
      <c r="L184" s="39"/>
      <c r="M184" s="39"/>
      <c r="N184" s="39"/>
      <c r="O184" s="39"/>
      <c r="P184" s="39"/>
      <c r="Q184" s="39"/>
      <c r="R184" s="445"/>
      <c r="S184" s="39"/>
      <c r="T184" s="39"/>
      <c r="U184" s="39"/>
      <c r="V184" s="39"/>
      <c r="W184" s="39"/>
      <c r="X184" s="9"/>
    </row>
    <row r="185" spans="1:24" x14ac:dyDescent="0.25">
      <c r="A185" s="106"/>
      <c r="B185" s="39"/>
      <c r="C185" s="39"/>
      <c r="D185" s="39"/>
      <c r="E185" s="39"/>
      <c r="F185" s="39"/>
      <c r="G185" s="39"/>
      <c r="H185" s="39"/>
      <c r="I185" s="39"/>
      <c r="J185" s="39"/>
      <c r="K185" s="130"/>
      <c r="L185" s="39"/>
      <c r="M185" s="39"/>
      <c r="N185" s="39"/>
      <c r="O185" s="39"/>
      <c r="P185" s="39"/>
      <c r="Q185" s="39"/>
      <c r="R185" s="445"/>
      <c r="S185" s="39"/>
      <c r="T185" s="39"/>
      <c r="U185" s="39"/>
      <c r="V185" s="39"/>
      <c r="W185" s="39"/>
      <c r="X185" s="9"/>
    </row>
    <row r="186" spans="1:24" x14ac:dyDescent="0.25">
      <c r="A186" s="106"/>
      <c r="B186" s="39"/>
      <c r="C186" s="39"/>
      <c r="D186" s="39"/>
      <c r="E186" s="39"/>
      <c r="F186" s="39"/>
      <c r="G186" s="39"/>
      <c r="H186" s="39"/>
      <c r="I186" s="39"/>
      <c r="J186" s="39"/>
      <c r="K186" s="130"/>
      <c r="L186" s="39"/>
      <c r="M186" s="39"/>
      <c r="N186" s="39"/>
      <c r="O186" s="39"/>
      <c r="P186" s="39"/>
      <c r="Q186" s="39"/>
      <c r="R186" s="445"/>
      <c r="S186" s="39"/>
      <c r="T186" s="39"/>
      <c r="U186" s="39"/>
      <c r="V186" s="39"/>
      <c r="W186" s="39"/>
      <c r="X186" s="9"/>
    </row>
    <row r="187" spans="1:24" x14ac:dyDescent="0.25">
      <c r="A187" s="106"/>
      <c r="B187" s="39"/>
      <c r="C187" s="39"/>
      <c r="D187" s="39"/>
      <c r="E187" s="39"/>
      <c r="F187" s="39"/>
      <c r="G187" s="39"/>
      <c r="H187" s="39"/>
      <c r="I187" s="39"/>
      <c r="J187" s="39"/>
      <c r="K187" s="130"/>
      <c r="L187" s="39"/>
      <c r="M187" s="39"/>
      <c r="N187" s="39"/>
      <c r="O187" s="39"/>
      <c r="P187" s="39"/>
      <c r="Q187" s="39"/>
      <c r="R187" s="445"/>
      <c r="S187" s="39"/>
      <c r="T187" s="39"/>
      <c r="U187" s="39"/>
      <c r="V187" s="39"/>
      <c r="W187" s="39"/>
      <c r="X187" s="9"/>
    </row>
    <row r="188" spans="1:24" x14ac:dyDescent="0.25">
      <c r="A188" s="106"/>
      <c r="B188" s="39"/>
      <c r="C188" s="39"/>
      <c r="D188" s="39"/>
      <c r="E188" s="39"/>
      <c r="F188" s="39"/>
      <c r="G188" s="39"/>
      <c r="H188" s="39"/>
      <c r="I188" s="39"/>
      <c r="J188" s="39"/>
      <c r="K188" s="130"/>
      <c r="L188" s="39"/>
      <c r="M188" s="39"/>
      <c r="N188" s="39"/>
      <c r="O188" s="39"/>
      <c r="P188" s="39"/>
      <c r="Q188" s="39"/>
      <c r="R188" s="445"/>
      <c r="S188" s="39"/>
      <c r="T188" s="39"/>
      <c r="U188" s="39"/>
      <c r="V188" s="39"/>
      <c r="W188" s="39"/>
      <c r="X188" s="9"/>
    </row>
    <row r="189" spans="1:24" x14ac:dyDescent="0.25">
      <c r="A189" s="106"/>
      <c r="B189" s="39"/>
      <c r="C189" s="39"/>
      <c r="D189" s="39"/>
      <c r="E189" s="39"/>
      <c r="F189" s="39"/>
      <c r="G189" s="39"/>
      <c r="H189" s="39"/>
      <c r="I189" s="39"/>
      <c r="J189" s="39"/>
      <c r="K189" s="130"/>
      <c r="L189" s="39"/>
      <c r="M189" s="39"/>
      <c r="N189" s="39"/>
      <c r="O189" s="39"/>
      <c r="P189" s="39"/>
      <c r="Q189" s="39"/>
      <c r="R189" s="445"/>
      <c r="S189" s="39"/>
      <c r="T189" s="39"/>
      <c r="U189" s="39"/>
      <c r="V189" s="39"/>
      <c r="W189" s="39"/>
      <c r="X189" s="9"/>
    </row>
    <row r="190" spans="1:24" x14ac:dyDescent="0.25">
      <c r="A190" s="106"/>
      <c r="B190" s="39"/>
      <c r="C190" s="39"/>
      <c r="D190" s="39"/>
      <c r="E190" s="39"/>
      <c r="F190" s="39"/>
      <c r="G190" s="39"/>
      <c r="H190" s="39"/>
      <c r="I190" s="39"/>
      <c r="J190" s="39"/>
      <c r="K190" s="130"/>
      <c r="L190" s="39"/>
      <c r="M190" s="39"/>
      <c r="N190" s="39"/>
      <c r="O190" s="39"/>
      <c r="P190" s="39"/>
      <c r="Q190" s="39"/>
      <c r="R190" s="445"/>
      <c r="S190" s="39"/>
      <c r="T190" s="39"/>
      <c r="U190" s="39"/>
      <c r="V190" s="39"/>
      <c r="W190" s="39"/>
      <c r="X190" s="9"/>
    </row>
    <row r="191" spans="1:24" x14ac:dyDescent="0.25">
      <c r="A191" s="106"/>
      <c r="B191" s="39"/>
      <c r="C191" s="39"/>
      <c r="D191" s="39"/>
      <c r="E191" s="39"/>
      <c r="F191" s="39"/>
      <c r="G191" s="39"/>
      <c r="H191" s="39"/>
      <c r="I191" s="39"/>
      <c r="J191" s="39"/>
      <c r="K191" s="130"/>
      <c r="L191" s="39"/>
      <c r="M191" s="39"/>
      <c r="N191" s="39"/>
      <c r="O191" s="39"/>
      <c r="P191" s="39"/>
      <c r="Q191" s="39"/>
      <c r="R191" s="445"/>
      <c r="S191" s="39"/>
      <c r="T191" s="39"/>
      <c r="U191" s="39"/>
      <c r="V191" s="39"/>
      <c r="W191" s="39"/>
      <c r="X191" s="9"/>
    </row>
    <row r="192" spans="1:24" x14ac:dyDescent="0.25">
      <c r="A192" s="106"/>
      <c r="B192" s="39"/>
      <c r="C192" s="39"/>
      <c r="D192" s="39"/>
      <c r="E192" s="39"/>
      <c r="F192" s="39"/>
      <c r="G192" s="39"/>
      <c r="H192" s="39"/>
      <c r="I192" s="39"/>
      <c r="J192" s="39"/>
      <c r="K192" s="130"/>
      <c r="L192" s="39"/>
      <c r="M192" s="39"/>
      <c r="N192" s="39"/>
      <c r="O192" s="39"/>
      <c r="P192" s="39"/>
      <c r="Q192" s="39"/>
      <c r="R192" s="445"/>
      <c r="S192" s="39"/>
      <c r="T192" s="39"/>
      <c r="U192" s="39"/>
      <c r="V192" s="39"/>
      <c r="W192" s="39"/>
      <c r="X192" s="9"/>
    </row>
    <row r="193" spans="1:24" x14ac:dyDescent="0.25">
      <c r="A193" s="106"/>
      <c r="B193" s="39"/>
      <c r="C193" s="39"/>
      <c r="D193" s="39"/>
      <c r="E193" s="39"/>
      <c r="F193" s="39"/>
      <c r="G193" s="39"/>
      <c r="H193" s="39"/>
      <c r="I193" s="39"/>
      <c r="J193" s="39"/>
      <c r="K193" s="130"/>
      <c r="L193" s="39"/>
      <c r="M193" s="39"/>
      <c r="N193" s="39"/>
      <c r="O193" s="39"/>
      <c r="P193" s="39"/>
      <c r="Q193" s="39"/>
      <c r="R193" s="445"/>
      <c r="S193" s="39"/>
      <c r="T193" s="39"/>
      <c r="U193" s="39"/>
      <c r="V193" s="39"/>
      <c r="W193" s="39"/>
      <c r="X193" s="9"/>
    </row>
    <row r="194" spans="1:24" x14ac:dyDescent="0.25">
      <c r="A194" s="106"/>
      <c r="B194" s="39"/>
      <c r="C194" s="39"/>
      <c r="D194" s="39"/>
      <c r="E194" s="39"/>
      <c r="F194" s="39"/>
      <c r="G194" s="39"/>
      <c r="H194" s="39"/>
      <c r="I194" s="39"/>
      <c r="J194" s="39"/>
      <c r="K194" s="130"/>
      <c r="L194" s="39"/>
      <c r="M194" s="39"/>
      <c r="N194" s="39"/>
      <c r="O194" s="39"/>
      <c r="P194" s="39"/>
      <c r="Q194" s="39"/>
      <c r="R194" s="445"/>
      <c r="S194" s="39"/>
      <c r="T194" s="39"/>
      <c r="U194" s="39"/>
      <c r="V194" s="39"/>
      <c r="W194" s="39"/>
      <c r="X194" s="9"/>
    </row>
    <row r="195" spans="1:24" x14ac:dyDescent="0.25">
      <c r="A195" s="106"/>
      <c r="B195" s="39"/>
      <c r="C195" s="39"/>
      <c r="D195" s="39"/>
      <c r="E195" s="39"/>
      <c r="F195" s="39"/>
      <c r="G195" s="39"/>
      <c r="H195" s="39"/>
      <c r="I195" s="39"/>
      <c r="J195" s="39"/>
      <c r="K195" s="130">
        <f>SUM(K175:K194)</f>
        <v>0</v>
      </c>
      <c r="L195" s="39"/>
      <c r="M195" s="39"/>
      <c r="N195" s="39"/>
      <c r="O195" s="39"/>
      <c r="P195" s="39"/>
      <c r="Q195" s="39"/>
      <c r="R195" s="445"/>
      <c r="S195" s="39"/>
      <c r="T195" s="39"/>
      <c r="U195" s="39"/>
      <c r="V195" s="39"/>
      <c r="W195" s="39"/>
      <c r="X195" s="9"/>
    </row>
    <row r="196" spans="1:24" x14ac:dyDescent="0.25">
      <c r="A196" s="106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445"/>
      <c r="S196" s="39"/>
      <c r="T196" s="39"/>
      <c r="U196" s="39"/>
      <c r="V196" s="39"/>
      <c r="W196" s="39"/>
      <c r="X196" s="9"/>
    </row>
    <row r="197" spans="1:24" x14ac:dyDescent="0.25">
      <c r="A197" s="106"/>
      <c r="B197" s="39"/>
      <c r="C197" s="39"/>
      <c r="D197" s="39"/>
      <c r="E197" s="39"/>
      <c r="F197" s="39"/>
      <c r="G197" s="39"/>
      <c r="H197" s="39"/>
      <c r="I197" s="39"/>
      <c r="J197" s="39"/>
      <c r="K197" s="130"/>
      <c r="L197" s="39"/>
      <c r="M197" s="39"/>
      <c r="N197" s="39"/>
      <c r="O197" s="39"/>
      <c r="P197" s="39"/>
      <c r="Q197" s="39"/>
      <c r="R197" s="445"/>
      <c r="S197" s="39"/>
      <c r="T197" s="39"/>
      <c r="U197" s="39"/>
      <c r="V197" s="39"/>
      <c r="W197" s="39"/>
      <c r="X197" s="9"/>
    </row>
    <row r="198" spans="1:24" x14ac:dyDescent="0.25">
      <c r="A198" s="106"/>
      <c r="B198" s="39"/>
      <c r="C198" s="39"/>
      <c r="D198" s="39"/>
      <c r="E198" s="39"/>
      <c r="F198" s="39"/>
      <c r="G198" s="39"/>
      <c r="H198" s="39"/>
      <c r="I198" s="39"/>
      <c r="J198" s="39"/>
      <c r="K198" s="130"/>
      <c r="L198" s="39"/>
      <c r="M198" s="39"/>
      <c r="N198" s="39"/>
      <c r="O198" s="39"/>
      <c r="P198" s="39"/>
      <c r="Q198" s="39"/>
      <c r="R198" s="445"/>
      <c r="S198" s="39"/>
      <c r="T198" s="39"/>
      <c r="U198" s="39"/>
      <c r="V198" s="39"/>
      <c r="W198" s="39"/>
      <c r="X198" s="9"/>
    </row>
    <row r="199" spans="1:24" x14ac:dyDescent="0.25">
      <c r="A199" s="128"/>
      <c r="B199" s="39"/>
      <c r="C199" s="39"/>
      <c r="D199" s="39"/>
      <c r="E199" s="39"/>
      <c r="F199" s="39"/>
      <c r="G199" s="39"/>
      <c r="H199" s="39"/>
      <c r="I199" s="39"/>
      <c r="J199" s="39"/>
      <c r="K199" s="130"/>
      <c r="L199" s="39"/>
      <c r="M199" s="39"/>
      <c r="N199" s="39"/>
      <c r="O199" s="39"/>
      <c r="P199" s="39"/>
      <c r="Q199" s="39"/>
      <c r="R199" s="445"/>
      <c r="S199" s="39"/>
      <c r="T199" s="39"/>
      <c r="U199" s="39"/>
      <c r="V199" s="39"/>
      <c r="W199" s="39"/>
      <c r="X199" s="9"/>
    </row>
    <row r="200" spans="1:24" x14ac:dyDescent="0.25">
      <c r="A200" s="106"/>
      <c r="B200" s="39"/>
      <c r="C200" s="39"/>
      <c r="D200" s="39"/>
      <c r="E200" s="39"/>
      <c r="F200" s="39"/>
      <c r="G200" s="39"/>
      <c r="H200" s="39"/>
      <c r="I200" s="39"/>
      <c r="J200" s="39"/>
      <c r="K200" s="130"/>
      <c r="L200" s="39"/>
      <c r="M200" s="39"/>
      <c r="N200" s="39"/>
      <c r="O200" s="39"/>
      <c r="P200" s="39"/>
      <c r="Q200" s="39"/>
      <c r="R200" s="445"/>
      <c r="S200" s="39"/>
      <c r="T200" s="39"/>
      <c r="U200" s="39"/>
      <c r="V200" s="39"/>
      <c r="W200" s="39"/>
      <c r="X200" s="9"/>
    </row>
    <row r="201" spans="1:24" x14ac:dyDescent="0.25">
      <c r="A201" s="106"/>
      <c r="B201" s="39"/>
      <c r="C201" s="39"/>
      <c r="D201" s="39"/>
      <c r="E201" s="39"/>
      <c r="F201" s="39"/>
      <c r="G201" s="39"/>
      <c r="H201" s="39"/>
      <c r="I201" s="39"/>
      <c r="J201" s="39"/>
      <c r="K201" s="130"/>
      <c r="L201" s="39"/>
      <c r="M201" s="39"/>
      <c r="N201" s="39"/>
      <c r="O201" s="39"/>
      <c r="P201" s="39"/>
      <c r="Q201" s="39"/>
      <c r="R201" s="445"/>
      <c r="S201" s="39"/>
      <c r="T201" s="39"/>
      <c r="U201" s="39"/>
      <c r="V201" s="39"/>
      <c r="W201" s="39"/>
      <c r="X201" s="9"/>
    </row>
    <row r="202" spans="1:24" x14ac:dyDescent="0.25">
      <c r="A202" s="106"/>
      <c r="B202" s="39"/>
      <c r="C202" s="39"/>
      <c r="D202" s="39"/>
      <c r="E202" s="39"/>
      <c r="F202" s="39"/>
      <c r="G202" s="39"/>
      <c r="H202" s="39"/>
      <c r="I202" s="39"/>
      <c r="J202" s="39"/>
      <c r="K202" s="130"/>
      <c r="L202" s="39"/>
      <c r="M202" s="39"/>
      <c r="N202" s="39"/>
      <c r="O202" s="39"/>
      <c r="P202" s="39"/>
      <c r="Q202" s="39"/>
      <c r="R202" s="445"/>
      <c r="S202" s="39"/>
      <c r="T202" s="39"/>
      <c r="U202" s="39"/>
      <c r="V202" s="39"/>
      <c r="W202" s="39"/>
      <c r="X202" s="9"/>
    </row>
    <row r="203" spans="1:24" x14ac:dyDescent="0.25">
      <c r="A203" s="106"/>
      <c r="B203" s="39"/>
      <c r="C203" s="39"/>
      <c r="D203" s="39"/>
      <c r="E203" s="39"/>
      <c r="F203" s="39"/>
      <c r="G203" s="39"/>
      <c r="H203" s="39"/>
      <c r="I203" s="39"/>
      <c r="J203" s="39"/>
      <c r="K203" s="130"/>
      <c r="L203" s="39"/>
      <c r="M203" s="39"/>
      <c r="N203" s="39"/>
      <c r="O203" s="39"/>
      <c r="P203" s="39"/>
      <c r="Q203" s="39"/>
      <c r="R203" s="445"/>
      <c r="S203" s="39"/>
      <c r="T203" s="39"/>
      <c r="U203" s="39"/>
      <c r="V203" s="39"/>
      <c r="W203" s="39"/>
      <c r="X203" s="9"/>
    </row>
    <row r="204" spans="1:24" x14ac:dyDescent="0.25">
      <c r="A204" s="106"/>
      <c r="B204" s="39"/>
      <c r="C204" s="39"/>
      <c r="D204" s="39"/>
      <c r="E204" s="39"/>
      <c r="F204" s="39"/>
      <c r="G204" s="39"/>
      <c r="H204" s="39"/>
      <c r="I204" s="39"/>
      <c r="J204" s="39"/>
      <c r="K204" s="130">
        <f>SUM(K197:K203)</f>
        <v>0</v>
      </c>
      <c r="L204" s="39"/>
      <c r="M204" s="39"/>
      <c r="N204" s="39"/>
      <c r="O204" s="39"/>
      <c r="P204" s="39"/>
      <c r="Q204" s="39"/>
      <c r="R204" s="445"/>
      <c r="S204" s="39"/>
      <c r="T204" s="39"/>
      <c r="U204" s="39"/>
      <c r="V204" s="39"/>
      <c r="W204" s="39"/>
      <c r="X204" s="9"/>
    </row>
    <row r="205" spans="1:24" s="324" customFormat="1" x14ac:dyDescent="0.25">
      <c r="A205" s="321" t="s">
        <v>76</v>
      </c>
      <c r="B205" s="322"/>
      <c r="C205" s="322"/>
      <c r="D205" s="322"/>
      <c r="E205" s="322"/>
      <c r="F205" s="322"/>
      <c r="G205" s="322"/>
      <c r="H205" s="322"/>
      <c r="I205" s="322"/>
      <c r="J205" s="322"/>
      <c r="K205" s="323">
        <f ca="1">NOW()</f>
        <v>41885.783709027775</v>
      </c>
      <c r="M205" s="325" t="s">
        <v>77</v>
      </c>
      <c r="O205" s="325" t="str">
        <f ca="1">CELL("filename")</f>
        <v>C:\Users\Felienne\Enron\EnronSpreadsheets\[gerald_nemec__11393__HilcorpOcean032200.xls]WOFORMA</v>
      </c>
      <c r="R205" s="426"/>
    </row>
    <row r="231" spans="1:6" x14ac:dyDescent="0.25">
      <c r="A231" s="1" t="s">
        <v>156</v>
      </c>
      <c r="B231" s="1" t="s">
        <v>157</v>
      </c>
      <c r="F231" s="1" t="s">
        <v>158</v>
      </c>
    </row>
    <row r="233" spans="1:6" x14ac:dyDescent="0.25">
      <c r="B233" s="99" t="s">
        <v>159</v>
      </c>
    </row>
    <row r="234" spans="1:6" x14ac:dyDescent="0.25">
      <c r="A234" s="1" t="s">
        <v>160</v>
      </c>
      <c r="B234" s="1" t="s">
        <v>161</v>
      </c>
      <c r="C234" s="2"/>
      <c r="D234" s="2"/>
      <c r="E234" s="2"/>
      <c r="F234" s="2"/>
    </row>
    <row r="235" spans="1:6" x14ac:dyDescent="0.25">
      <c r="B235" s="1" t="s">
        <v>162</v>
      </c>
      <c r="C235" s="2"/>
      <c r="D235" s="2"/>
      <c r="E235" s="2"/>
      <c r="F235" s="2"/>
    </row>
    <row r="236" spans="1:6" x14ac:dyDescent="0.25">
      <c r="B236" s="1" t="s">
        <v>163</v>
      </c>
      <c r="C236" s="2"/>
      <c r="D236" s="2"/>
      <c r="E236" s="2"/>
      <c r="F236" s="2"/>
    </row>
    <row r="237" spans="1:6" x14ac:dyDescent="0.25">
      <c r="B237" s="1" t="s">
        <v>164</v>
      </c>
      <c r="C237" s="2"/>
      <c r="D237" s="2"/>
      <c r="E237" s="2"/>
      <c r="F237" s="2"/>
    </row>
    <row r="238" spans="1:6" x14ac:dyDescent="0.25">
      <c r="A238" s="2"/>
      <c r="B238" s="1" t="s">
        <v>165</v>
      </c>
      <c r="C238" s="2"/>
      <c r="D238" s="2"/>
      <c r="E238" s="2"/>
      <c r="F238" s="2"/>
    </row>
    <row r="239" spans="1:6" x14ac:dyDescent="0.25">
      <c r="A239" s="2"/>
      <c r="B239" s="1" t="s">
        <v>166</v>
      </c>
      <c r="C239" s="2"/>
      <c r="D239" s="2"/>
      <c r="E239" s="2"/>
      <c r="F239" s="2"/>
    </row>
    <row r="240" spans="1:6" x14ac:dyDescent="0.25">
      <c r="A240" s="2"/>
      <c r="B240" s="1" t="s">
        <v>167</v>
      </c>
      <c r="C240" s="2"/>
      <c r="D240" s="2"/>
      <c r="E240" s="2"/>
      <c r="F240" s="2"/>
    </row>
    <row r="241" spans="1:6" x14ac:dyDescent="0.25">
      <c r="A241" s="2"/>
      <c r="B241" s="1" t="s">
        <v>168</v>
      </c>
      <c r="C241" s="2"/>
      <c r="D241" s="2"/>
      <c r="E241" s="2"/>
      <c r="F241" s="2"/>
    </row>
    <row r="242" spans="1:6" x14ac:dyDescent="0.25">
      <c r="A242" s="2"/>
      <c r="B242" s="1" t="s">
        <v>169</v>
      </c>
      <c r="C242" s="2"/>
      <c r="D242" s="2"/>
      <c r="E242" s="2"/>
      <c r="F242" s="2"/>
    </row>
    <row r="243" spans="1:6" x14ac:dyDescent="0.25">
      <c r="A243" s="2"/>
      <c r="B243" s="2"/>
    </row>
    <row r="244" spans="1:6" x14ac:dyDescent="0.25">
      <c r="A244" s="1" t="s">
        <v>170</v>
      </c>
      <c r="B244" s="2"/>
    </row>
    <row r="245" spans="1:6" x14ac:dyDescent="0.25">
      <c r="A245" s="3" t="s">
        <v>171</v>
      </c>
      <c r="B245" s="2"/>
      <c r="D245" s="2" t="str">
        <f>K42</f>
        <v>HMS/Wharton</v>
      </c>
    </row>
    <row r="246" spans="1:6" x14ac:dyDescent="0.25">
      <c r="A246" s="1" t="s">
        <v>172</v>
      </c>
      <c r="B246" s="2"/>
      <c r="D246" s="2" t="str">
        <f>F9</f>
        <v>012</v>
      </c>
    </row>
    <row r="247" spans="1:6" x14ac:dyDescent="0.25">
      <c r="A247" s="3" t="s">
        <v>173</v>
      </c>
      <c r="B247" s="2"/>
      <c r="D247" s="2">
        <f>J9</f>
        <v>3500</v>
      </c>
    </row>
    <row r="248" spans="1:6" x14ac:dyDescent="0.25">
      <c r="A248" s="3" t="s">
        <v>174</v>
      </c>
      <c r="B248" s="2"/>
      <c r="D248" s="2">
        <f>K50</f>
        <v>0</v>
      </c>
    </row>
    <row r="249" spans="1:6" x14ac:dyDescent="0.25">
      <c r="A249" s="3" t="s">
        <v>175</v>
      </c>
      <c r="B249" s="2"/>
      <c r="D249" s="2">
        <f>S50</f>
        <v>0</v>
      </c>
    </row>
    <row r="250" spans="1:6" x14ac:dyDescent="0.25">
      <c r="A250" s="3" t="s">
        <v>176</v>
      </c>
      <c r="B250" s="2"/>
      <c r="D250" s="2" t="str">
        <f>A15</f>
        <v>4/10/00</v>
      </c>
    </row>
    <row r="251" spans="1:6" x14ac:dyDescent="0.25">
      <c r="A251" s="3" t="s">
        <v>177</v>
      </c>
      <c r="B251" s="2"/>
      <c r="D251" s="2">
        <f>H47</f>
        <v>65199.544703537118</v>
      </c>
    </row>
    <row r="534" spans="1:23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443"/>
      <c r="S534" s="2"/>
      <c r="T534" s="2"/>
      <c r="U534" s="2"/>
      <c r="V534" s="2"/>
      <c r="W534" s="2"/>
    </row>
    <row r="536" spans="1:23" x14ac:dyDescent="0.25">
      <c r="A536" s="14"/>
    </row>
  </sheetData>
  <printOptions gridLinesSet="0"/>
  <pageMargins left="0.5" right="0" top="0.25" bottom="0.25" header="0" footer="0"/>
  <pageSetup scale="71" fitToWidth="4" orientation="portrait" horizontalDpi="4294967292" r:id="rId1"/>
  <headerFooter alignWithMargins="0"/>
  <rowBreaks count="2" manualBreakCount="2">
    <brk id="68" max="65535" man="1"/>
    <brk id="137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"/>
  <sheetViews>
    <sheetView zoomScale="69" workbookViewId="0"/>
  </sheetViews>
  <sheetFormatPr defaultRowHeight="15" x14ac:dyDescent="0.2"/>
  <cols>
    <col min="1" max="1" width="9.5546875" style="147" customWidth="1"/>
    <col min="2" max="2" width="3.6640625" style="147" customWidth="1"/>
    <col min="3" max="3" width="30.33203125" style="147" customWidth="1"/>
    <col min="4" max="4" width="11.77734375" style="147" customWidth="1"/>
    <col min="5" max="5" width="8.77734375" style="147" customWidth="1"/>
    <col min="6" max="6" width="10.5546875" style="147" customWidth="1"/>
    <col min="7" max="7" width="8.77734375" style="147" customWidth="1"/>
    <col min="8" max="8" width="12.77734375" style="147" customWidth="1"/>
    <col min="9" max="9" width="14.77734375" style="147" customWidth="1"/>
    <col min="10" max="10" width="15.77734375" style="147" customWidth="1"/>
    <col min="11" max="16384" width="8.88671875" style="147"/>
  </cols>
  <sheetData>
    <row r="1" spans="1:10" ht="20.25" x14ac:dyDescent="0.3">
      <c r="A1" s="143"/>
      <c r="B1" s="144"/>
      <c r="C1" s="145"/>
      <c r="D1" s="145"/>
      <c r="E1" s="145"/>
      <c r="F1" s="145"/>
      <c r="G1" s="145"/>
      <c r="H1" s="145"/>
      <c r="I1" s="145"/>
      <c r="J1" s="146"/>
    </row>
    <row r="2" spans="1:10" ht="20.25" x14ac:dyDescent="0.3">
      <c r="A2" s="149" t="s">
        <v>178</v>
      </c>
      <c r="B2" s="149"/>
      <c r="C2" s="150"/>
      <c r="D2" s="150"/>
      <c r="E2" s="150"/>
      <c r="F2" s="150"/>
      <c r="G2" s="150"/>
      <c r="H2" s="150"/>
      <c r="I2" s="150"/>
      <c r="J2" s="151"/>
    </row>
    <row r="3" spans="1:10" x14ac:dyDescent="0.2">
      <c r="A3" s="152"/>
      <c r="B3" s="152"/>
      <c r="C3" s="153"/>
      <c r="D3" s="153"/>
      <c r="E3" s="153"/>
      <c r="F3" s="153"/>
      <c r="G3" s="153"/>
      <c r="H3" s="153"/>
      <c r="I3" s="153"/>
      <c r="J3" s="154"/>
    </row>
    <row r="4" spans="1:10" ht="18" x14ac:dyDescent="0.25">
      <c r="A4" s="155" t="s">
        <v>179</v>
      </c>
      <c r="B4" s="155"/>
      <c r="C4" s="150"/>
      <c r="D4" s="150"/>
      <c r="E4" s="150"/>
      <c r="F4" s="150"/>
      <c r="G4" s="150"/>
      <c r="H4" s="150"/>
      <c r="I4" s="150"/>
      <c r="J4" s="151"/>
    </row>
    <row r="5" spans="1:10" ht="18" x14ac:dyDescent="0.25">
      <c r="A5" s="156">
        <f ca="1">TODAY()</f>
        <v>41885</v>
      </c>
      <c r="B5" s="156"/>
      <c r="C5" s="153"/>
      <c r="D5" s="153"/>
      <c r="E5" s="153"/>
      <c r="F5" s="153"/>
      <c r="G5" s="153"/>
      <c r="H5" s="153"/>
      <c r="I5" s="153"/>
      <c r="J5" s="154"/>
    </row>
    <row r="6" spans="1:10" ht="15.75" thickBot="1" x14ac:dyDescent="0.25">
      <c r="A6" s="148"/>
      <c r="B6" s="157"/>
      <c r="C6" s="157"/>
      <c r="D6" s="157"/>
      <c r="E6" s="157"/>
      <c r="F6" s="157"/>
      <c r="G6" s="157"/>
      <c r="H6" s="157"/>
      <c r="I6" s="157"/>
      <c r="J6" s="158"/>
    </row>
    <row r="7" spans="1:10" x14ac:dyDescent="0.2">
      <c r="A7" s="143"/>
      <c r="B7" s="159"/>
      <c r="C7" s="159"/>
      <c r="D7" s="159"/>
      <c r="E7" s="159"/>
      <c r="F7" s="159"/>
      <c r="G7" s="159"/>
      <c r="H7" s="159"/>
      <c r="I7" s="159"/>
      <c r="J7" s="160"/>
    </row>
    <row r="8" spans="1:10" ht="18" customHeight="1" x14ac:dyDescent="0.25">
      <c r="A8" s="148"/>
      <c r="B8" s="161"/>
      <c r="C8" s="162" t="s">
        <v>180</v>
      </c>
      <c r="D8" s="163"/>
      <c r="E8" s="162"/>
      <c r="F8" s="164"/>
      <c r="G8" s="164"/>
      <c r="H8" s="164"/>
      <c r="I8" s="164"/>
      <c r="J8" s="165"/>
    </row>
    <row r="9" spans="1:10" ht="18" customHeight="1" x14ac:dyDescent="0.25">
      <c r="A9" s="148"/>
      <c r="B9" s="161"/>
      <c r="C9" s="162" t="s">
        <v>181</v>
      </c>
      <c r="D9" s="163"/>
      <c r="E9" s="162"/>
      <c r="F9" s="164"/>
      <c r="G9" s="164"/>
      <c r="H9" s="164"/>
      <c r="I9" s="164"/>
      <c r="J9" s="165"/>
    </row>
    <row r="10" spans="1:10" ht="18" customHeight="1" x14ac:dyDescent="0.25">
      <c r="A10" s="148"/>
      <c r="B10" s="161"/>
      <c r="C10" s="162" t="s">
        <v>182</v>
      </c>
      <c r="D10" s="163"/>
      <c r="E10" s="162"/>
      <c r="F10" s="164"/>
      <c r="G10" s="164"/>
      <c r="H10" s="164"/>
      <c r="I10" s="164"/>
      <c r="J10" s="165"/>
    </row>
    <row r="11" spans="1:10" ht="18" customHeight="1" x14ac:dyDescent="0.25">
      <c r="A11" s="148"/>
      <c r="B11" s="161"/>
      <c r="C11" s="162" t="s">
        <v>183</v>
      </c>
      <c r="D11" s="163"/>
      <c r="E11" s="162"/>
      <c r="F11" s="162" t="s">
        <v>184</v>
      </c>
      <c r="G11" s="164"/>
      <c r="H11" s="164"/>
      <c r="I11" s="164"/>
      <c r="J11" s="165"/>
    </row>
    <row r="12" spans="1:10" ht="18" customHeight="1" x14ac:dyDescent="0.25">
      <c r="A12" s="148"/>
      <c r="B12" s="161"/>
      <c r="C12" s="162" t="s">
        <v>185</v>
      </c>
      <c r="D12" s="163"/>
      <c r="E12" s="162"/>
      <c r="F12" s="166"/>
      <c r="G12" s="167"/>
      <c r="H12" s="168"/>
      <c r="I12" s="168"/>
      <c r="J12" s="169"/>
    </row>
    <row r="13" spans="1:10" ht="18" customHeight="1" x14ac:dyDescent="0.25">
      <c r="A13" s="148"/>
      <c r="B13" s="161"/>
      <c r="C13" s="162" t="s">
        <v>186</v>
      </c>
      <c r="D13" s="163"/>
      <c r="E13" s="162"/>
      <c r="F13" s="166"/>
      <c r="G13" s="167"/>
      <c r="H13" s="168"/>
      <c r="I13" s="168"/>
      <c r="J13" s="169"/>
    </row>
    <row r="14" spans="1:10" ht="15.75" thickBot="1" x14ac:dyDescent="0.25">
      <c r="A14" s="148"/>
      <c r="B14" s="170"/>
      <c r="C14" s="171"/>
      <c r="D14" s="172"/>
      <c r="E14" s="173"/>
      <c r="F14" s="171"/>
      <c r="G14" s="171"/>
      <c r="H14" s="171"/>
      <c r="I14" s="171"/>
      <c r="J14" s="174"/>
    </row>
    <row r="15" spans="1:10" x14ac:dyDescent="0.2">
      <c r="A15" s="143"/>
      <c r="B15" s="175"/>
      <c r="C15" s="159"/>
      <c r="D15" s="176"/>
      <c r="E15" s="177"/>
      <c r="F15" s="159"/>
      <c r="G15" s="159"/>
      <c r="H15" s="159"/>
      <c r="I15" s="159"/>
      <c r="J15" s="160"/>
    </row>
    <row r="16" spans="1:10" ht="18" x14ac:dyDescent="0.25">
      <c r="A16" s="148"/>
      <c r="B16" s="178" t="s">
        <v>187</v>
      </c>
      <c r="C16" s="179"/>
      <c r="D16" s="180"/>
      <c r="E16" s="180"/>
      <c r="F16" s="179"/>
      <c r="G16" s="179"/>
      <c r="H16" s="179"/>
      <c r="I16" s="179"/>
      <c r="J16" s="181"/>
    </row>
    <row r="17" spans="1:10" ht="15.75" thickBot="1" x14ac:dyDescent="0.25">
      <c r="A17" s="182"/>
      <c r="B17" s="170"/>
      <c r="C17" s="171"/>
      <c r="D17" s="172"/>
      <c r="E17" s="173"/>
      <c r="F17" s="171"/>
      <c r="G17" s="171"/>
      <c r="H17" s="171"/>
      <c r="I17" s="171"/>
      <c r="J17" s="174"/>
    </row>
    <row r="18" spans="1:10" x14ac:dyDescent="0.2">
      <c r="A18" s="183"/>
      <c r="B18" s="184"/>
      <c r="C18" s="185"/>
      <c r="D18" s="185"/>
      <c r="E18" s="185"/>
      <c r="F18" s="184"/>
      <c r="G18" s="186"/>
      <c r="H18" s="185"/>
      <c r="I18" s="187" t="s">
        <v>188</v>
      </c>
      <c r="J18" s="188" t="s">
        <v>188</v>
      </c>
    </row>
    <row r="19" spans="1:10" x14ac:dyDescent="0.2">
      <c r="A19" s="148"/>
      <c r="B19" s="189"/>
      <c r="C19" s="168"/>
      <c r="D19" s="168"/>
      <c r="E19" s="168"/>
      <c r="F19" s="190" t="s">
        <v>189</v>
      </c>
      <c r="G19" s="191" t="s">
        <v>189</v>
      </c>
      <c r="H19" s="192" t="s">
        <v>188</v>
      </c>
      <c r="I19" s="191" t="s">
        <v>190</v>
      </c>
      <c r="J19" s="193" t="s">
        <v>191</v>
      </c>
    </row>
    <row r="20" spans="1:10" x14ac:dyDescent="0.2">
      <c r="A20" s="276" t="s">
        <v>192</v>
      </c>
      <c r="B20" s="189"/>
      <c r="C20" s="168"/>
      <c r="D20" s="168"/>
      <c r="E20" s="168"/>
      <c r="F20" s="190" t="s">
        <v>193</v>
      </c>
      <c r="G20" s="191" t="s">
        <v>194</v>
      </c>
      <c r="H20" s="192" t="s">
        <v>195</v>
      </c>
      <c r="I20" s="191" t="s">
        <v>196</v>
      </c>
      <c r="J20" s="193" t="s">
        <v>196</v>
      </c>
    </row>
    <row r="21" spans="1:10" ht="15.75" thickBot="1" x14ac:dyDescent="0.25">
      <c r="A21" s="194" t="s">
        <v>194</v>
      </c>
      <c r="B21" s="195" t="s">
        <v>197</v>
      </c>
      <c r="C21" s="196"/>
      <c r="D21" s="196"/>
      <c r="E21" s="197"/>
      <c r="F21" s="198"/>
      <c r="G21" s="199"/>
      <c r="H21" s="200"/>
      <c r="I21" s="200" t="s">
        <v>198</v>
      </c>
      <c r="J21" s="201"/>
    </row>
    <row r="22" spans="1:10" ht="3.75" customHeight="1" thickBot="1" x14ac:dyDescent="0.25">
      <c r="A22" s="182"/>
      <c r="B22" s="189"/>
      <c r="C22" s="168"/>
      <c r="D22" s="168"/>
      <c r="E22" s="202"/>
      <c r="F22" s="203"/>
      <c r="G22" s="204"/>
      <c r="H22" s="187"/>
      <c r="I22" s="204"/>
      <c r="J22" s="205"/>
    </row>
    <row r="23" spans="1:10" ht="20.100000000000001" customHeight="1" x14ac:dyDescent="0.25">
      <c r="A23" s="206"/>
      <c r="B23" s="207"/>
      <c r="C23" s="208"/>
      <c r="D23" s="209"/>
      <c r="E23" s="210"/>
      <c r="F23" s="211"/>
      <c r="G23" s="212"/>
      <c r="H23" s="213"/>
      <c r="I23" s="214"/>
      <c r="J23" s="215"/>
    </row>
    <row r="24" spans="1:10" ht="20.100000000000001" customHeight="1" x14ac:dyDescent="0.25">
      <c r="A24" s="216"/>
      <c r="B24" s="225"/>
      <c r="C24" s="219"/>
      <c r="D24" s="220"/>
      <c r="E24" s="220"/>
      <c r="F24" s="226"/>
      <c r="G24" s="226"/>
      <c r="H24" s="227"/>
      <c r="I24" s="223">
        <f t="shared" ref="I24:I30" si="0">SUM(H24*F24)</f>
        <v>0</v>
      </c>
      <c r="J24" s="228"/>
    </row>
    <row r="25" spans="1:10" ht="20.100000000000001" customHeight="1" x14ac:dyDescent="0.25">
      <c r="A25" s="216"/>
      <c r="B25" s="225"/>
      <c r="C25" s="219"/>
      <c r="D25" s="220"/>
      <c r="E25" s="220"/>
      <c r="F25" s="226"/>
      <c r="G25" s="221"/>
      <c r="H25" s="222"/>
      <c r="I25" s="223">
        <f t="shared" si="0"/>
        <v>0</v>
      </c>
      <c r="J25" s="228"/>
    </row>
    <row r="26" spans="1:10" ht="20.100000000000001" customHeight="1" x14ac:dyDescent="0.25">
      <c r="A26" s="216"/>
      <c r="B26" s="225"/>
      <c r="C26" s="219"/>
      <c r="D26" s="220"/>
      <c r="E26" s="220"/>
      <c r="F26" s="226"/>
      <c r="G26" s="221"/>
      <c r="H26" s="222"/>
      <c r="I26" s="223">
        <f t="shared" si="0"/>
        <v>0</v>
      </c>
      <c r="J26" s="228"/>
    </row>
    <row r="27" spans="1:10" ht="20.100000000000001" customHeight="1" x14ac:dyDescent="0.25">
      <c r="A27" s="216"/>
      <c r="B27" s="229"/>
      <c r="C27" s="219"/>
      <c r="D27" s="220"/>
      <c r="E27" s="220"/>
      <c r="F27" s="226"/>
      <c r="G27" s="221"/>
      <c r="H27" s="222"/>
      <c r="I27" s="223">
        <f t="shared" si="0"/>
        <v>0</v>
      </c>
      <c r="J27" s="228"/>
    </row>
    <row r="28" spans="1:10" ht="20.100000000000001" customHeight="1" x14ac:dyDescent="0.25">
      <c r="A28" s="216"/>
      <c r="B28" s="225"/>
      <c r="C28" s="219"/>
      <c r="D28" s="220"/>
      <c r="E28" s="220"/>
      <c r="F28" s="226"/>
      <c r="G28" s="221"/>
      <c r="H28" s="222"/>
      <c r="I28" s="223">
        <f t="shared" si="0"/>
        <v>0</v>
      </c>
      <c r="J28" s="228"/>
    </row>
    <row r="29" spans="1:10" ht="20.100000000000001" customHeight="1" x14ac:dyDescent="0.25">
      <c r="A29" s="216"/>
      <c r="B29" s="225"/>
      <c r="C29" s="219"/>
      <c r="D29" s="220"/>
      <c r="E29" s="220"/>
      <c r="F29" s="226"/>
      <c r="G29" s="221"/>
      <c r="H29" s="222"/>
      <c r="I29" s="223">
        <f t="shared" si="0"/>
        <v>0</v>
      </c>
      <c r="J29" s="228"/>
    </row>
    <row r="30" spans="1:10" ht="20.100000000000001" customHeight="1" x14ac:dyDescent="0.25">
      <c r="A30" s="230"/>
      <c r="B30" s="218"/>
      <c r="C30" s="219"/>
      <c r="D30" s="220"/>
      <c r="E30" s="231"/>
      <c r="F30" s="217"/>
      <c r="G30" s="221"/>
      <c r="H30" s="222"/>
      <c r="I30" s="223">
        <f t="shared" si="0"/>
        <v>0</v>
      </c>
      <c r="J30" s="224"/>
    </row>
    <row r="31" spans="1:10" ht="20.100000000000001" customHeight="1" x14ac:dyDescent="0.25">
      <c r="A31" s="232"/>
      <c r="B31" s="225"/>
      <c r="C31" s="219"/>
      <c r="D31" s="220"/>
      <c r="E31" s="220"/>
      <c r="F31" s="226"/>
      <c r="G31" s="221"/>
      <c r="H31" s="222"/>
      <c r="I31" s="223">
        <f t="shared" ref="I31:I61" si="1">SUM(H31*F31)</f>
        <v>0</v>
      </c>
      <c r="J31" s="228"/>
    </row>
    <row r="32" spans="1:10" ht="20.100000000000001" customHeight="1" x14ac:dyDescent="0.25">
      <c r="A32" s="232"/>
      <c r="B32" s="225"/>
      <c r="C32" s="219"/>
      <c r="D32" s="220"/>
      <c r="E32" s="220"/>
      <c r="F32" s="226"/>
      <c r="G32" s="221"/>
      <c r="H32" s="222"/>
      <c r="I32" s="223">
        <f t="shared" si="1"/>
        <v>0</v>
      </c>
      <c r="J32" s="228"/>
    </row>
    <row r="33" spans="1:10" ht="20.100000000000001" customHeight="1" x14ac:dyDescent="0.25">
      <c r="A33" s="232"/>
      <c r="B33" s="225"/>
      <c r="C33" s="219"/>
      <c r="D33" s="220"/>
      <c r="E33" s="220"/>
      <c r="F33" s="226"/>
      <c r="G33" s="221"/>
      <c r="H33" s="222"/>
      <c r="I33" s="223">
        <f t="shared" si="1"/>
        <v>0</v>
      </c>
      <c r="J33" s="228"/>
    </row>
    <row r="34" spans="1:10" ht="20.100000000000001" customHeight="1" x14ac:dyDescent="0.25">
      <c r="A34" s="216"/>
      <c r="B34" s="225"/>
      <c r="C34" s="219"/>
      <c r="D34" s="220"/>
      <c r="E34" s="220"/>
      <c r="F34" s="226"/>
      <c r="G34" s="221"/>
      <c r="H34" s="222"/>
      <c r="I34" s="223">
        <f t="shared" si="1"/>
        <v>0</v>
      </c>
      <c r="J34" s="228"/>
    </row>
    <row r="35" spans="1:10" ht="20.100000000000001" customHeight="1" x14ac:dyDescent="0.25">
      <c r="A35" s="216"/>
      <c r="B35" s="225"/>
      <c r="C35" s="219"/>
      <c r="D35" s="220"/>
      <c r="E35" s="220"/>
      <c r="F35" s="226"/>
      <c r="G35" s="221"/>
      <c r="H35" s="222"/>
      <c r="I35" s="223">
        <f t="shared" si="1"/>
        <v>0</v>
      </c>
      <c r="J35" s="228"/>
    </row>
    <row r="36" spans="1:10" ht="20.100000000000001" customHeight="1" x14ac:dyDescent="0.25">
      <c r="A36" s="216"/>
      <c r="B36" s="225"/>
      <c r="C36" s="219"/>
      <c r="D36" s="220"/>
      <c r="E36" s="220"/>
      <c r="F36" s="226"/>
      <c r="G36" s="221"/>
      <c r="H36" s="222"/>
      <c r="I36" s="223">
        <f t="shared" si="1"/>
        <v>0</v>
      </c>
      <c r="J36" s="228"/>
    </row>
    <row r="37" spans="1:10" ht="20.100000000000001" customHeight="1" x14ac:dyDescent="0.25">
      <c r="A37" s="216"/>
      <c r="B37" s="225"/>
      <c r="C37" s="219"/>
      <c r="D37" s="220"/>
      <c r="E37" s="220"/>
      <c r="F37" s="226"/>
      <c r="G37" s="221"/>
      <c r="H37" s="222"/>
      <c r="I37" s="223">
        <f t="shared" si="1"/>
        <v>0</v>
      </c>
      <c r="J37" s="228"/>
    </row>
    <row r="38" spans="1:10" ht="20.100000000000001" customHeight="1" x14ac:dyDescent="0.25">
      <c r="A38" s="216"/>
      <c r="B38" s="225"/>
      <c r="C38" s="219"/>
      <c r="D38" s="220"/>
      <c r="E38" s="220"/>
      <c r="F38" s="226"/>
      <c r="G38" s="221"/>
      <c r="H38" s="222"/>
      <c r="I38" s="223">
        <f t="shared" si="1"/>
        <v>0</v>
      </c>
      <c r="J38" s="228"/>
    </row>
    <row r="39" spans="1:10" ht="20.100000000000001" customHeight="1" x14ac:dyDescent="0.25">
      <c r="A39" s="216"/>
      <c r="B39" s="225"/>
      <c r="C39" s="219"/>
      <c r="D39" s="220"/>
      <c r="E39" s="220"/>
      <c r="F39" s="226"/>
      <c r="G39" s="221"/>
      <c r="H39" s="222"/>
      <c r="I39" s="223">
        <f t="shared" si="1"/>
        <v>0</v>
      </c>
      <c r="J39" s="228"/>
    </row>
    <row r="40" spans="1:10" ht="20.100000000000001" customHeight="1" x14ac:dyDescent="0.25">
      <c r="A40" s="216"/>
      <c r="B40" s="225"/>
      <c r="C40" s="219"/>
      <c r="D40" s="220"/>
      <c r="E40" s="220"/>
      <c r="F40" s="226"/>
      <c r="G40" s="221"/>
      <c r="H40" s="222"/>
      <c r="I40" s="223">
        <f t="shared" si="1"/>
        <v>0</v>
      </c>
      <c r="J40" s="228"/>
    </row>
    <row r="41" spans="1:10" ht="20.100000000000001" customHeight="1" x14ac:dyDescent="0.25">
      <c r="A41" s="216"/>
      <c r="B41" s="225"/>
      <c r="C41" s="219"/>
      <c r="D41" s="220"/>
      <c r="E41" s="220"/>
      <c r="F41" s="226"/>
      <c r="G41" s="221"/>
      <c r="H41" s="222"/>
      <c r="I41" s="223">
        <f t="shared" si="1"/>
        <v>0</v>
      </c>
      <c r="J41" s="228"/>
    </row>
    <row r="42" spans="1:10" ht="20.100000000000001" customHeight="1" x14ac:dyDescent="0.25">
      <c r="A42" s="232"/>
      <c r="B42" s="225"/>
      <c r="C42" s="219"/>
      <c r="D42" s="220"/>
      <c r="E42" s="220"/>
      <c r="F42" s="226"/>
      <c r="G42" s="221"/>
      <c r="H42" s="222"/>
      <c r="I42" s="223">
        <f t="shared" si="1"/>
        <v>0</v>
      </c>
      <c r="J42" s="228"/>
    </row>
    <row r="43" spans="1:10" ht="20.100000000000001" customHeight="1" x14ac:dyDescent="0.25">
      <c r="A43" s="232"/>
      <c r="B43" s="225"/>
      <c r="C43" s="219"/>
      <c r="D43" s="220"/>
      <c r="E43" s="220"/>
      <c r="F43" s="226"/>
      <c r="G43" s="221"/>
      <c r="H43" s="222"/>
      <c r="I43" s="223">
        <f t="shared" si="1"/>
        <v>0</v>
      </c>
      <c r="J43" s="228"/>
    </row>
    <row r="44" spans="1:10" ht="20.100000000000001" customHeight="1" x14ac:dyDescent="0.25">
      <c r="A44" s="232"/>
      <c r="B44" s="225"/>
      <c r="C44" s="219"/>
      <c r="D44" s="220"/>
      <c r="E44" s="220"/>
      <c r="F44" s="226"/>
      <c r="G44" s="221"/>
      <c r="H44" s="222"/>
      <c r="I44" s="223">
        <f t="shared" si="1"/>
        <v>0</v>
      </c>
      <c r="J44" s="228"/>
    </row>
    <row r="45" spans="1:10" ht="20.100000000000001" customHeight="1" x14ac:dyDescent="0.25">
      <c r="A45" s="216"/>
      <c r="B45" s="225"/>
      <c r="C45" s="219"/>
      <c r="D45" s="220"/>
      <c r="E45" s="220"/>
      <c r="F45" s="226"/>
      <c r="G45" s="221"/>
      <c r="H45" s="222"/>
      <c r="I45" s="223">
        <f t="shared" si="1"/>
        <v>0</v>
      </c>
      <c r="J45" s="228"/>
    </row>
    <row r="46" spans="1:10" ht="20.100000000000001" customHeight="1" x14ac:dyDescent="0.25">
      <c r="A46" s="216"/>
      <c r="B46" s="225"/>
      <c r="C46" s="219"/>
      <c r="D46" s="220"/>
      <c r="E46" s="220"/>
      <c r="F46" s="226"/>
      <c r="G46" s="221"/>
      <c r="H46" s="222"/>
      <c r="I46" s="223">
        <f t="shared" si="1"/>
        <v>0</v>
      </c>
      <c r="J46" s="228"/>
    </row>
    <row r="47" spans="1:10" ht="20.100000000000001" customHeight="1" x14ac:dyDescent="0.25">
      <c r="A47" s="232"/>
      <c r="B47" s="225"/>
      <c r="C47" s="219"/>
      <c r="D47" s="220"/>
      <c r="E47" s="220"/>
      <c r="F47" s="226"/>
      <c r="G47" s="221"/>
      <c r="H47" s="222"/>
      <c r="I47" s="223">
        <f t="shared" si="1"/>
        <v>0</v>
      </c>
      <c r="J47" s="228"/>
    </row>
    <row r="48" spans="1:10" ht="20.100000000000001" customHeight="1" x14ac:dyDescent="0.25">
      <c r="A48" s="232"/>
      <c r="B48" s="225"/>
      <c r="C48" s="219"/>
      <c r="D48" s="220"/>
      <c r="E48" s="220"/>
      <c r="F48" s="226"/>
      <c r="G48" s="221"/>
      <c r="H48" s="222"/>
      <c r="I48" s="223">
        <f t="shared" si="1"/>
        <v>0</v>
      </c>
      <c r="J48" s="228"/>
    </row>
    <row r="49" spans="1:10" ht="20.100000000000001" customHeight="1" x14ac:dyDescent="0.25">
      <c r="A49" s="232"/>
      <c r="B49" s="225"/>
      <c r="C49" s="219"/>
      <c r="D49" s="220"/>
      <c r="E49" s="220"/>
      <c r="F49" s="226"/>
      <c r="G49" s="221"/>
      <c r="H49" s="222"/>
      <c r="I49" s="223">
        <f t="shared" si="1"/>
        <v>0</v>
      </c>
      <c r="J49" s="228"/>
    </row>
    <row r="50" spans="1:10" ht="20.100000000000001" customHeight="1" x14ac:dyDescent="0.25">
      <c r="A50" s="232"/>
      <c r="B50" s="225"/>
      <c r="C50" s="219"/>
      <c r="D50" s="220"/>
      <c r="E50" s="220"/>
      <c r="F50" s="226"/>
      <c r="G50" s="221"/>
      <c r="H50" s="222"/>
      <c r="I50" s="223">
        <f t="shared" si="1"/>
        <v>0</v>
      </c>
      <c r="J50" s="228"/>
    </row>
    <row r="51" spans="1:10" ht="20.100000000000001" customHeight="1" x14ac:dyDescent="0.25">
      <c r="A51" s="232"/>
      <c r="B51" s="225"/>
      <c r="C51" s="219"/>
      <c r="D51" s="220"/>
      <c r="E51" s="220"/>
      <c r="F51" s="226"/>
      <c r="G51" s="221"/>
      <c r="H51" s="222"/>
      <c r="I51" s="223">
        <f t="shared" si="1"/>
        <v>0</v>
      </c>
      <c r="J51" s="228"/>
    </row>
    <row r="52" spans="1:10" ht="20.100000000000001" customHeight="1" x14ac:dyDescent="0.25">
      <c r="A52" s="232"/>
      <c r="B52" s="225"/>
      <c r="C52" s="219"/>
      <c r="D52" s="220"/>
      <c r="E52" s="220"/>
      <c r="F52" s="226"/>
      <c r="G52" s="221"/>
      <c r="H52" s="222"/>
      <c r="I52" s="223">
        <f t="shared" si="1"/>
        <v>0</v>
      </c>
      <c r="J52" s="228"/>
    </row>
    <row r="53" spans="1:10" ht="20.100000000000001" customHeight="1" x14ac:dyDescent="0.25">
      <c r="A53" s="232"/>
      <c r="B53" s="225"/>
      <c r="C53" s="219"/>
      <c r="D53" s="220"/>
      <c r="E53" s="220"/>
      <c r="F53" s="226"/>
      <c r="G53" s="221"/>
      <c r="H53" s="222"/>
      <c r="I53" s="223">
        <f t="shared" si="1"/>
        <v>0</v>
      </c>
      <c r="J53" s="228"/>
    </row>
    <row r="54" spans="1:10" ht="20.100000000000001" customHeight="1" x14ac:dyDescent="0.25">
      <c r="A54" s="216"/>
      <c r="B54" s="225"/>
      <c r="C54" s="219"/>
      <c r="D54" s="220"/>
      <c r="E54" s="220"/>
      <c r="F54" s="226"/>
      <c r="G54" s="221"/>
      <c r="H54" s="233"/>
      <c r="I54" s="223">
        <f t="shared" si="1"/>
        <v>0</v>
      </c>
      <c r="J54" s="228"/>
    </row>
    <row r="55" spans="1:10" ht="20.100000000000001" customHeight="1" x14ac:dyDescent="0.25">
      <c r="A55" s="216"/>
      <c r="B55" s="225"/>
      <c r="C55" s="219"/>
      <c r="D55" s="220"/>
      <c r="E55" s="220"/>
      <c r="F55" s="226"/>
      <c r="G55" s="221"/>
      <c r="H55" s="233"/>
      <c r="I55" s="223">
        <f t="shared" si="1"/>
        <v>0</v>
      </c>
      <c r="J55" s="228"/>
    </row>
    <row r="56" spans="1:10" ht="20.100000000000001" customHeight="1" x14ac:dyDescent="0.25">
      <c r="A56" s="232"/>
      <c r="B56" s="225"/>
      <c r="C56" s="219"/>
      <c r="D56" s="220"/>
      <c r="E56" s="220"/>
      <c r="F56" s="226"/>
      <c r="G56" s="221"/>
      <c r="H56" s="233"/>
      <c r="I56" s="223">
        <f t="shared" si="1"/>
        <v>0</v>
      </c>
      <c r="J56" s="228"/>
    </row>
    <row r="57" spans="1:10" ht="20.100000000000001" customHeight="1" x14ac:dyDescent="0.25">
      <c r="A57" s="216"/>
      <c r="B57" s="225"/>
      <c r="C57" s="219"/>
      <c r="D57" s="220"/>
      <c r="E57" s="220"/>
      <c r="F57" s="226"/>
      <c r="G57" s="221"/>
      <c r="H57" s="233"/>
      <c r="I57" s="223">
        <f t="shared" si="1"/>
        <v>0</v>
      </c>
      <c r="J57" s="228"/>
    </row>
    <row r="58" spans="1:10" ht="20.100000000000001" customHeight="1" x14ac:dyDescent="0.25">
      <c r="A58" s="232"/>
      <c r="B58" s="225"/>
      <c r="C58" s="219"/>
      <c r="D58" s="220"/>
      <c r="E58" s="220"/>
      <c r="F58" s="226"/>
      <c r="G58" s="221"/>
      <c r="H58" s="233"/>
      <c r="I58" s="223">
        <f t="shared" si="1"/>
        <v>0</v>
      </c>
      <c r="J58" s="228"/>
    </row>
    <row r="59" spans="1:10" ht="20.100000000000001" customHeight="1" x14ac:dyDescent="0.2">
      <c r="A59" s="216"/>
      <c r="B59" s="225"/>
      <c r="C59" s="234"/>
      <c r="D59" s="220"/>
      <c r="E59" s="220"/>
      <c r="F59" s="226"/>
      <c r="G59" s="221"/>
      <c r="H59" s="233"/>
      <c r="I59" s="223">
        <f t="shared" si="1"/>
        <v>0</v>
      </c>
      <c r="J59" s="228"/>
    </row>
    <row r="60" spans="1:10" ht="20.100000000000001" customHeight="1" x14ac:dyDescent="0.2">
      <c r="A60" s="232"/>
      <c r="B60" s="225"/>
      <c r="C60" s="235"/>
      <c r="D60" s="236"/>
      <c r="E60" s="236"/>
      <c r="F60" s="226"/>
      <c r="G60" s="221"/>
      <c r="H60" s="233"/>
      <c r="I60" s="223">
        <f t="shared" si="1"/>
        <v>0</v>
      </c>
      <c r="J60" s="228"/>
    </row>
    <row r="61" spans="1:10" ht="20.100000000000001" customHeight="1" x14ac:dyDescent="0.2">
      <c r="A61" s="216"/>
      <c r="B61" s="225"/>
      <c r="C61" s="235"/>
      <c r="D61" s="236"/>
      <c r="E61" s="236"/>
      <c r="F61" s="226"/>
      <c r="G61" s="221"/>
      <c r="H61" s="237"/>
      <c r="I61" s="223">
        <f t="shared" si="1"/>
        <v>0</v>
      </c>
      <c r="J61" s="228"/>
    </row>
    <row r="62" spans="1:10" ht="3" customHeight="1" x14ac:dyDescent="0.25">
      <c r="A62" s="238"/>
      <c r="B62" s="239"/>
      <c r="C62" s="166"/>
      <c r="D62" s="168"/>
      <c r="E62" s="168"/>
      <c r="F62" s="240"/>
      <c r="G62" s="241"/>
      <c r="H62" s="242"/>
      <c r="I62" s="223"/>
      <c r="J62" s="228"/>
    </row>
    <row r="63" spans="1:10" ht="20.100000000000001" customHeight="1" x14ac:dyDescent="0.2">
      <c r="A63" s="232" t="s">
        <v>92</v>
      </c>
      <c r="B63" s="243" t="s">
        <v>199</v>
      </c>
      <c r="C63" s="236"/>
      <c r="D63" s="236"/>
      <c r="E63" s="236"/>
      <c r="F63" s="241"/>
      <c r="G63" s="244"/>
      <c r="H63" s="245"/>
      <c r="I63" s="246">
        <f>SUM(I23:I62)*0.045</f>
        <v>0</v>
      </c>
      <c r="J63" s="228">
        <f>SUM(J23:J62)*0.045</f>
        <v>0</v>
      </c>
    </row>
    <row r="64" spans="1:10" ht="20.100000000000001" customHeight="1" thickBot="1" x14ac:dyDescent="0.25">
      <c r="A64" s="247" t="s">
        <v>95</v>
      </c>
      <c r="B64" s="248" t="s">
        <v>200</v>
      </c>
      <c r="C64" s="249"/>
      <c r="D64" s="249"/>
      <c r="E64" s="249"/>
      <c r="F64" s="250"/>
      <c r="G64" s="250"/>
      <c r="H64" s="251"/>
      <c r="I64" s="252">
        <f>SUM(I23:I62)*0.0825</f>
        <v>0</v>
      </c>
      <c r="J64" s="253">
        <f>SUM(J23:J62)*0.0825</f>
        <v>0</v>
      </c>
    </row>
    <row r="65" spans="1:10" s="261" customFormat="1" ht="37.5" customHeight="1" thickBot="1" x14ac:dyDescent="0.3">
      <c r="A65" s="254"/>
      <c r="B65" s="255" t="s">
        <v>201</v>
      </c>
      <c r="C65" s="256"/>
      <c r="D65" s="256"/>
      <c r="E65" s="257"/>
      <c r="F65" s="256"/>
      <c r="G65" s="256"/>
      <c r="H65" s="258"/>
      <c r="I65" s="259">
        <f>SUM(I23:I64)</f>
        <v>0</v>
      </c>
      <c r="J65" s="260">
        <f>SUM(J23:J64)</f>
        <v>0</v>
      </c>
    </row>
    <row r="66" spans="1:10" ht="24" customHeight="1" thickBot="1" x14ac:dyDescent="0.25">
      <c r="A66" s="216" t="s">
        <v>91</v>
      </c>
      <c r="B66" s="262" t="s">
        <v>202</v>
      </c>
      <c r="C66" s="263"/>
      <c r="D66" s="263"/>
      <c r="E66" s="263"/>
      <c r="F66" s="264"/>
      <c r="G66" s="264"/>
      <c r="H66" s="263"/>
      <c r="I66" s="265">
        <f>J65</f>
        <v>0</v>
      </c>
      <c r="J66" s="266"/>
    </row>
    <row r="67" spans="1:10" s="274" customFormat="1" ht="33" customHeight="1" thickTop="1" thickBot="1" x14ac:dyDescent="0.3">
      <c r="A67" s="267"/>
      <c r="B67" s="268" t="s">
        <v>203</v>
      </c>
      <c r="C67" s="269"/>
      <c r="D67" s="269"/>
      <c r="E67" s="270"/>
      <c r="F67" s="269"/>
      <c r="G67" s="269"/>
      <c r="H67" s="271"/>
      <c r="I67" s="272">
        <f>SUM(I65:I66)</f>
        <v>0</v>
      </c>
      <c r="J67" s="273"/>
    </row>
    <row r="68" spans="1:10" x14ac:dyDescent="0.2">
      <c r="J68" s="275"/>
    </row>
  </sheetData>
  <printOptions horizontalCentered="1"/>
  <pageMargins left="0" right="0" top="0.25" bottom="0.5" header="0.25" footer="0.25"/>
  <pageSetup scale="58" orientation="portrait" horizontalDpi="4294967292" r:id="rId1"/>
  <headerFooter alignWithMargins="0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WOFORMA</vt:lpstr>
      <vt:lpstr>M&amp;E Costs </vt:lpstr>
      <vt:lpstr>\0</vt:lpstr>
      <vt:lpstr>\p</vt:lpstr>
      <vt:lpstr>APPDATE</vt:lpstr>
      <vt:lpstr>APPSIG</vt:lpstr>
      <vt:lpstr>CONO</vt:lpstr>
      <vt:lpstr>DBAPPDATE</vt:lpstr>
      <vt:lpstr>DBAPPSIG</vt:lpstr>
      <vt:lpstr>DBCONO</vt:lpstr>
      <vt:lpstr>DBDATA</vt:lpstr>
      <vt:lpstr>DBDISTDEPT</vt:lpstr>
      <vt:lpstr>DBESTSTDTE</vt:lpstr>
      <vt:lpstr>DBRESPCNTR</vt:lpstr>
      <vt:lpstr>DBTOTESTCST</vt:lpstr>
      <vt:lpstr>DISTDEPT</vt:lpstr>
      <vt:lpstr>ESTSTDTE</vt:lpstr>
      <vt:lpstr>'M&amp;E Costs '!Print_Area</vt:lpstr>
      <vt:lpstr>WOFORMA!Print_Area</vt:lpstr>
      <vt:lpstr>Print_Area</vt:lpstr>
      <vt:lpstr>WOFORMA!Print_Area_MI</vt:lpstr>
      <vt:lpstr>PRINT_AREA_MI</vt:lpstr>
      <vt:lpstr>RESPCNTR</vt:lpstr>
      <vt:lpstr>TOTESTCST</vt:lpstr>
      <vt:lpstr>WOT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Felienne</cp:lastModifiedBy>
  <cp:lastPrinted>2000-03-13T19:23:56Z</cp:lastPrinted>
  <dcterms:created xsi:type="dcterms:W3CDTF">1998-04-15T18:30:05Z</dcterms:created>
  <dcterms:modified xsi:type="dcterms:W3CDTF">2014-09-03T16:48:32Z</dcterms:modified>
</cp:coreProperties>
</file>