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30540" windowHeight="858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Y3" i="1" l="1"/>
  <c r="Y6" i="1" s="1"/>
  <c r="AD6" i="1" s="1"/>
  <c r="K6" i="1"/>
  <c r="L6" i="1"/>
  <c r="M6" i="1"/>
  <c r="R6" i="1"/>
  <c r="AA6" i="1" s="1"/>
  <c r="AF6" i="1" s="1"/>
  <c r="T6" i="1"/>
  <c r="Z6" i="1"/>
  <c r="AE6" i="1" s="1"/>
  <c r="AJ6" i="1" s="1"/>
  <c r="AB6" i="1"/>
  <c r="AG6" i="1"/>
  <c r="K7" i="1"/>
  <c r="L7" i="1"/>
  <c r="M7" i="1" s="1"/>
  <c r="R7" i="1"/>
  <c r="AA7" i="1" s="1"/>
  <c r="AF7" i="1" s="1"/>
  <c r="T7" i="1"/>
  <c r="Y7" i="1"/>
  <c r="AD7" i="1" s="1"/>
  <c r="Z7" i="1"/>
  <c r="AB7" i="1"/>
  <c r="AE7" i="1"/>
  <c r="AG7" i="1"/>
  <c r="K8" i="1"/>
  <c r="L8" i="1"/>
  <c r="M8" i="1"/>
  <c r="R8" i="1"/>
  <c r="T8" i="1"/>
  <c r="Y8" i="1"/>
  <c r="AD8" i="1" s="1"/>
  <c r="Z8" i="1"/>
  <c r="AE8" i="1" s="1"/>
  <c r="AA8" i="1"/>
  <c r="AF8" i="1" s="1"/>
  <c r="AB8" i="1"/>
  <c r="AG8" i="1" s="1"/>
  <c r="K9" i="1"/>
  <c r="L9" i="1"/>
  <c r="M9" i="1" s="1"/>
  <c r="R9" i="1"/>
  <c r="AA9" i="1" s="1"/>
  <c r="AF9" i="1" s="1"/>
  <c r="T9" i="1"/>
  <c r="Y9" i="1"/>
  <c r="Z9" i="1"/>
  <c r="AB9" i="1"/>
  <c r="AG9" i="1" s="1"/>
  <c r="AD9" i="1"/>
  <c r="AE9" i="1"/>
  <c r="K10" i="1"/>
  <c r="L10" i="1"/>
  <c r="M10" i="1"/>
  <c r="R10" i="1"/>
  <c r="AA10" i="1" s="1"/>
  <c r="AF10" i="1" s="1"/>
  <c r="T10" i="1"/>
  <c r="Y10" i="1"/>
  <c r="AD10" i="1" s="1"/>
  <c r="Z10" i="1"/>
  <c r="AE10" i="1" s="1"/>
  <c r="AB10" i="1"/>
  <c r="AG10" i="1"/>
  <c r="K11" i="1"/>
  <c r="L11" i="1"/>
  <c r="M11" i="1" s="1"/>
  <c r="R11" i="1"/>
  <c r="T11" i="1"/>
  <c r="Y11" i="1"/>
  <c r="Z11" i="1"/>
  <c r="AE11" i="1" s="1"/>
  <c r="AA11" i="1"/>
  <c r="AF11" i="1" s="1"/>
  <c r="AB11" i="1"/>
  <c r="AG11" i="1" s="1"/>
  <c r="AD11" i="1"/>
  <c r="K12" i="1"/>
  <c r="L12" i="1"/>
  <c r="M12" i="1"/>
  <c r="R12" i="1"/>
  <c r="AA12" i="1" s="1"/>
  <c r="AF12" i="1" s="1"/>
  <c r="T12" i="1"/>
  <c r="Y12" i="1"/>
  <c r="Z12" i="1"/>
  <c r="AB12" i="1"/>
  <c r="AD12" i="1"/>
  <c r="AE12" i="1"/>
  <c r="AG12" i="1"/>
  <c r="K13" i="1"/>
  <c r="L13" i="1"/>
  <c r="M13" i="1" s="1"/>
  <c r="R13" i="1"/>
  <c r="T13" i="1"/>
  <c r="Y13" i="1"/>
  <c r="AD13" i="1" s="1"/>
  <c r="AI13" i="1" s="1"/>
  <c r="Z13" i="1"/>
  <c r="AE13" i="1" s="1"/>
  <c r="AA13" i="1"/>
  <c r="AF13" i="1" s="1"/>
  <c r="AB13" i="1"/>
  <c r="AG13" i="1"/>
  <c r="AL13" i="1" s="1"/>
  <c r="K14" i="1"/>
  <c r="L14" i="1"/>
  <c r="M14" i="1"/>
  <c r="R14" i="1"/>
  <c r="AA14" i="1" s="1"/>
  <c r="AF14" i="1" s="1"/>
  <c r="T14" i="1"/>
  <c r="Y14" i="1"/>
  <c r="AD14" i="1" s="1"/>
  <c r="Z14" i="1"/>
  <c r="AE14" i="1" s="1"/>
  <c r="AB14" i="1"/>
  <c r="AG14" i="1"/>
  <c r="K15" i="1"/>
  <c r="L15" i="1"/>
  <c r="M15" i="1" s="1"/>
  <c r="R15" i="1"/>
  <c r="T15" i="1"/>
  <c r="Y15" i="1"/>
  <c r="Z15" i="1"/>
  <c r="AE15" i="1" s="1"/>
  <c r="AA15" i="1"/>
  <c r="AF15" i="1" s="1"/>
  <c r="AB15" i="1"/>
  <c r="AG15" i="1" s="1"/>
  <c r="AD15" i="1"/>
  <c r="K16" i="1"/>
  <c r="L16" i="1"/>
  <c r="M16" i="1"/>
  <c r="R16" i="1"/>
  <c r="AA16" i="1" s="1"/>
  <c r="AF16" i="1" s="1"/>
  <c r="T16" i="1"/>
  <c r="Y16" i="1"/>
  <c r="Z16" i="1"/>
  <c r="AB16" i="1"/>
  <c r="AD16" i="1"/>
  <c r="AE16" i="1"/>
  <c r="AG16" i="1"/>
  <c r="K17" i="1"/>
  <c r="L17" i="1"/>
  <c r="M17" i="1" s="1"/>
  <c r="R17" i="1"/>
  <c r="T17" i="1"/>
  <c r="Y17" i="1"/>
  <c r="AD17" i="1" s="1"/>
  <c r="Z17" i="1"/>
  <c r="AE17" i="1" s="1"/>
  <c r="AA17" i="1"/>
  <c r="AF17" i="1" s="1"/>
  <c r="AB17" i="1"/>
  <c r="AG17" i="1"/>
  <c r="K18" i="1"/>
  <c r="L18" i="1"/>
  <c r="M18" i="1"/>
  <c r="Q18" i="1"/>
  <c r="R18" i="1"/>
  <c r="T18" i="1"/>
  <c r="Y18" i="1"/>
  <c r="Z18" i="1"/>
  <c r="AE18" i="1" s="1"/>
  <c r="AA18" i="1"/>
  <c r="AF18" i="1" s="1"/>
  <c r="AB18" i="1"/>
  <c r="AG18" i="1" s="1"/>
  <c r="AD18" i="1"/>
  <c r="K19" i="1"/>
  <c r="L19" i="1"/>
  <c r="M19" i="1"/>
  <c r="Q19" i="1"/>
  <c r="R19" i="1"/>
  <c r="T19" i="1"/>
  <c r="Y19" i="1"/>
  <c r="AD19" i="1" s="1"/>
  <c r="Z19" i="1"/>
  <c r="AE19" i="1" s="1"/>
  <c r="AA19" i="1"/>
  <c r="AF19" i="1" s="1"/>
  <c r="AB19" i="1"/>
  <c r="AG19" i="1"/>
  <c r="K20" i="1"/>
  <c r="L20" i="1"/>
  <c r="M20" i="1"/>
  <c r="Q20" i="1"/>
  <c r="R20" i="1"/>
  <c r="T20" i="1"/>
  <c r="Y20" i="1"/>
  <c r="Z20" i="1"/>
  <c r="AE20" i="1" s="1"/>
  <c r="AA20" i="1"/>
  <c r="AF20" i="1" s="1"/>
  <c r="AB20" i="1"/>
  <c r="AG20" i="1" s="1"/>
  <c r="AD20" i="1"/>
  <c r="K21" i="1"/>
  <c r="L21" i="1"/>
  <c r="M21" i="1"/>
  <c r="Q21" i="1"/>
  <c r="Z21" i="1" s="1"/>
  <c r="AE21" i="1" s="1"/>
  <c r="R21" i="1"/>
  <c r="AA21" i="1" s="1"/>
  <c r="AF21" i="1" s="1"/>
  <c r="T21" i="1"/>
  <c r="Y21" i="1"/>
  <c r="AB21" i="1"/>
  <c r="AG21" i="1" s="1"/>
  <c r="AD21" i="1"/>
  <c r="K22" i="1"/>
  <c r="L22" i="1"/>
  <c r="M22" i="1"/>
  <c r="Q22" i="1"/>
  <c r="Z22" i="1" s="1"/>
  <c r="AE22" i="1" s="1"/>
  <c r="R22" i="1"/>
  <c r="AA22" i="1" s="1"/>
  <c r="AF22" i="1" s="1"/>
  <c r="T22" i="1"/>
  <c r="Y22" i="1"/>
  <c r="AD22" i="1" s="1"/>
  <c r="AB22" i="1"/>
  <c r="AG22" i="1"/>
  <c r="K23" i="1"/>
  <c r="L23" i="1"/>
  <c r="M23" i="1"/>
  <c r="Q23" i="1"/>
  <c r="R23" i="1"/>
  <c r="T23" i="1"/>
  <c r="Y23" i="1"/>
  <c r="AD23" i="1" s="1"/>
  <c r="Z23" i="1"/>
  <c r="AE23" i="1" s="1"/>
  <c r="AA23" i="1"/>
  <c r="AF23" i="1" s="1"/>
  <c r="AB23" i="1"/>
  <c r="AG23" i="1"/>
  <c r="K24" i="1"/>
  <c r="L24" i="1"/>
  <c r="M24" i="1"/>
  <c r="Q24" i="1"/>
  <c r="R24" i="1"/>
  <c r="T24" i="1"/>
  <c r="Y24" i="1"/>
  <c r="Z24" i="1"/>
  <c r="AE24" i="1" s="1"/>
  <c r="AA24" i="1"/>
  <c r="AF24" i="1" s="1"/>
  <c r="AB24" i="1"/>
  <c r="AG24" i="1" s="1"/>
  <c r="AD24" i="1"/>
  <c r="K25" i="1"/>
  <c r="L25" i="1"/>
  <c r="M25" i="1"/>
  <c r="Q25" i="1"/>
  <c r="Z25" i="1" s="1"/>
  <c r="AE25" i="1" s="1"/>
  <c r="AJ25" i="1" s="1"/>
  <c r="R25" i="1"/>
  <c r="AA25" i="1" s="1"/>
  <c r="AF25" i="1" s="1"/>
  <c r="AK25" i="1" s="1"/>
  <c r="T25" i="1"/>
  <c r="Y25" i="1"/>
  <c r="AB25" i="1"/>
  <c r="AG25" i="1" s="1"/>
  <c r="AD25" i="1"/>
  <c r="K26" i="1"/>
  <c r="L26" i="1"/>
  <c r="M26" i="1"/>
  <c r="Q26" i="1"/>
  <c r="R26" i="1"/>
  <c r="T26" i="1"/>
  <c r="Y26" i="1"/>
  <c r="Z26" i="1"/>
  <c r="AE26" i="1" s="1"/>
  <c r="AA26" i="1"/>
  <c r="AF26" i="1" s="1"/>
  <c r="AB26" i="1"/>
  <c r="AG26" i="1" s="1"/>
  <c r="AD26" i="1"/>
  <c r="K27" i="1"/>
  <c r="L27" i="1"/>
  <c r="M27" i="1"/>
  <c r="Q27" i="1"/>
  <c r="Z27" i="1" s="1"/>
  <c r="AE27" i="1" s="1"/>
  <c r="R27" i="1"/>
  <c r="AA27" i="1" s="1"/>
  <c r="AF27" i="1" s="1"/>
  <c r="T27" i="1"/>
  <c r="Y27" i="1"/>
  <c r="AB27" i="1"/>
  <c r="AG27" i="1" s="1"/>
  <c r="AD27" i="1"/>
  <c r="K28" i="1"/>
  <c r="L28" i="1"/>
  <c r="M28" i="1"/>
  <c r="Q28" i="1"/>
  <c r="Z28" i="1" s="1"/>
  <c r="AE28" i="1" s="1"/>
  <c r="R28" i="1"/>
  <c r="AA28" i="1" s="1"/>
  <c r="AF28" i="1" s="1"/>
  <c r="T28" i="1"/>
  <c r="Y28" i="1"/>
  <c r="AD28" i="1" s="1"/>
  <c r="AB28" i="1"/>
  <c r="AG28" i="1"/>
  <c r="K29" i="1"/>
  <c r="L29" i="1"/>
  <c r="M29" i="1"/>
  <c r="Q29" i="1"/>
  <c r="R29" i="1"/>
  <c r="T29" i="1"/>
  <c r="Y29" i="1"/>
  <c r="AD29" i="1" s="1"/>
  <c r="Z29" i="1"/>
  <c r="AE29" i="1" s="1"/>
  <c r="AA29" i="1"/>
  <c r="AF29" i="1" s="1"/>
  <c r="AB29" i="1"/>
  <c r="AG29" i="1"/>
  <c r="K30" i="1"/>
  <c r="L30" i="1"/>
  <c r="M30" i="1"/>
  <c r="Q30" i="1"/>
  <c r="R30" i="1"/>
  <c r="AF30" i="1" s="1"/>
  <c r="T30" i="1"/>
  <c r="Y30" i="1"/>
  <c r="Z30" i="1"/>
  <c r="AE30" i="1" s="1"/>
  <c r="AA30" i="1"/>
  <c r="AB30" i="1"/>
  <c r="AG30" i="1" s="1"/>
  <c r="AD30" i="1"/>
  <c r="K31" i="1"/>
  <c r="L31" i="1"/>
  <c r="M31" i="1"/>
  <c r="Q31" i="1"/>
  <c r="R31" i="1"/>
  <c r="T31" i="1"/>
  <c r="Y31" i="1"/>
  <c r="AD31" i="1" s="1"/>
  <c r="Z31" i="1"/>
  <c r="AE31" i="1" s="1"/>
  <c r="AA31" i="1"/>
  <c r="AB31" i="1"/>
  <c r="AF31" i="1"/>
  <c r="AG31" i="1"/>
  <c r="K32" i="1"/>
  <c r="L32" i="1"/>
  <c r="M32" i="1"/>
  <c r="Q32" i="1"/>
  <c r="R32" i="1"/>
  <c r="T32" i="1"/>
  <c r="Y32" i="1"/>
  <c r="Z32" i="1"/>
  <c r="AE32" i="1" s="1"/>
  <c r="AA32" i="1"/>
  <c r="AF32" i="1" s="1"/>
  <c r="AB32" i="1"/>
  <c r="AG32" i="1" s="1"/>
  <c r="AD32" i="1"/>
  <c r="K33" i="1"/>
  <c r="L33" i="1"/>
  <c r="M33" i="1"/>
  <c r="Q33" i="1"/>
  <c r="Z33" i="1" s="1"/>
  <c r="AE33" i="1" s="1"/>
  <c r="R33" i="1"/>
  <c r="AA33" i="1" s="1"/>
  <c r="AF33" i="1" s="1"/>
  <c r="T33" i="1"/>
  <c r="Y33" i="1"/>
  <c r="AB33" i="1"/>
  <c r="AG33" i="1" s="1"/>
  <c r="AD33" i="1"/>
  <c r="K34" i="1"/>
  <c r="L34" i="1"/>
  <c r="M34" i="1"/>
  <c r="Q34" i="1"/>
  <c r="Z34" i="1" s="1"/>
  <c r="AE34" i="1" s="1"/>
  <c r="R34" i="1"/>
  <c r="AA34" i="1" s="1"/>
  <c r="AF34" i="1" s="1"/>
  <c r="T34" i="1"/>
  <c r="Y34" i="1"/>
  <c r="AB34" i="1"/>
  <c r="AD34" i="1"/>
  <c r="AG34" i="1"/>
  <c r="K35" i="1"/>
  <c r="L35" i="1"/>
  <c r="M35" i="1"/>
  <c r="Q35" i="1"/>
  <c r="R35" i="1"/>
  <c r="T35" i="1"/>
  <c r="Y35" i="1"/>
  <c r="AD35" i="1" s="1"/>
  <c r="Z35" i="1"/>
  <c r="AE35" i="1" s="1"/>
  <c r="AA35" i="1"/>
  <c r="AF35" i="1" s="1"/>
  <c r="AB35" i="1"/>
  <c r="AG35" i="1"/>
  <c r="K36" i="1"/>
  <c r="L36" i="1"/>
  <c r="M36" i="1"/>
  <c r="Q36" i="1"/>
  <c r="R36" i="1"/>
  <c r="T36" i="1"/>
  <c r="Y36" i="1"/>
  <c r="Z36" i="1"/>
  <c r="AE36" i="1" s="1"/>
  <c r="AA36" i="1"/>
  <c r="AF36" i="1" s="1"/>
  <c r="AB36" i="1"/>
  <c r="AG36" i="1" s="1"/>
  <c r="AD36" i="1"/>
  <c r="K37" i="1"/>
  <c r="L37" i="1"/>
  <c r="M37" i="1"/>
  <c r="Q37" i="1"/>
  <c r="Z37" i="1" s="1"/>
  <c r="AE37" i="1" s="1"/>
  <c r="R37" i="1"/>
  <c r="AA37" i="1" s="1"/>
  <c r="AF37" i="1" s="1"/>
  <c r="T37" i="1"/>
  <c r="Y37" i="1"/>
  <c r="AB37" i="1"/>
  <c r="AG37" i="1" s="1"/>
  <c r="AL37" i="1" s="1"/>
  <c r="AD37" i="1"/>
  <c r="AI37" i="1" s="1"/>
  <c r="K38" i="1"/>
  <c r="L38" i="1"/>
  <c r="M38" i="1"/>
  <c r="Q38" i="1"/>
  <c r="R38" i="1"/>
  <c r="T38" i="1"/>
  <c r="Y38" i="1"/>
  <c r="Z38" i="1"/>
  <c r="AE38" i="1" s="1"/>
  <c r="AA38" i="1"/>
  <c r="AF38" i="1" s="1"/>
  <c r="AB38" i="1"/>
  <c r="AG38" i="1" s="1"/>
  <c r="AD38" i="1"/>
  <c r="K39" i="1"/>
  <c r="L39" i="1"/>
  <c r="M39" i="1"/>
  <c r="Q39" i="1"/>
  <c r="Z39" i="1" s="1"/>
  <c r="AE39" i="1" s="1"/>
  <c r="R39" i="1"/>
  <c r="AA39" i="1" s="1"/>
  <c r="AF39" i="1" s="1"/>
  <c r="T39" i="1"/>
  <c r="Y39" i="1"/>
  <c r="AB39" i="1"/>
  <c r="AG39" i="1" s="1"/>
  <c r="AD39" i="1"/>
  <c r="K40" i="1"/>
  <c r="L40" i="1"/>
  <c r="M40" i="1"/>
  <c r="Q40" i="1"/>
  <c r="Z40" i="1" s="1"/>
  <c r="AE40" i="1" s="1"/>
  <c r="R40" i="1"/>
  <c r="AA40" i="1" s="1"/>
  <c r="AF40" i="1" s="1"/>
  <c r="T40" i="1"/>
  <c r="Y40" i="1"/>
  <c r="AD40" i="1" s="1"/>
  <c r="AB40" i="1"/>
  <c r="AG40" i="1"/>
  <c r="K41" i="1"/>
  <c r="L41" i="1"/>
  <c r="M41" i="1"/>
  <c r="Q41" i="1"/>
  <c r="R41" i="1"/>
  <c r="T41" i="1"/>
  <c r="Y41" i="1"/>
  <c r="AD41" i="1" s="1"/>
  <c r="Z41" i="1"/>
  <c r="AE41" i="1" s="1"/>
  <c r="AA41" i="1"/>
  <c r="AF41" i="1" s="1"/>
  <c r="AB41" i="1"/>
  <c r="AG41" i="1"/>
  <c r="AJ18" i="1" l="1"/>
  <c r="AK13" i="1"/>
  <c r="AK30" i="1"/>
  <c r="AJ13" i="1"/>
  <c r="AK6" i="1"/>
  <c r="AI30" i="1"/>
  <c r="AL30" i="1"/>
  <c r="AI18" i="1"/>
  <c r="AI25" i="1"/>
  <c r="AL18" i="1"/>
  <c r="AK37" i="1"/>
  <c r="AJ30" i="1"/>
  <c r="AJ37" i="1"/>
  <c r="AL25" i="1"/>
  <c r="AK18" i="1"/>
  <c r="AL6" i="1"/>
  <c r="AI6" i="1"/>
</calcChain>
</file>

<file path=xl/sharedStrings.xml><?xml version="1.0" encoding="utf-8"?>
<sst xmlns="http://schemas.openxmlformats.org/spreadsheetml/2006/main" count="29" uniqueCount="15">
  <si>
    <t>Michcon Bid</t>
  </si>
  <si>
    <t>Dawn Offer</t>
  </si>
  <si>
    <t>MGU Quote Volumes</t>
  </si>
  <si>
    <t>(Requested by Geof)</t>
  </si>
  <si>
    <t>ANR SW Offer</t>
  </si>
  <si>
    <t>ANR SE Offer</t>
  </si>
  <si>
    <t>PEPL Field  Offer</t>
  </si>
  <si>
    <t>Trunkline ELA Offer</t>
  </si>
  <si>
    <t>ML7 Gated Gas Purchase Offer</t>
  </si>
  <si>
    <t>ML7  Excess Transport Bid</t>
  </si>
  <si>
    <t>Dth/day</t>
  </si>
  <si>
    <t>Nymex</t>
  </si>
  <si>
    <t>Mich Bid</t>
  </si>
  <si>
    <t>VARIABLE COSTS</t>
  </si>
  <si>
    <t>TRANSPORT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</si>
</sst>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7" formatCode="0.000%"/>
    <numFmt numFmtId="170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7" fontId="0" fillId="0" borderId="0" xfId="2" applyNumberFormat="1" applyFont="1"/>
    <xf numFmtId="17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tabSelected="1" zoomScale="75" workbookViewId="0">
      <selection activeCell="E7" sqref="E7"/>
    </sheetView>
  </sheetViews>
  <sheetFormatPr defaultRowHeight="12.75" x14ac:dyDescent="0.2"/>
  <cols>
    <col min="2" max="6" width="10.28515625" customWidth="1"/>
    <col min="7" max="7" width="9.28515625" customWidth="1"/>
    <col min="8" max="9" width="10.28515625" customWidth="1"/>
    <col min="10" max="10" width="11.28515625" customWidth="1"/>
    <col min="11" max="13" width="9.140625" customWidth="1"/>
    <col min="14" max="14" width="4" customWidth="1"/>
    <col min="22" max="22" width="3.85546875" customWidth="1"/>
    <col min="24" max="24" width="5" customWidth="1"/>
    <col min="29" max="29" width="3.85546875" customWidth="1"/>
    <col min="30" max="33" width="7.28515625" customWidth="1"/>
    <col min="34" max="34" width="4" customWidth="1"/>
    <col min="35" max="38" width="6.42578125" customWidth="1"/>
  </cols>
  <sheetData>
    <row r="1" spans="1:38" ht="15.75" x14ac:dyDescent="0.25">
      <c r="A1" t="s">
        <v>2</v>
      </c>
      <c r="Y1" s="11" t="s">
        <v>13</v>
      </c>
      <c r="AD1" s="11" t="s">
        <v>14</v>
      </c>
    </row>
    <row r="2" spans="1:38" x14ac:dyDescent="0.2">
      <c r="A2" t="s">
        <v>3</v>
      </c>
      <c r="Y2" s="8">
        <v>4.4900000000000002E-2</v>
      </c>
      <c r="Z2" s="8">
        <v>4.9700000000000001E-2</v>
      </c>
      <c r="AA2" s="8">
        <v>4.8399999999999999E-2</v>
      </c>
      <c r="AB2" s="8">
        <v>2.9899999999999999E-2</v>
      </c>
    </row>
    <row r="3" spans="1:38" x14ac:dyDescent="0.2">
      <c r="Y3">
        <f>0.014+0.01</f>
        <v>2.4E-2</v>
      </c>
      <c r="Z3">
        <v>2.5999999999999999E-2</v>
      </c>
      <c r="AA3">
        <v>3.5000000000000003E-2</v>
      </c>
      <c r="AB3">
        <v>2.5000000000000001E-2</v>
      </c>
    </row>
    <row r="4" spans="1:38" x14ac:dyDescent="0.2">
      <c r="A4" s="5" t="s">
        <v>10</v>
      </c>
      <c r="B4" s="6"/>
    </row>
    <row r="5" spans="1:38" s="3" customFormat="1" ht="63.75" x14ac:dyDescent="0.2"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1</v>
      </c>
      <c r="H5" s="4"/>
      <c r="I5" s="4" t="s">
        <v>9</v>
      </c>
      <c r="J5" s="4" t="s">
        <v>0</v>
      </c>
      <c r="O5" s="3" t="s">
        <v>11</v>
      </c>
      <c r="P5" s="4" t="s">
        <v>4</v>
      </c>
      <c r="Q5" s="4" t="s">
        <v>5</v>
      </c>
      <c r="R5" s="4" t="s">
        <v>6</v>
      </c>
      <c r="S5" s="4" t="s">
        <v>7</v>
      </c>
      <c r="T5" s="4" t="s">
        <v>8</v>
      </c>
      <c r="U5" s="4" t="s">
        <v>1</v>
      </c>
      <c r="V5" s="10"/>
      <c r="W5" s="10" t="s">
        <v>12</v>
      </c>
      <c r="Y5" s="4" t="s">
        <v>4</v>
      </c>
      <c r="Z5" s="4" t="s">
        <v>5</v>
      </c>
      <c r="AA5" s="4" t="s">
        <v>6</v>
      </c>
      <c r="AB5" s="4" t="s">
        <v>7</v>
      </c>
      <c r="AD5" s="4" t="s">
        <v>4</v>
      </c>
      <c r="AE5" s="4" t="s">
        <v>5</v>
      </c>
      <c r="AF5" s="4" t="s">
        <v>6</v>
      </c>
      <c r="AG5" s="4" t="s">
        <v>7</v>
      </c>
    </row>
    <row r="6" spans="1:38" x14ac:dyDescent="0.2">
      <c r="A6" s="1">
        <v>36982</v>
      </c>
      <c r="B6" s="2">
        <v>7721.0866350049646</v>
      </c>
      <c r="C6" s="2">
        <v>15103.06698016376</v>
      </c>
      <c r="D6" s="2">
        <v>14670.439065283454</v>
      </c>
      <c r="E6" s="2">
        <v>0</v>
      </c>
      <c r="F6" s="2">
        <v>66318.776944280209</v>
      </c>
      <c r="G6" s="2">
        <v>6000</v>
      </c>
      <c r="H6" s="2"/>
      <c r="I6" s="2">
        <v>0</v>
      </c>
      <c r="J6" s="2">
        <v>102901.78501630478</v>
      </c>
      <c r="K6" s="7">
        <f>SUM(B6:G6)-I6-J6</f>
        <v>6911.5846084275981</v>
      </c>
      <c r="L6" s="7">
        <f>+J6-F6-G6</f>
        <v>30583.008072024575</v>
      </c>
      <c r="M6" s="7">
        <f>+L6*0.003</f>
        <v>91.749024216073721</v>
      </c>
      <c r="N6" s="7"/>
      <c r="O6">
        <v>5.76</v>
      </c>
      <c r="P6">
        <v>-5.5E-2</v>
      </c>
      <c r="Q6">
        <v>-6.5000000000000002E-2</v>
      </c>
      <c r="R6">
        <f>+P6</f>
        <v>-5.5E-2</v>
      </c>
      <c r="S6">
        <v>-7.0000000000000007E-2</v>
      </c>
      <c r="T6">
        <f>+W6+0.08</f>
        <v>0.34</v>
      </c>
      <c r="U6">
        <v>0.33</v>
      </c>
      <c r="W6">
        <v>0.26</v>
      </c>
      <c r="Y6" s="9">
        <f>($O6+P6)/(1-Y$2)*Y$2+Y$3</f>
        <v>0.29219652392419648</v>
      </c>
      <c r="Z6" s="9">
        <f>($O6+Q6)/(1-Z$2)*Z$2+Z$3</f>
        <v>0.32384436493738822</v>
      </c>
      <c r="AA6" s="9">
        <f>($O6+R6)/(1-AA$2)*AA$2+AA$3</f>
        <v>0.32516603614964268</v>
      </c>
      <c r="AB6" s="9">
        <f>($O6+S6)/(1-AB$2)*AB$2+AB$3</f>
        <v>0.20037470363880011</v>
      </c>
      <c r="AD6" s="9">
        <f>+($W6-P6)-Y6</f>
        <v>2.2803476075803519E-2</v>
      </c>
      <c r="AE6" s="9">
        <f t="shared" ref="AE6:AG21" si="0">+($W6-Q6)-Z6</f>
        <v>1.1556350626117928E-3</v>
      </c>
      <c r="AF6" s="9">
        <f t="shared" si="0"/>
        <v>-1.0166036149642677E-2</v>
      </c>
      <c r="AG6" s="9">
        <f t="shared" si="0"/>
        <v>0.1296252963611999</v>
      </c>
      <c r="AH6" s="9"/>
      <c r="AI6" s="9">
        <f>AVERAGE(AD6:AD12)</f>
        <v>3.123183810221811E-2</v>
      </c>
      <c r="AJ6" s="9">
        <f>AVERAGE(AE6:AE12)</f>
        <v>1.0532147742818068E-2</v>
      </c>
      <c r="AK6" s="9">
        <f>AVERAGE(AF6:AF12)</f>
        <v>-1.0472587521767765E-3</v>
      </c>
      <c r="AL6" s="9">
        <f>AVERAGE(AG6:AG12)</f>
        <v>0.13515116261946486</v>
      </c>
    </row>
    <row r="7" spans="1:38" x14ac:dyDescent="0.2">
      <c r="A7" s="1">
        <v>37012</v>
      </c>
      <c r="B7" s="2">
        <v>7721.0866350049646</v>
      </c>
      <c r="C7" s="2">
        <v>15103.06698016376</v>
      </c>
      <c r="D7" s="2">
        <v>14670.439065283454</v>
      </c>
      <c r="E7" s="2">
        <v>0</v>
      </c>
      <c r="F7" s="2">
        <v>32677.292110620525</v>
      </c>
      <c r="G7" s="2">
        <v>6000</v>
      </c>
      <c r="H7" s="2"/>
      <c r="I7" s="2">
        <v>0</v>
      </c>
      <c r="J7" s="2">
        <v>69260.300182645107</v>
      </c>
      <c r="K7" s="7">
        <f t="shared" ref="K7:K41" si="1">SUM(B7:G7)-I7-J7</f>
        <v>6911.5846084275981</v>
      </c>
      <c r="L7" s="7">
        <f t="shared" ref="L7:L41" si="2">+J7-F7-G7</f>
        <v>30583.008072024582</v>
      </c>
      <c r="M7" s="7">
        <f t="shared" ref="M7:M41" si="3">+L7*0.003</f>
        <v>91.749024216073749</v>
      </c>
      <c r="N7" s="7"/>
      <c r="O7">
        <v>5.6749999999999998</v>
      </c>
      <c r="P7">
        <v>-5.5E-2</v>
      </c>
      <c r="Q7">
        <v>-6.5000000000000002E-2</v>
      </c>
      <c r="R7">
        <f t="shared" ref="R7:R41" si="4">+P7</f>
        <v>-5.5E-2</v>
      </c>
      <c r="S7">
        <v>-7.0000000000000007E-2</v>
      </c>
      <c r="T7">
        <f t="shared" ref="T7:T12" si="5">+W7+0.08</f>
        <v>0.34</v>
      </c>
      <c r="U7">
        <v>0.33</v>
      </c>
      <c r="W7">
        <v>0.26</v>
      </c>
      <c r="Y7" s="9">
        <f t="shared" ref="Y7:Y41" si="6">($O7+P7)/(1-Y$2)*Y$2+Y$3</f>
        <v>0.2882006072662549</v>
      </c>
      <c r="Z7" s="9">
        <f t="shared" ref="Z7:Z21" si="7">($O7+Q7)/(1-Z$2)*Z$2+Z$3</f>
        <v>0.31939892665474062</v>
      </c>
      <c r="AA7" s="9">
        <f t="shared" ref="AA7:AA21" si="8">($O7+R7)/(1-AA$2)*AA$2+AA$3</f>
        <v>0.32084279108869274</v>
      </c>
      <c r="AB7" s="9">
        <f t="shared" ref="AB7:AB21" si="9">($O7+S7)/(1-AB$2)*AB$2+AB$3</f>
        <v>0.19775487063189362</v>
      </c>
      <c r="AD7" s="9">
        <f t="shared" ref="AD7:AD41" si="10">+($W7-P7)-Y7</f>
        <v>2.6799392733745098E-2</v>
      </c>
      <c r="AE7" s="9">
        <f t="shared" si="0"/>
        <v>5.6010733452593886E-3</v>
      </c>
      <c r="AF7" s="9">
        <f t="shared" si="0"/>
        <v>-5.8427910886927337E-3</v>
      </c>
      <c r="AG7" s="9">
        <f t="shared" si="0"/>
        <v>0.1322451293681064</v>
      </c>
      <c r="AH7" s="9"/>
    </row>
    <row r="8" spans="1:38" x14ac:dyDescent="0.2">
      <c r="A8" s="1">
        <v>37043</v>
      </c>
      <c r="B8" s="2">
        <v>7721.0866350049646</v>
      </c>
      <c r="C8" s="2">
        <v>15103.06698016376</v>
      </c>
      <c r="D8" s="2">
        <v>14670.439065283454</v>
      </c>
      <c r="E8" s="2">
        <v>0</v>
      </c>
      <c r="F8" s="2">
        <v>17217.501051107389</v>
      </c>
      <c r="G8" s="2">
        <v>6000</v>
      </c>
      <c r="H8" s="2"/>
      <c r="I8" s="2">
        <v>0</v>
      </c>
      <c r="J8" s="2">
        <v>53800.509123131967</v>
      </c>
      <c r="K8" s="7">
        <f t="shared" si="1"/>
        <v>6911.5846084275981</v>
      </c>
      <c r="L8" s="7">
        <f t="shared" si="2"/>
        <v>30583.008072024575</v>
      </c>
      <c r="M8" s="7">
        <f t="shared" si="3"/>
        <v>91.749024216073721</v>
      </c>
      <c r="N8" s="7"/>
      <c r="O8">
        <v>5.69</v>
      </c>
      <c r="P8">
        <v>-5.5E-2</v>
      </c>
      <c r="Q8">
        <v>-6.5000000000000002E-2</v>
      </c>
      <c r="R8">
        <f t="shared" si="4"/>
        <v>-5.5E-2</v>
      </c>
      <c r="S8">
        <v>-7.0000000000000007E-2</v>
      </c>
      <c r="T8">
        <f t="shared" si="5"/>
        <v>0.34</v>
      </c>
      <c r="U8">
        <v>0.33</v>
      </c>
      <c r="W8">
        <v>0.26</v>
      </c>
      <c r="Y8" s="9">
        <f t="shared" si="6"/>
        <v>0.28890576902942106</v>
      </c>
      <c r="Z8" s="9">
        <f t="shared" si="7"/>
        <v>0.32018341576344311</v>
      </c>
      <c r="AA8" s="9">
        <f t="shared" si="8"/>
        <v>0.3216057166876839</v>
      </c>
      <c r="AB8" s="9">
        <f t="shared" si="9"/>
        <v>0.19821719410370067</v>
      </c>
      <c r="AD8" s="9">
        <f t="shared" si="10"/>
        <v>2.6094230970578947E-2</v>
      </c>
      <c r="AE8" s="9">
        <f t="shared" si="0"/>
        <v>4.8165842365568978E-3</v>
      </c>
      <c r="AF8" s="9">
        <f t="shared" si="0"/>
        <v>-6.6057166876838935E-3</v>
      </c>
      <c r="AG8" s="9">
        <f t="shared" si="0"/>
        <v>0.13178280589629934</v>
      </c>
      <c r="AH8" s="9"/>
    </row>
    <row r="9" spans="1:38" x14ac:dyDescent="0.2">
      <c r="A9" s="1">
        <v>37073</v>
      </c>
      <c r="B9" s="2">
        <v>7721.0866350049646</v>
      </c>
      <c r="C9" s="2">
        <v>15103.06698016376</v>
      </c>
      <c r="D9" s="2">
        <v>14670.439065283454</v>
      </c>
      <c r="E9" s="2">
        <v>0</v>
      </c>
      <c r="F9" s="2">
        <v>14063.645959351366</v>
      </c>
      <c r="G9" s="2">
        <v>6000</v>
      </c>
      <c r="H9" s="2"/>
      <c r="I9" s="2">
        <v>0</v>
      </c>
      <c r="J9" s="2">
        <v>50646.654031375947</v>
      </c>
      <c r="K9" s="7">
        <f t="shared" si="1"/>
        <v>6911.5846084275981</v>
      </c>
      <c r="L9" s="7">
        <f t="shared" si="2"/>
        <v>30583.008072024582</v>
      </c>
      <c r="M9" s="7">
        <f t="shared" si="3"/>
        <v>91.749024216073749</v>
      </c>
      <c r="N9" s="7"/>
      <c r="O9">
        <v>5.79</v>
      </c>
      <c r="P9">
        <v>-5.5E-2</v>
      </c>
      <c r="Q9">
        <v>-6.5000000000000002E-2</v>
      </c>
      <c r="R9">
        <f t="shared" si="4"/>
        <v>-5.5E-2</v>
      </c>
      <c r="S9">
        <v>-7.0000000000000007E-2</v>
      </c>
      <c r="T9">
        <f t="shared" si="5"/>
        <v>0.34</v>
      </c>
      <c r="U9">
        <v>0.33</v>
      </c>
      <c r="W9">
        <v>0.26</v>
      </c>
      <c r="Y9" s="9">
        <f t="shared" si="6"/>
        <v>0.29360684745052879</v>
      </c>
      <c r="Z9" s="9">
        <f t="shared" si="7"/>
        <v>0.3254133431547932</v>
      </c>
      <c r="AA9" s="9">
        <f t="shared" si="8"/>
        <v>0.326691887347625</v>
      </c>
      <c r="AB9" s="9">
        <f t="shared" si="9"/>
        <v>0.20129935058241416</v>
      </c>
      <c r="AD9" s="9">
        <f t="shared" si="10"/>
        <v>2.1393152549471217E-2</v>
      </c>
      <c r="AE9" s="9">
        <f t="shared" si="0"/>
        <v>-4.1334315479318873E-4</v>
      </c>
      <c r="AF9" s="9">
        <f t="shared" si="0"/>
        <v>-1.1691887347624996E-2</v>
      </c>
      <c r="AG9" s="9">
        <f t="shared" si="0"/>
        <v>0.12870064941758586</v>
      </c>
      <c r="AH9" s="9"/>
    </row>
    <row r="10" spans="1:38" x14ac:dyDescent="0.2">
      <c r="A10" s="1">
        <v>37104</v>
      </c>
      <c r="B10" s="2">
        <v>7721.0866350049646</v>
      </c>
      <c r="C10" s="2">
        <v>15103.06698016376</v>
      </c>
      <c r="D10" s="2">
        <v>14670.439065283454</v>
      </c>
      <c r="E10" s="2">
        <v>0</v>
      </c>
      <c r="F10" s="2">
        <v>14656.882079283081</v>
      </c>
      <c r="G10" s="2">
        <v>6000</v>
      </c>
      <c r="H10" s="2"/>
      <c r="I10" s="2">
        <v>0</v>
      </c>
      <c r="J10" s="2">
        <v>51239.890151307663</v>
      </c>
      <c r="K10" s="7">
        <f t="shared" si="1"/>
        <v>6911.5846084275981</v>
      </c>
      <c r="L10" s="7">
        <f t="shared" si="2"/>
        <v>30583.008072024582</v>
      </c>
      <c r="M10" s="7">
        <f t="shared" si="3"/>
        <v>91.749024216073749</v>
      </c>
      <c r="N10" s="7"/>
      <c r="O10">
        <v>5.24</v>
      </c>
      <c r="P10">
        <v>-5.5E-2</v>
      </c>
      <c r="Q10">
        <v>-6.5000000000000002E-2</v>
      </c>
      <c r="R10">
        <f t="shared" si="4"/>
        <v>-5.5E-2</v>
      </c>
      <c r="S10">
        <v>-7.0000000000000007E-2</v>
      </c>
      <c r="T10">
        <f t="shared" si="5"/>
        <v>0.34</v>
      </c>
      <c r="U10">
        <v>0.33</v>
      </c>
      <c r="W10">
        <v>0.26</v>
      </c>
      <c r="Y10" s="9">
        <f t="shared" si="6"/>
        <v>0.26775091613443625</v>
      </c>
      <c r="Z10" s="9">
        <f t="shared" si="7"/>
        <v>0.29664874250236767</v>
      </c>
      <c r="AA10" s="9">
        <f t="shared" si="8"/>
        <v>0.29871794871794877</v>
      </c>
      <c r="AB10" s="9">
        <f t="shared" si="9"/>
        <v>0.18434748994948974</v>
      </c>
      <c r="AD10" s="9">
        <f t="shared" si="10"/>
        <v>4.7249083865563757E-2</v>
      </c>
      <c r="AE10" s="9">
        <f t="shared" si="0"/>
        <v>2.8351257497632343E-2</v>
      </c>
      <c r="AF10" s="9">
        <f t="shared" si="0"/>
        <v>1.6282051282051235E-2</v>
      </c>
      <c r="AG10" s="9">
        <f t="shared" si="0"/>
        <v>0.14565251005051028</v>
      </c>
      <c r="AH10" s="9"/>
    </row>
    <row r="11" spans="1:38" x14ac:dyDescent="0.2">
      <c r="A11" s="1">
        <v>37135</v>
      </c>
      <c r="B11" s="2">
        <v>7721.0866350049646</v>
      </c>
      <c r="C11" s="2">
        <v>15103.06698016376</v>
      </c>
      <c r="D11" s="2">
        <v>14670.439065283454</v>
      </c>
      <c r="E11" s="2">
        <v>0</v>
      </c>
      <c r="F11" s="2">
        <v>23910.800219975681</v>
      </c>
      <c r="G11" s="2">
        <v>6000</v>
      </c>
      <c r="H11" s="2"/>
      <c r="I11" s="2">
        <v>0</v>
      </c>
      <c r="J11" s="2">
        <v>60493.808292000263</v>
      </c>
      <c r="K11" s="7">
        <f t="shared" si="1"/>
        <v>6911.5846084275981</v>
      </c>
      <c r="L11" s="7">
        <f t="shared" si="2"/>
        <v>30583.008072024582</v>
      </c>
      <c r="M11" s="7">
        <f t="shared" si="3"/>
        <v>91.749024216073749</v>
      </c>
      <c r="N11" s="7"/>
      <c r="O11">
        <v>5.23</v>
      </c>
      <c r="P11">
        <v>-5.5E-2</v>
      </c>
      <c r="Q11">
        <v>-6.5000000000000002E-2</v>
      </c>
      <c r="R11">
        <f t="shared" si="4"/>
        <v>-5.5E-2</v>
      </c>
      <c r="S11">
        <v>-7.0000000000000007E-2</v>
      </c>
      <c r="T11">
        <f t="shared" si="5"/>
        <v>0.34</v>
      </c>
      <c r="U11">
        <v>0.33</v>
      </c>
      <c r="W11">
        <v>0.26</v>
      </c>
      <c r="Y11" s="9">
        <f t="shared" si="6"/>
        <v>0.26728080829232548</v>
      </c>
      <c r="Z11" s="9">
        <f t="shared" si="7"/>
        <v>0.29612574976323269</v>
      </c>
      <c r="AA11" s="9">
        <f t="shared" si="8"/>
        <v>0.29820933165195462</v>
      </c>
      <c r="AB11" s="9">
        <f t="shared" si="9"/>
        <v>0.1840392743016184</v>
      </c>
      <c r="AD11" s="9">
        <f t="shared" si="10"/>
        <v>4.7719191707674524E-2</v>
      </c>
      <c r="AE11" s="9">
        <f t="shared" si="0"/>
        <v>2.8874250236767318E-2</v>
      </c>
      <c r="AF11" s="9">
        <f t="shared" si="0"/>
        <v>1.6790668348045379E-2</v>
      </c>
      <c r="AG11" s="9">
        <f t="shared" si="0"/>
        <v>0.14596072569838162</v>
      </c>
      <c r="AH11" s="9"/>
    </row>
    <row r="12" spans="1:38" x14ac:dyDescent="0.2">
      <c r="A12" s="1">
        <v>37165</v>
      </c>
      <c r="B12" s="2">
        <v>7721.0866350049646</v>
      </c>
      <c r="C12" s="2">
        <v>15103.06698016376</v>
      </c>
      <c r="D12" s="2">
        <v>14670.439065283454</v>
      </c>
      <c r="E12" s="2">
        <v>0</v>
      </c>
      <c r="F12" s="2">
        <v>50711.381587686126</v>
      </c>
      <c r="G12" s="2">
        <v>6000</v>
      </c>
      <c r="H12" s="2"/>
      <c r="I12" s="2">
        <v>0</v>
      </c>
      <c r="J12" s="2">
        <v>87294.092776136094</v>
      </c>
      <c r="K12" s="7">
        <f t="shared" si="1"/>
        <v>6911.8814920022123</v>
      </c>
      <c r="L12" s="7">
        <f t="shared" si="2"/>
        <v>30582.711188449968</v>
      </c>
      <c r="M12" s="7">
        <f t="shared" si="3"/>
        <v>91.748133565349903</v>
      </c>
      <c r="N12" s="7"/>
      <c r="O12">
        <v>5.68</v>
      </c>
      <c r="P12">
        <v>-5.5E-2</v>
      </c>
      <c r="Q12">
        <v>-6.5000000000000002E-2</v>
      </c>
      <c r="R12">
        <f t="shared" si="4"/>
        <v>-5.5E-2</v>
      </c>
      <c r="S12">
        <v>-7.0000000000000007E-2</v>
      </c>
      <c r="T12">
        <f t="shared" si="5"/>
        <v>0.34</v>
      </c>
      <c r="U12">
        <v>0.33</v>
      </c>
      <c r="W12">
        <v>0.26</v>
      </c>
      <c r="Y12" s="9">
        <f t="shared" si="6"/>
        <v>0.28843566118731029</v>
      </c>
      <c r="Z12" s="9">
        <f t="shared" si="7"/>
        <v>0.31966042302430808</v>
      </c>
      <c r="AA12" s="9">
        <f t="shared" si="8"/>
        <v>0.32109709962168975</v>
      </c>
      <c r="AB12" s="9">
        <f t="shared" si="9"/>
        <v>0.19790897845582928</v>
      </c>
      <c r="AD12" s="9">
        <f t="shared" si="10"/>
        <v>2.6564338812689714E-2</v>
      </c>
      <c r="AE12" s="9">
        <f t="shared" si="0"/>
        <v>5.3395769756919287E-3</v>
      </c>
      <c r="AF12" s="9">
        <f t="shared" si="0"/>
        <v>-6.0970996216897499E-3</v>
      </c>
      <c r="AG12" s="9">
        <f t="shared" si="0"/>
        <v>0.13209102154417074</v>
      </c>
      <c r="AH12" s="9"/>
    </row>
    <row r="13" spans="1:38" x14ac:dyDescent="0.2">
      <c r="A13" s="1">
        <v>37196</v>
      </c>
      <c r="B13" s="2">
        <v>25542.661223536259</v>
      </c>
      <c r="C13" s="2">
        <v>28151.577976691173</v>
      </c>
      <c r="D13" s="2">
        <v>14670.439065283454</v>
      </c>
      <c r="E13" s="2">
        <v>16710.282299608491</v>
      </c>
      <c r="F13" s="2">
        <v>0</v>
      </c>
      <c r="G13" s="2">
        <v>0</v>
      </c>
      <c r="H13" s="2"/>
      <c r="I13" s="2">
        <v>18003.306439276705</v>
      </c>
      <c r="J13" s="2">
        <v>63979.693560723295</v>
      </c>
      <c r="K13" s="7">
        <f t="shared" si="1"/>
        <v>3091.9605651193779</v>
      </c>
      <c r="L13" s="7">
        <f t="shared" si="2"/>
        <v>63979.693560723295</v>
      </c>
      <c r="M13" s="7">
        <f t="shared" si="3"/>
        <v>191.9390806821699</v>
      </c>
      <c r="N13" s="7"/>
      <c r="O13">
        <v>5.27</v>
      </c>
      <c r="P13">
        <v>-2.5000000000000001E-2</v>
      </c>
      <c r="Q13">
        <v>-6.5000000000000002E-2</v>
      </c>
      <c r="R13">
        <f t="shared" si="4"/>
        <v>-2.5000000000000001E-2</v>
      </c>
      <c r="S13">
        <v>-7.0000000000000007E-2</v>
      </c>
      <c r="T13">
        <f>+W13+0.18</f>
        <v>0.49</v>
      </c>
      <c r="W13">
        <v>0.31</v>
      </c>
      <c r="Y13" s="9">
        <f t="shared" si="6"/>
        <v>0.27057156318710079</v>
      </c>
      <c r="Z13" s="9">
        <f t="shared" si="7"/>
        <v>0.29821772071977265</v>
      </c>
      <c r="AA13" s="9">
        <f t="shared" si="8"/>
        <v>0.3017696511139133</v>
      </c>
      <c r="AB13" s="9">
        <f t="shared" si="9"/>
        <v>0.18527213689310379</v>
      </c>
      <c r="AD13" s="9">
        <f t="shared" si="10"/>
        <v>6.4428436812899226E-2</v>
      </c>
      <c r="AE13" s="9">
        <f t="shared" si="0"/>
        <v>7.678227928022735E-2</v>
      </c>
      <c r="AF13" s="9">
        <f t="shared" si="0"/>
        <v>3.3230348886086725E-2</v>
      </c>
      <c r="AG13" s="9">
        <f t="shared" si="0"/>
        <v>0.19472786310689622</v>
      </c>
      <c r="AH13" s="9"/>
      <c r="AI13" s="9">
        <f>AVERAGE(AD13:AD17)</f>
        <v>8.8121872055282185E-2</v>
      </c>
      <c r="AJ13" s="9">
        <f>AVERAGE(AE13:AE17)</f>
        <v>0.10314111333263183</v>
      </c>
      <c r="AK13" s="9">
        <f>AVERAGE(AF13:AF17)</f>
        <v>5.8864649012190039E-2</v>
      </c>
      <c r="AL13" s="9">
        <f>AVERAGE(AG13:AG17)</f>
        <v>0.21026193175961244</v>
      </c>
    </row>
    <row r="14" spans="1:38" x14ac:dyDescent="0.2">
      <c r="A14" s="1">
        <v>37226</v>
      </c>
      <c r="B14" s="2">
        <v>25542.661223536259</v>
      </c>
      <c r="C14" s="2">
        <v>28151.577976691173</v>
      </c>
      <c r="D14" s="2">
        <v>14670.439065283454</v>
      </c>
      <c r="E14" s="2">
        <v>16710.282299608491</v>
      </c>
      <c r="F14" s="2">
        <v>10719.821506078573</v>
      </c>
      <c r="G14" s="2">
        <v>0</v>
      </c>
      <c r="H14" s="2"/>
      <c r="I14" s="2">
        <v>0</v>
      </c>
      <c r="J14" s="2">
        <v>92702.821506078573</v>
      </c>
      <c r="K14" s="7">
        <f t="shared" si="1"/>
        <v>3091.9605651193706</v>
      </c>
      <c r="L14" s="7">
        <f t="shared" si="2"/>
        <v>81983</v>
      </c>
      <c r="M14" s="7">
        <f t="shared" si="3"/>
        <v>245.94900000000001</v>
      </c>
      <c r="N14" s="7"/>
      <c r="O14">
        <v>4.7300000000000004</v>
      </c>
      <c r="P14">
        <v>-2.5000000000000001E-2</v>
      </c>
      <c r="Q14">
        <v>-6.5000000000000002E-2</v>
      </c>
      <c r="R14">
        <f t="shared" si="4"/>
        <v>-2.5000000000000001E-2</v>
      </c>
      <c r="S14">
        <v>-7.0000000000000007E-2</v>
      </c>
      <c r="T14">
        <f>+W14+0.18</f>
        <v>0.49</v>
      </c>
      <c r="W14">
        <v>0.31</v>
      </c>
      <c r="Y14" s="9">
        <f t="shared" si="6"/>
        <v>0.24518573971311908</v>
      </c>
      <c r="Z14" s="9">
        <f t="shared" si="7"/>
        <v>0.2699761128064822</v>
      </c>
      <c r="AA14" s="9">
        <f t="shared" si="8"/>
        <v>0.27430432955023121</v>
      </c>
      <c r="AB14" s="9">
        <f t="shared" si="9"/>
        <v>0.16862849190805071</v>
      </c>
      <c r="AD14" s="9">
        <f t="shared" si="10"/>
        <v>8.9814260286880943E-2</v>
      </c>
      <c r="AE14" s="9">
        <f t="shared" si="0"/>
        <v>0.1050238871935178</v>
      </c>
      <c r="AF14" s="9">
        <f t="shared" si="0"/>
        <v>6.0695670449768813E-2</v>
      </c>
      <c r="AG14" s="9">
        <f t="shared" si="0"/>
        <v>0.2113715080919493</v>
      </c>
      <c r="AH14" s="9"/>
    </row>
    <row r="15" spans="1:38" x14ac:dyDescent="0.2">
      <c r="A15" s="1">
        <v>37257</v>
      </c>
      <c r="B15" s="2">
        <v>25542.661223536259</v>
      </c>
      <c r="C15" s="2">
        <v>28151.577976691173</v>
      </c>
      <c r="D15" s="2">
        <v>14670.439065283454</v>
      </c>
      <c r="E15" s="2">
        <v>16710.282299608491</v>
      </c>
      <c r="F15" s="2">
        <v>24207.797045763378</v>
      </c>
      <c r="G15" s="2">
        <v>0</v>
      </c>
      <c r="H15" s="2"/>
      <c r="I15" s="2">
        <v>0</v>
      </c>
      <c r="J15" s="2">
        <v>106190.79704576338</v>
      </c>
      <c r="K15" s="7">
        <f t="shared" si="1"/>
        <v>3091.9605651193706</v>
      </c>
      <c r="L15" s="7">
        <f t="shared" si="2"/>
        <v>81983</v>
      </c>
      <c r="M15" s="7">
        <f t="shared" si="3"/>
        <v>245.94900000000001</v>
      </c>
      <c r="N15" s="7"/>
      <c r="O15">
        <v>4.6100000000000003</v>
      </c>
      <c r="P15">
        <v>-2.5000000000000001E-2</v>
      </c>
      <c r="Q15">
        <v>-6.5000000000000002E-2</v>
      </c>
      <c r="R15">
        <f t="shared" si="4"/>
        <v>-2.5000000000000001E-2</v>
      </c>
      <c r="S15">
        <v>-7.0000000000000007E-2</v>
      </c>
      <c r="T15">
        <f>+W15+0.18</f>
        <v>0.49</v>
      </c>
      <c r="W15">
        <v>0.31</v>
      </c>
      <c r="Y15" s="9">
        <f t="shared" si="6"/>
        <v>0.23954444560778979</v>
      </c>
      <c r="Z15" s="9">
        <f t="shared" si="7"/>
        <v>0.26370019993686206</v>
      </c>
      <c r="AA15" s="9">
        <f t="shared" si="8"/>
        <v>0.26820092475830182</v>
      </c>
      <c r="AB15" s="9">
        <f t="shared" si="9"/>
        <v>0.16492990413359448</v>
      </c>
      <c r="AD15" s="9">
        <f t="shared" si="10"/>
        <v>9.5455554392210235E-2</v>
      </c>
      <c r="AE15" s="9">
        <f t="shared" si="0"/>
        <v>0.11129980006313794</v>
      </c>
      <c r="AF15" s="9">
        <f t="shared" si="0"/>
        <v>6.6799075241698203E-2</v>
      </c>
      <c r="AG15" s="9">
        <f t="shared" si="0"/>
        <v>0.21507009586640552</v>
      </c>
      <c r="AH15" s="9"/>
    </row>
    <row r="16" spans="1:38" x14ac:dyDescent="0.2">
      <c r="A16" s="1">
        <v>37288</v>
      </c>
      <c r="B16" s="2">
        <v>25542.661223536259</v>
      </c>
      <c r="C16" s="2">
        <v>28151.577976691173</v>
      </c>
      <c r="D16" s="2">
        <v>14670.439065283454</v>
      </c>
      <c r="E16" s="2">
        <v>16710.282299608491</v>
      </c>
      <c r="F16" s="2">
        <v>15632.148734954913</v>
      </c>
      <c r="G16" s="2">
        <v>0</v>
      </c>
      <c r="H16" s="2"/>
      <c r="I16" s="2">
        <v>0</v>
      </c>
      <c r="J16" s="2">
        <v>97615.148734954913</v>
      </c>
      <c r="K16" s="7">
        <f t="shared" si="1"/>
        <v>3091.9605651193706</v>
      </c>
      <c r="L16" s="7">
        <f t="shared" si="2"/>
        <v>81983</v>
      </c>
      <c r="M16" s="7">
        <f t="shared" si="3"/>
        <v>245.94900000000001</v>
      </c>
      <c r="N16" s="7"/>
      <c r="O16">
        <v>4.5999999999999996</v>
      </c>
      <c r="P16">
        <v>-2.5000000000000001E-2</v>
      </c>
      <c r="Q16">
        <v>-6.5000000000000002E-2</v>
      </c>
      <c r="R16">
        <f t="shared" si="4"/>
        <v>-2.5000000000000001E-2</v>
      </c>
      <c r="S16">
        <v>-7.0000000000000007E-2</v>
      </c>
      <c r="T16">
        <f>+W16+0.18</f>
        <v>0.49</v>
      </c>
      <c r="W16">
        <v>0.31</v>
      </c>
      <c r="Y16" s="9">
        <f t="shared" si="6"/>
        <v>0.23907433776567896</v>
      </c>
      <c r="Z16" s="9">
        <f t="shared" si="7"/>
        <v>0.26317720719772697</v>
      </c>
      <c r="AA16" s="9">
        <f t="shared" si="8"/>
        <v>0.26769230769230767</v>
      </c>
      <c r="AB16" s="9">
        <f t="shared" si="9"/>
        <v>0.16462168848572312</v>
      </c>
      <c r="AD16" s="9">
        <f t="shared" si="10"/>
        <v>9.5925662234321057E-2</v>
      </c>
      <c r="AE16" s="9">
        <f t="shared" si="0"/>
        <v>0.11182279280227303</v>
      </c>
      <c r="AF16" s="9">
        <f t="shared" si="0"/>
        <v>6.7307692307692346E-2</v>
      </c>
      <c r="AG16" s="9">
        <f t="shared" si="0"/>
        <v>0.21537831151427689</v>
      </c>
      <c r="AH16" s="9"/>
    </row>
    <row r="17" spans="1:38" x14ac:dyDescent="0.2">
      <c r="A17" s="1">
        <v>37316</v>
      </c>
      <c r="B17" s="2">
        <v>25542.661223536259</v>
      </c>
      <c r="C17" s="2">
        <v>28151.577976691173</v>
      </c>
      <c r="D17" s="2">
        <v>14670.439065283454</v>
      </c>
      <c r="E17" s="2">
        <v>16710.282299608491</v>
      </c>
      <c r="F17" s="2">
        <v>0</v>
      </c>
      <c r="G17" s="2">
        <v>0</v>
      </c>
      <c r="H17" s="2"/>
      <c r="I17" s="2">
        <v>10663.107689438011</v>
      </c>
      <c r="J17" s="2">
        <v>71319.892310561991</v>
      </c>
      <c r="K17" s="7">
        <f t="shared" si="1"/>
        <v>3091.9605651193706</v>
      </c>
      <c r="L17" s="7">
        <f t="shared" si="2"/>
        <v>71319.892310561991</v>
      </c>
      <c r="M17" s="7">
        <f t="shared" si="3"/>
        <v>213.95967693168598</v>
      </c>
      <c r="N17" s="7"/>
      <c r="O17">
        <v>4.62</v>
      </c>
      <c r="P17">
        <v>-2.5000000000000001E-2</v>
      </c>
      <c r="Q17">
        <v>-6.5000000000000002E-2</v>
      </c>
      <c r="R17">
        <f t="shared" si="4"/>
        <v>-2.5000000000000001E-2</v>
      </c>
      <c r="S17">
        <v>-7.0000000000000007E-2</v>
      </c>
      <c r="T17">
        <f>+W17+0.18</f>
        <v>0.49</v>
      </c>
      <c r="W17">
        <v>0.31</v>
      </c>
      <c r="Y17" s="9">
        <f t="shared" si="6"/>
        <v>0.24001455344990053</v>
      </c>
      <c r="Z17" s="9">
        <f t="shared" si="7"/>
        <v>0.26422319267599703</v>
      </c>
      <c r="AA17" s="9">
        <f t="shared" si="8"/>
        <v>0.26870954182429591</v>
      </c>
      <c r="AB17" s="9">
        <f t="shared" si="9"/>
        <v>0.16523811978146583</v>
      </c>
      <c r="AD17" s="9">
        <f t="shared" si="10"/>
        <v>9.4985446550099495E-2</v>
      </c>
      <c r="AE17" s="9">
        <f t="shared" si="0"/>
        <v>0.11077680732400297</v>
      </c>
      <c r="AF17" s="9">
        <f t="shared" si="0"/>
        <v>6.6290458175704114E-2</v>
      </c>
      <c r="AG17" s="9">
        <f t="shared" si="0"/>
        <v>0.21476188021853418</v>
      </c>
      <c r="AH17" s="9"/>
    </row>
    <row r="18" spans="1:38" x14ac:dyDescent="0.2">
      <c r="A18" s="1">
        <v>37348</v>
      </c>
      <c r="B18" s="2">
        <v>7721.0866350049646</v>
      </c>
      <c r="C18" s="2">
        <v>15103.06698016376</v>
      </c>
      <c r="D18" s="2">
        <v>14670.439065283454</v>
      </c>
      <c r="E18" s="2">
        <v>0</v>
      </c>
      <c r="F18" s="2">
        <v>67689.152483165817</v>
      </c>
      <c r="G18" s="2">
        <v>6000</v>
      </c>
      <c r="H18" s="2"/>
      <c r="I18" s="2">
        <v>0</v>
      </c>
      <c r="J18" s="2">
        <v>104272.01535927392</v>
      </c>
      <c r="K18" s="7">
        <f t="shared" si="1"/>
        <v>6911.7298043440824</v>
      </c>
      <c r="L18" s="7">
        <f t="shared" si="2"/>
        <v>30582.862876108105</v>
      </c>
      <c r="M18" s="7">
        <f t="shared" si="3"/>
        <v>91.748588628324313</v>
      </c>
      <c r="N18" s="7"/>
      <c r="O18">
        <v>4.6449999999999996</v>
      </c>
      <c r="P18">
        <v>-0.05</v>
      </c>
      <c r="Q18">
        <f>+Q6</f>
        <v>-6.5000000000000002E-2</v>
      </c>
      <c r="R18">
        <f t="shared" si="4"/>
        <v>-0.05</v>
      </c>
      <c r="S18">
        <v>-7.0000000000000007E-2</v>
      </c>
      <c r="T18">
        <f>+W18+0.07</f>
        <v>0.27500000000000002</v>
      </c>
      <c r="U18">
        <v>0.26</v>
      </c>
      <c r="W18">
        <v>0.20499999999999999</v>
      </c>
      <c r="Y18" s="9">
        <f t="shared" si="6"/>
        <v>0.24001455344990053</v>
      </c>
      <c r="Z18" s="9">
        <f t="shared" si="7"/>
        <v>0.26553067452383455</v>
      </c>
      <c r="AA18" s="9">
        <f t="shared" si="8"/>
        <v>0.26870954182429591</v>
      </c>
      <c r="AB18" s="9">
        <f t="shared" si="9"/>
        <v>0.16600865890114419</v>
      </c>
      <c r="AD18" s="9">
        <f t="shared" si="10"/>
        <v>1.4985446550099479E-2</v>
      </c>
      <c r="AE18" s="9">
        <f t="shared" si="0"/>
        <v>4.4693254761654644E-3</v>
      </c>
      <c r="AF18" s="9">
        <f t="shared" si="0"/>
        <v>-1.3709541824295901E-2</v>
      </c>
      <c r="AG18" s="9">
        <f t="shared" si="0"/>
        <v>0.10899134109885583</v>
      </c>
      <c r="AH18" s="9"/>
      <c r="AI18" s="9">
        <f>AVERAGE(AD18:AD24)</f>
        <v>1.2903540392180311E-2</v>
      </c>
      <c r="AJ18" s="9">
        <f>AVERAGE(AE18:AE24)</f>
        <v>2.1532147742818514E-3</v>
      </c>
      <c r="AK18" s="9">
        <f>AVERAGE(AF18:AF24)</f>
        <v>-1.5961988830841285E-2</v>
      </c>
      <c r="AL18" s="9">
        <f>AVERAGE(AG18:AG24)</f>
        <v>0.10762638608685411</v>
      </c>
    </row>
    <row r="19" spans="1:38" x14ac:dyDescent="0.2">
      <c r="A19" s="1">
        <v>37378</v>
      </c>
      <c r="B19" s="2">
        <v>7721.0866350049646</v>
      </c>
      <c r="C19" s="2">
        <v>15103.06698016376</v>
      </c>
      <c r="D19" s="2">
        <v>14670.439065283454</v>
      </c>
      <c r="E19" s="2">
        <v>0</v>
      </c>
      <c r="F19" s="2">
        <v>33374.837952832939</v>
      </c>
      <c r="G19" s="2">
        <v>6000</v>
      </c>
      <c r="H19" s="2"/>
      <c r="I19" s="2">
        <v>0</v>
      </c>
      <c r="J19" s="2">
        <v>69957.700828941044</v>
      </c>
      <c r="K19" s="7">
        <f t="shared" si="1"/>
        <v>6911.7298043440678</v>
      </c>
      <c r="L19" s="7">
        <f t="shared" si="2"/>
        <v>30582.862876108105</v>
      </c>
      <c r="M19" s="7">
        <f t="shared" si="3"/>
        <v>91.748588628324313</v>
      </c>
      <c r="N19" s="7"/>
      <c r="O19">
        <v>4.62</v>
      </c>
      <c r="P19">
        <v>-0.05</v>
      </c>
      <c r="Q19">
        <f t="shared" ref="Q19:Q41" si="11">+Q7</f>
        <v>-6.5000000000000002E-2</v>
      </c>
      <c r="R19">
        <f t="shared" si="4"/>
        <v>-0.05</v>
      </c>
      <c r="S19">
        <v>-7.0000000000000007E-2</v>
      </c>
      <c r="T19">
        <f t="shared" ref="T19:T24" si="12">+W19+0.07</f>
        <v>0.27500000000000002</v>
      </c>
      <c r="U19">
        <v>0.26</v>
      </c>
      <c r="W19">
        <v>0.20499999999999999</v>
      </c>
      <c r="Y19" s="9">
        <f t="shared" si="6"/>
        <v>0.23883928384462363</v>
      </c>
      <c r="Z19" s="9">
        <f t="shared" si="7"/>
        <v>0.26422319267599703</v>
      </c>
      <c r="AA19" s="9">
        <f t="shared" si="8"/>
        <v>0.26743799915931066</v>
      </c>
      <c r="AB19" s="9">
        <f t="shared" si="9"/>
        <v>0.16523811978146583</v>
      </c>
      <c r="AD19" s="9">
        <f t="shared" si="10"/>
        <v>1.616071615537637E-2</v>
      </c>
      <c r="AE19" s="9">
        <f t="shared" si="0"/>
        <v>5.776807324002986E-3</v>
      </c>
      <c r="AF19" s="9">
        <f t="shared" si="0"/>
        <v>-1.2437999159310653E-2</v>
      </c>
      <c r="AG19" s="9">
        <f t="shared" si="0"/>
        <v>0.1097618802185342</v>
      </c>
      <c r="AH19" s="9"/>
    </row>
    <row r="20" spans="1:38" x14ac:dyDescent="0.2">
      <c r="A20" s="1">
        <v>37409</v>
      </c>
      <c r="B20" s="2">
        <v>7721.0866350049646</v>
      </c>
      <c r="C20" s="2">
        <v>15103.06698016376</v>
      </c>
      <c r="D20" s="2">
        <v>14670.439065283454</v>
      </c>
      <c r="E20" s="2">
        <v>0</v>
      </c>
      <c r="F20" s="2">
        <v>17605.851072129535</v>
      </c>
      <c r="G20" s="2">
        <v>6000</v>
      </c>
      <c r="H20" s="2"/>
      <c r="I20" s="2">
        <v>0</v>
      </c>
      <c r="J20" s="2">
        <v>54188.713948237637</v>
      </c>
      <c r="K20" s="7">
        <f t="shared" si="1"/>
        <v>6911.7298043440824</v>
      </c>
      <c r="L20" s="7">
        <f t="shared" si="2"/>
        <v>30582.862876108105</v>
      </c>
      <c r="M20" s="7">
        <f t="shared" si="3"/>
        <v>91.748588628324313</v>
      </c>
      <c r="N20" s="7"/>
      <c r="O20">
        <v>4.5999999999999996</v>
      </c>
      <c r="P20">
        <v>-0.05</v>
      </c>
      <c r="Q20">
        <f t="shared" si="11"/>
        <v>-6.5000000000000002E-2</v>
      </c>
      <c r="R20">
        <f t="shared" si="4"/>
        <v>-0.05</v>
      </c>
      <c r="S20">
        <v>-7.0000000000000007E-2</v>
      </c>
      <c r="T20">
        <f t="shared" si="12"/>
        <v>0.27500000000000002</v>
      </c>
      <c r="U20">
        <v>0.26</v>
      </c>
      <c r="W20">
        <v>0.20499999999999999</v>
      </c>
      <c r="Y20" s="9">
        <f t="shared" si="6"/>
        <v>0.23789906816040207</v>
      </c>
      <c r="Z20" s="9">
        <f t="shared" si="7"/>
        <v>0.26317720719772697</v>
      </c>
      <c r="AA20" s="9">
        <f t="shared" si="8"/>
        <v>0.26642076502732237</v>
      </c>
      <c r="AB20" s="9">
        <f t="shared" si="9"/>
        <v>0.16462168848572312</v>
      </c>
      <c r="AD20" s="9">
        <f t="shared" si="10"/>
        <v>1.7100931839597933E-2</v>
      </c>
      <c r="AE20" s="9">
        <f t="shared" si="0"/>
        <v>6.8227928022730477E-3</v>
      </c>
      <c r="AF20" s="9">
        <f t="shared" si="0"/>
        <v>-1.1420765027322366E-2</v>
      </c>
      <c r="AG20" s="9">
        <f t="shared" si="0"/>
        <v>0.11037831151427691</v>
      </c>
      <c r="AH20" s="9"/>
    </row>
    <row r="21" spans="1:38" x14ac:dyDescent="0.2">
      <c r="A21" s="1">
        <v>37439</v>
      </c>
      <c r="B21" s="2">
        <v>7721.0866350049646</v>
      </c>
      <c r="C21" s="2">
        <v>15103.06698016376</v>
      </c>
      <c r="D21" s="2">
        <v>14670.439065283454</v>
      </c>
      <c r="E21" s="2">
        <v>0</v>
      </c>
      <c r="F21" s="2">
        <v>14388.918878538396</v>
      </c>
      <c r="G21" s="2">
        <v>6000</v>
      </c>
      <c r="H21" s="2"/>
      <c r="I21" s="2">
        <v>0</v>
      </c>
      <c r="J21" s="2">
        <v>50971.781754646501</v>
      </c>
      <c r="K21" s="7">
        <f t="shared" si="1"/>
        <v>6911.7298043440751</v>
      </c>
      <c r="L21" s="7">
        <f t="shared" si="2"/>
        <v>30582.862876108105</v>
      </c>
      <c r="M21" s="7">
        <f t="shared" si="3"/>
        <v>91.748588628324313</v>
      </c>
      <c r="N21" s="7"/>
      <c r="O21">
        <v>4.7</v>
      </c>
      <c r="P21">
        <v>-0.05</v>
      </c>
      <c r="Q21">
        <f t="shared" si="11"/>
        <v>-6.5000000000000002E-2</v>
      </c>
      <c r="R21">
        <f t="shared" si="4"/>
        <v>-0.05</v>
      </c>
      <c r="S21">
        <v>-7.0000000000000007E-2</v>
      </c>
      <c r="T21">
        <f t="shared" si="12"/>
        <v>0.27500000000000002</v>
      </c>
      <c r="U21">
        <v>0.26</v>
      </c>
      <c r="W21">
        <v>0.20499999999999999</v>
      </c>
      <c r="Y21" s="9">
        <f t="shared" si="6"/>
        <v>0.24260014658150983</v>
      </c>
      <c r="Z21" s="9">
        <f t="shared" si="7"/>
        <v>0.26840713458907711</v>
      </c>
      <c r="AA21" s="9">
        <f t="shared" si="8"/>
        <v>0.27150693568726358</v>
      </c>
      <c r="AB21" s="9">
        <f t="shared" si="9"/>
        <v>0.16770384496443666</v>
      </c>
      <c r="AD21" s="9">
        <f t="shared" si="10"/>
        <v>1.2399853418490175E-2</v>
      </c>
      <c r="AE21" s="9">
        <f t="shared" si="0"/>
        <v>1.5928654109229057E-3</v>
      </c>
      <c r="AF21" s="9">
        <f t="shared" si="0"/>
        <v>-1.650693568726358E-2</v>
      </c>
      <c r="AG21" s="9">
        <f t="shared" si="0"/>
        <v>0.10729615503556336</v>
      </c>
      <c r="AH21" s="9"/>
    </row>
    <row r="22" spans="1:38" x14ac:dyDescent="0.2">
      <c r="A22" s="1">
        <v>37470</v>
      </c>
      <c r="B22" s="2">
        <v>7721.0866350049646</v>
      </c>
      <c r="C22" s="2">
        <v>15103.06698016376</v>
      </c>
      <c r="D22" s="2">
        <v>14670.439065283454</v>
      </c>
      <c r="E22" s="2">
        <v>0</v>
      </c>
      <c r="F22" s="2">
        <v>14994.019720868742</v>
      </c>
      <c r="G22" s="2">
        <v>6000</v>
      </c>
      <c r="H22" s="2"/>
      <c r="I22" s="2">
        <v>0</v>
      </c>
      <c r="J22" s="2">
        <v>51576.882596976851</v>
      </c>
      <c r="K22" s="7">
        <f t="shared" si="1"/>
        <v>6911.7298043440678</v>
      </c>
      <c r="L22" s="7">
        <f t="shared" si="2"/>
        <v>30582.862876108105</v>
      </c>
      <c r="M22" s="7">
        <f t="shared" si="3"/>
        <v>91.748588628324313</v>
      </c>
      <c r="N22" s="7"/>
      <c r="O22">
        <v>4.84</v>
      </c>
      <c r="P22">
        <v>-0.05</v>
      </c>
      <c r="Q22">
        <f t="shared" si="11"/>
        <v>-6.5000000000000002E-2</v>
      </c>
      <c r="R22">
        <f t="shared" si="4"/>
        <v>-0.05</v>
      </c>
      <c r="S22">
        <v>-7.0000000000000007E-2</v>
      </c>
      <c r="T22">
        <f t="shared" si="12"/>
        <v>0.27500000000000002</v>
      </c>
      <c r="U22">
        <v>0.26</v>
      </c>
      <c r="W22">
        <v>0.20499999999999999</v>
      </c>
      <c r="Y22" s="9">
        <f t="shared" si="6"/>
        <v>0.24918165637106063</v>
      </c>
      <c r="Z22" s="9">
        <f t="shared" ref="Z22:Z41" si="13">($O22+Q22)/(1-Z$2)*Z$2+Z$3</f>
        <v>0.27572903293696727</v>
      </c>
      <c r="AA22" s="9">
        <f t="shared" ref="AA22:AA41" si="14">($O22+R22)/(1-AA$2)*AA$2+AA$3</f>
        <v>0.27862757461118115</v>
      </c>
      <c r="AB22" s="9">
        <f t="shared" ref="AB22:AB41" si="15">($O22+S22)/(1-AB$2)*AB$2+AB$3</f>
        <v>0.17201886403463559</v>
      </c>
      <c r="AD22" s="9">
        <f t="shared" si="10"/>
        <v>5.8183436289393764E-3</v>
      </c>
      <c r="AE22" s="9">
        <f t="shared" ref="AE22:AE41" si="16">+($W22-Q22)-Z22</f>
        <v>-5.7290329369672488E-3</v>
      </c>
      <c r="AF22" s="9">
        <f t="shared" ref="AF22:AF41" si="17">+($W22-R22)-AA22</f>
        <v>-2.3627574611181146E-2</v>
      </c>
      <c r="AG22" s="9">
        <f t="shared" ref="AG22:AG41" si="18">+($W22-S22)-AB22</f>
        <v>0.10298113596536443</v>
      </c>
      <c r="AH22" s="9"/>
    </row>
    <row r="23" spans="1:38" x14ac:dyDescent="0.2">
      <c r="A23" s="1">
        <v>37501</v>
      </c>
      <c r="B23" s="2">
        <v>7721.0866350049646</v>
      </c>
      <c r="C23" s="2">
        <v>15103.06698016376</v>
      </c>
      <c r="D23" s="2">
        <v>14670.439065283454</v>
      </c>
      <c r="E23" s="2">
        <v>0</v>
      </c>
      <c r="F23" s="2">
        <v>24433.016224375195</v>
      </c>
      <c r="G23" s="2">
        <v>6000</v>
      </c>
      <c r="H23" s="2"/>
      <c r="I23" s="2">
        <v>0</v>
      </c>
      <c r="J23" s="2">
        <v>61015.879100483304</v>
      </c>
      <c r="K23" s="7">
        <f t="shared" si="1"/>
        <v>6911.7298043440678</v>
      </c>
      <c r="L23" s="7">
        <f t="shared" si="2"/>
        <v>30582.862876108105</v>
      </c>
      <c r="M23" s="7">
        <f t="shared" si="3"/>
        <v>91.748588628324313</v>
      </c>
      <c r="N23" s="7"/>
      <c r="O23">
        <v>4.84</v>
      </c>
      <c r="P23">
        <v>-0.05</v>
      </c>
      <c r="Q23">
        <f t="shared" si="11"/>
        <v>-6.5000000000000002E-2</v>
      </c>
      <c r="R23">
        <f t="shared" si="4"/>
        <v>-0.05</v>
      </c>
      <c r="S23">
        <v>-7.0000000000000007E-2</v>
      </c>
      <c r="T23">
        <f t="shared" si="12"/>
        <v>0.27500000000000002</v>
      </c>
      <c r="U23">
        <v>0.26</v>
      </c>
      <c r="W23">
        <v>0.20499999999999999</v>
      </c>
      <c r="Y23" s="9">
        <f t="shared" si="6"/>
        <v>0.24918165637106063</v>
      </c>
      <c r="Z23" s="9">
        <f t="shared" si="13"/>
        <v>0.27572903293696727</v>
      </c>
      <c r="AA23" s="9">
        <f t="shared" si="14"/>
        <v>0.27862757461118115</v>
      </c>
      <c r="AB23" s="9">
        <f t="shared" si="15"/>
        <v>0.17201886403463559</v>
      </c>
      <c r="AD23" s="9">
        <f t="shared" si="10"/>
        <v>5.8183436289393764E-3</v>
      </c>
      <c r="AE23" s="9">
        <f t="shared" si="16"/>
        <v>-5.7290329369672488E-3</v>
      </c>
      <c r="AF23" s="9">
        <f t="shared" si="17"/>
        <v>-2.3627574611181146E-2</v>
      </c>
      <c r="AG23" s="9">
        <f t="shared" si="18"/>
        <v>0.10298113596536443</v>
      </c>
      <c r="AH23" s="9"/>
    </row>
    <row r="24" spans="1:38" x14ac:dyDescent="0.2">
      <c r="A24" s="1">
        <v>37531</v>
      </c>
      <c r="B24" s="2">
        <v>7721.0866350049646</v>
      </c>
      <c r="C24" s="2">
        <v>15103.06698016376</v>
      </c>
      <c r="D24" s="2">
        <v>14670.439065283454</v>
      </c>
      <c r="E24" s="2">
        <v>0</v>
      </c>
      <c r="F24" s="2">
        <v>51777.749219439851</v>
      </c>
      <c r="G24" s="2">
        <v>6000</v>
      </c>
      <c r="H24" s="2"/>
      <c r="I24" s="2">
        <v>0</v>
      </c>
      <c r="J24" s="2">
        <v>88360.460407889812</v>
      </c>
      <c r="K24" s="7">
        <f t="shared" si="1"/>
        <v>6911.8814920022123</v>
      </c>
      <c r="L24" s="7">
        <f t="shared" si="2"/>
        <v>30582.711188449961</v>
      </c>
      <c r="M24" s="7">
        <f t="shared" si="3"/>
        <v>91.748133565349889</v>
      </c>
      <c r="N24" s="7"/>
      <c r="O24">
        <v>4.58</v>
      </c>
      <c r="P24">
        <v>-0.05</v>
      </c>
      <c r="Q24">
        <f t="shared" si="11"/>
        <v>-6.5000000000000002E-2</v>
      </c>
      <c r="R24">
        <f t="shared" si="4"/>
        <v>-0.05</v>
      </c>
      <c r="S24">
        <v>-7.0000000000000007E-2</v>
      </c>
      <c r="T24">
        <f t="shared" si="12"/>
        <v>0.27500000000000002</v>
      </c>
      <c r="U24">
        <v>0.26</v>
      </c>
      <c r="W24">
        <v>0.20499999999999999</v>
      </c>
      <c r="Y24" s="9">
        <f t="shared" si="6"/>
        <v>0.23695885247618054</v>
      </c>
      <c r="Z24" s="9">
        <f t="shared" si="13"/>
        <v>0.26213122171945696</v>
      </c>
      <c r="AA24" s="9">
        <f t="shared" si="14"/>
        <v>0.26540353089533419</v>
      </c>
      <c r="AB24" s="9">
        <f t="shared" si="15"/>
        <v>0.16400525718998041</v>
      </c>
      <c r="AD24" s="9">
        <f t="shared" si="10"/>
        <v>1.8041147523819467E-2</v>
      </c>
      <c r="AE24" s="9">
        <f t="shared" si="16"/>
        <v>7.8687782805430539E-3</v>
      </c>
      <c r="AF24" s="9">
        <f t="shared" si="17"/>
        <v>-1.040353089533419E-2</v>
      </c>
      <c r="AG24" s="9">
        <f t="shared" si="18"/>
        <v>0.11099474281001961</v>
      </c>
      <c r="AH24" s="9"/>
    </row>
    <row r="25" spans="1:38" x14ac:dyDescent="0.2">
      <c r="A25" s="1">
        <v>37562</v>
      </c>
      <c r="B25" s="2">
        <v>25542.661223536259</v>
      </c>
      <c r="C25" s="2">
        <v>28151.577976691173</v>
      </c>
      <c r="D25" s="2">
        <v>14670.439065283454</v>
      </c>
      <c r="E25" s="2">
        <v>16710.282299608491</v>
      </c>
      <c r="F25" s="2">
        <v>0</v>
      </c>
      <c r="G25" s="2">
        <v>0</v>
      </c>
      <c r="H25" s="2"/>
      <c r="I25" s="2">
        <v>16723.712568062234</v>
      </c>
      <c r="J25" s="2">
        <v>65259.287431937766</v>
      </c>
      <c r="K25" s="7">
        <f t="shared" si="1"/>
        <v>3091.9605651193633</v>
      </c>
      <c r="L25" s="7">
        <f t="shared" si="2"/>
        <v>65259.287431937766</v>
      </c>
      <c r="M25" s="7">
        <f t="shared" si="3"/>
        <v>195.77786229581329</v>
      </c>
      <c r="N25" s="7"/>
      <c r="O25">
        <v>4.3719999999999999</v>
      </c>
      <c r="P25">
        <v>-3.5000000000000003E-2</v>
      </c>
      <c r="Q25">
        <f t="shared" si="11"/>
        <v>-6.5000000000000002E-2</v>
      </c>
      <c r="R25">
        <f t="shared" si="4"/>
        <v>-3.5000000000000003E-2</v>
      </c>
      <c r="S25">
        <v>-7.0000000000000007E-2</v>
      </c>
      <c r="T25">
        <f>+W25+0.18</f>
        <v>0.41000000000000003</v>
      </c>
      <c r="W25">
        <v>0.23</v>
      </c>
      <c r="Y25" s="9">
        <f t="shared" si="6"/>
        <v>0.22788577112344258</v>
      </c>
      <c r="Z25" s="9">
        <f t="shared" si="13"/>
        <v>0.25125297274544878</v>
      </c>
      <c r="AA25" s="9">
        <f t="shared" si="14"/>
        <v>0.2555872215216477</v>
      </c>
      <c r="AB25" s="9">
        <f t="shared" si="15"/>
        <v>0.15759437171425625</v>
      </c>
      <c r="AD25" s="9">
        <f t="shared" si="10"/>
        <v>3.7114228876557437E-2</v>
      </c>
      <c r="AE25" s="9">
        <f t="shared" si="16"/>
        <v>4.3747027254551263E-2</v>
      </c>
      <c r="AF25" s="9">
        <f t="shared" si="17"/>
        <v>9.4127784783523127E-3</v>
      </c>
      <c r="AG25" s="9">
        <f t="shared" si="18"/>
        <v>0.1424056282857438</v>
      </c>
      <c r="AH25" s="9"/>
      <c r="AI25" s="9">
        <f>AVERAGE(AD25:AD29)</f>
        <v>4.5247094545073821E-2</v>
      </c>
      <c r="AJ25" s="9">
        <f>AVERAGE(AE25:AE29)</f>
        <v>5.2794801641586939E-2</v>
      </c>
      <c r="AK25" s="9">
        <f>AVERAGE(AF25:AF29)</f>
        <v>1.8211853720050474E-2</v>
      </c>
      <c r="AL25" s="9">
        <f>AVERAGE(AG25:AG29)</f>
        <v>0.14773775899391822</v>
      </c>
    </row>
    <row r="26" spans="1:38" x14ac:dyDescent="0.2">
      <c r="A26" s="1">
        <v>37592</v>
      </c>
      <c r="B26" s="2">
        <v>25542.661223536259</v>
      </c>
      <c r="C26" s="2">
        <v>28151.577976691173</v>
      </c>
      <c r="D26" s="2">
        <v>14670.439065283454</v>
      </c>
      <c r="E26" s="2">
        <v>16710.282299608491</v>
      </c>
      <c r="F26" s="2">
        <v>12573.877936200151</v>
      </c>
      <c r="G26" s="2">
        <v>0</v>
      </c>
      <c r="H26" s="2"/>
      <c r="I26" s="2">
        <v>0</v>
      </c>
      <c r="J26" s="2">
        <v>94556.877936200151</v>
      </c>
      <c r="K26" s="7">
        <f t="shared" si="1"/>
        <v>3091.9605651193706</v>
      </c>
      <c r="L26" s="7">
        <f t="shared" si="2"/>
        <v>81983</v>
      </c>
      <c r="M26" s="7">
        <f t="shared" si="3"/>
        <v>245.94900000000001</v>
      </c>
      <c r="N26" s="7"/>
      <c r="O26">
        <v>4.17</v>
      </c>
      <c r="P26">
        <v>-3.5000000000000003E-2</v>
      </c>
      <c r="Q26">
        <f t="shared" si="11"/>
        <v>-6.5000000000000002E-2</v>
      </c>
      <c r="R26">
        <f t="shared" si="4"/>
        <v>-3.5000000000000003E-2</v>
      </c>
      <c r="S26">
        <v>-7.0000000000000007E-2</v>
      </c>
      <c r="T26">
        <f>+W26+0.18</f>
        <v>0.41000000000000003</v>
      </c>
      <c r="W26">
        <v>0.23</v>
      </c>
      <c r="Y26" s="9">
        <f t="shared" si="6"/>
        <v>0.21838959271280495</v>
      </c>
      <c r="Z26" s="9">
        <f t="shared" si="13"/>
        <v>0.24068851941492159</v>
      </c>
      <c r="AA26" s="9">
        <f t="shared" si="14"/>
        <v>0.24531315678856661</v>
      </c>
      <c r="AB26" s="9">
        <f t="shared" si="15"/>
        <v>0.15136841562725489</v>
      </c>
      <c r="AD26" s="9">
        <f t="shared" si="10"/>
        <v>4.6610407287195066E-2</v>
      </c>
      <c r="AE26" s="9">
        <f t="shared" si="16"/>
        <v>5.4311480585078453E-2</v>
      </c>
      <c r="AF26" s="9">
        <f t="shared" si="17"/>
        <v>1.9686843211433408E-2</v>
      </c>
      <c r="AG26" s="9">
        <f t="shared" si="18"/>
        <v>0.14863158437274515</v>
      </c>
      <c r="AH26" s="9"/>
    </row>
    <row r="27" spans="1:38" x14ac:dyDescent="0.2">
      <c r="A27" s="1">
        <v>37623</v>
      </c>
      <c r="B27" s="2">
        <v>25542.661223536259</v>
      </c>
      <c r="C27" s="2">
        <v>28151.577976691173</v>
      </c>
      <c r="D27" s="2">
        <v>14670.439065283454</v>
      </c>
      <c r="E27" s="2">
        <v>16710.282299608491</v>
      </c>
      <c r="F27" s="2">
        <v>26331.612986678636</v>
      </c>
      <c r="G27" s="2">
        <v>0</v>
      </c>
      <c r="H27" s="2"/>
      <c r="I27" s="2">
        <v>0</v>
      </c>
      <c r="J27" s="2">
        <v>108314.61298667864</v>
      </c>
      <c r="K27" s="7">
        <f t="shared" si="1"/>
        <v>3091.9605651193706</v>
      </c>
      <c r="L27" s="7">
        <f t="shared" si="2"/>
        <v>81983</v>
      </c>
      <c r="M27" s="7">
        <f t="shared" si="3"/>
        <v>245.94900000000001</v>
      </c>
      <c r="N27" s="7"/>
      <c r="O27">
        <v>4.1150000000000002</v>
      </c>
      <c r="P27">
        <v>-3.5000000000000003E-2</v>
      </c>
      <c r="Q27">
        <f t="shared" si="11"/>
        <v>-6.5000000000000002E-2</v>
      </c>
      <c r="R27">
        <f t="shared" si="4"/>
        <v>-3.5000000000000003E-2</v>
      </c>
      <c r="S27">
        <v>-7.0000000000000007E-2</v>
      </c>
      <c r="T27">
        <f>+W27+0.18</f>
        <v>0.41000000000000003</v>
      </c>
      <c r="W27">
        <v>0.23</v>
      </c>
      <c r="Y27" s="9">
        <f t="shared" si="6"/>
        <v>0.2158039995811957</v>
      </c>
      <c r="Z27" s="9">
        <f t="shared" si="13"/>
        <v>0.23781205934967903</v>
      </c>
      <c r="AA27" s="9">
        <f t="shared" si="14"/>
        <v>0.24251576292559898</v>
      </c>
      <c r="AB27" s="9">
        <f t="shared" si="15"/>
        <v>0.14967322956396248</v>
      </c>
      <c r="AD27" s="9">
        <f t="shared" si="10"/>
        <v>4.9196000418804314E-2</v>
      </c>
      <c r="AE27" s="9">
        <f t="shared" si="16"/>
        <v>5.7187940650321012E-2</v>
      </c>
      <c r="AF27" s="9">
        <f t="shared" si="17"/>
        <v>2.2484237074401031E-2</v>
      </c>
      <c r="AG27" s="9">
        <f t="shared" si="18"/>
        <v>0.15032677043603757</v>
      </c>
      <c r="AH27" s="9"/>
    </row>
    <row r="28" spans="1:38" x14ac:dyDescent="0.2">
      <c r="A28" s="1">
        <v>37654</v>
      </c>
      <c r="B28" s="2">
        <v>25542.661223536259</v>
      </c>
      <c r="C28" s="2">
        <v>28151.577976691173</v>
      </c>
      <c r="D28" s="2">
        <v>14670.439065283454</v>
      </c>
      <c r="E28" s="2">
        <v>16710.282299608491</v>
      </c>
      <c r="F28" s="2">
        <v>17584.451709654022</v>
      </c>
      <c r="G28" s="2">
        <v>0</v>
      </c>
      <c r="H28" s="2"/>
      <c r="I28" s="2">
        <v>0</v>
      </c>
      <c r="J28" s="2">
        <v>99567.451709654022</v>
      </c>
      <c r="K28" s="7">
        <f t="shared" si="1"/>
        <v>3091.9605651193706</v>
      </c>
      <c r="L28" s="7">
        <f t="shared" si="2"/>
        <v>81983</v>
      </c>
      <c r="M28" s="7">
        <f t="shared" si="3"/>
        <v>245.94900000000001</v>
      </c>
      <c r="N28" s="7"/>
      <c r="O28">
        <v>4.1180000000000003</v>
      </c>
      <c r="P28">
        <v>-3.5000000000000003E-2</v>
      </c>
      <c r="Q28">
        <f t="shared" si="11"/>
        <v>-6.5000000000000002E-2</v>
      </c>
      <c r="R28">
        <f t="shared" si="4"/>
        <v>-3.5000000000000003E-2</v>
      </c>
      <c r="S28">
        <v>-7.0000000000000007E-2</v>
      </c>
      <c r="T28">
        <f>+W28+0.18</f>
        <v>0.41000000000000003</v>
      </c>
      <c r="W28">
        <v>0.23</v>
      </c>
      <c r="Y28" s="9">
        <f t="shared" si="6"/>
        <v>0.21594503193382894</v>
      </c>
      <c r="Z28" s="9">
        <f t="shared" si="13"/>
        <v>0.23796895717141953</v>
      </c>
      <c r="AA28" s="9">
        <f t="shared" si="14"/>
        <v>0.24266834804539722</v>
      </c>
      <c r="AB28" s="9">
        <f t="shared" si="15"/>
        <v>0.14976569425832387</v>
      </c>
      <c r="AD28" s="9">
        <f t="shared" si="10"/>
        <v>4.9054968066171073E-2</v>
      </c>
      <c r="AE28" s="9">
        <f t="shared" si="16"/>
        <v>5.7031042828580514E-2</v>
      </c>
      <c r="AF28" s="9">
        <f t="shared" si="17"/>
        <v>2.2331651954602794E-2</v>
      </c>
      <c r="AG28" s="9">
        <f t="shared" si="18"/>
        <v>0.15023430574167618</v>
      </c>
      <c r="AH28" s="9"/>
    </row>
    <row r="29" spans="1:38" x14ac:dyDescent="0.2">
      <c r="A29" s="1">
        <v>37682</v>
      </c>
      <c r="B29" s="2">
        <v>25542.661223536259</v>
      </c>
      <c r="C29" s="2">
        <v>28151.577976691173</v>
      </c>
      <c r="D29" s="2">
        <v>14670.439065283454</v>
      </c>
      <c r="E29" s="2">
        <v>16710.282299608491</v>
      </c>
      <c r="F29" s="2">
        <v>0</v>
      </c>
      <c r="G29" s="2">
        <v>0</v>
      </c>
      <c r="H29" s="2"/>
      <c r="I29" s="2">
        <v>9236.7098432267667</v>
      </c>
      <c r="J29" s="2">
        <v>72746.290156773233</v>
      </c>
      <c r="K29" s="7">
        <f t="shared" si="1"/>
        <v>3091.9605651193706</v>
      </c>
      <c r="L29" s="7">
        <f t="shared" si="2"/>
        <v>72746.290156773233</v>
      </c>
      <c r="M29" s="7">
        <f t="shared" si="3"/>
        <v>218.23887047031971</v>
      </c>
      <c r="N29" s="7"/>
      <c r="O29">
        <v>4.22</v>
      </c>
      <c r="P29">
        <v>-3.5000000000000003E-2</v>
      </c>
      <c r="Q29">
        <f t="shared" si="11"/>
        <v>-6.5000000000000002E-2</v>
      </c>
      <c r="R29">
        <f t="shared" si="4"/>
        <v>-3.5000000000000003E-2</v>
      </c>
      <c r="S29">
        <v>-7.0000000000000007E-2</v>
      </c>
      <c r="T29">
        <f>+W29+0.18</f>
        <v>0.41000000000000003</v>
      </c>
      <c r="W29">
        <v>0.23</v>
      </c>
      <c r="Y29" s="9">
        <f t="shared" si="6"/>
        <v>0.22074013192335878</v>
      </c>
      <c r="Z29" s="9">
        <f t="shared" si="13"/>
        <v>0.2433034831105966</v>
      </c>
      <c r="AA29" s="9">
        <f t="shared" si="14"/>
        <v>0.24785624211853718</v>
      </c>
      <c r="AB29" s="9">
        <f t="shared" si="15"/>
        <v>0.15290949386661165</v>
      </c>
      <c r="AD29" s="9">
        <f t="shared" si="10"/>
        <v>4.4259868076641229E-2</v>
      </c>
      <c r="AE29" s="9">
        <f t="shared" si="16"/>
        <v>5.1696516889403438E-2</v>
      </c>
      <c r="AF29" s="9">
        <f t="shared" si="17"/>
        <v>1.7143757881462829E-2</v>
      </c>
      <c r="AG29" s="9">
        <f t="shared" si="18"/>
        <v>0.14709050613338839</v>
      </c>
      <c r="AH29" s="9"/>
    </row>
    <row r="30" spans="1:38" x14ac:dyDescent="0.2">
      <c r="A30" s="1">
        <v>37713</v>
      </c>
      <c r="B30" s="2">
        <v>7721.0866350049646</v>
      </c>
      <c r="C30" s="2">
        <v>15103.06698016376</v>
      </c>
      <c r="D30" s="2">
        <v>14670.439065283454</v>
      </c>
      <c r="E30" s="2">
        <v>0</v>
      </c>
      <c r="F30" s="2">
        <v>69086.935532829128</v>
      </c>
      <c r="G30" s="2">
        <v>6000</v>
      </c>
      <c r="H30" s="2"/>
      <c r="I30" s="2">
        <v>0</v>
      </c>
      <c r="J30" s="2">
        <v>105669.79840893723</v>
      </c>
      <c r="K30" s="7">
        <f t="shared" si="1"/>
        <v>6911.7298043440678</v>
      </c>
      <c r="L30" s="7">
        <f t="shared" si="2"/>
        <v>30582.862876108105</v>
      </c>
      <c r="M30" s="7">
        <f t="shared" si="3"/>
        <v>91.748588628324313</v>
      </c>
      <c r="N30" s="7"/>
      <c r="O30">
        <v>4.173</v>
      </c>
      <c r="P30">
        <v>-0.06</v>
      </c>
      <c r="Q30">
        <f t="shared" si="11"/>
        <v>-6.5000000000000002E-2</v>
      </c>
      <c r="R30">
        <f t="shared" si="4"/>
        <v>-0.06</v>
      </c>
      <c r="S30">
        <v>-7.0000000000000007E-2</v>
      </c>
      <c r="T30">
        <f>+W30+0.08</f>
        <v>0.23499999999999999</v>
      </c>
      <c r="U30">
        <v>0.25</v>
      </c>
      <c r="W30">
        <v>0.155</v>
      </c>
      <c r="Y30" s="9">
        <f t="shared" si="6"/>
        <v>0.21735535546016127</v>
      </c>
      <c r="Z30" s="9">
        <f t="shared" si="13"/>
        <v>0.24084541723666206</v>
      </c>
      <c r="AA30" s="9">
        <f t="shared" si="14"/>
        <v>0.24419419924337957</v>
      </c>
      <c r="AB30" s="9">
        <f t="shared" si="15"/>
        <v>0.15146088032161631</v>
      </c>
      <c r="AD30" s="9">
        <f t="shared" si="10"/>
        <v>-2.3553554601612736E-3</v>
      </c>
      <c r="AE30" s="9">
        <f t="shared" si="16"/>
        <v>-2.0845417236662056E-2</v>
      </c>
      <c r="AF30" s="9">
        <f t="shared" si="17"/>
        <v>-2.9194199243379571E-2</v>
      </c>
      <c r="AG30" s="9">
        <f t="shared" si="18"/>
        <v>7.3539119678383696E-2</v>
      </c>
      <c r="AH30" s="9"/>
      <c r="AI30" s="9">
        <f>AVERAGE(AD30:AD36)</f>
        <v>-1.1331057331319113E-2</v>
      </c>
      <c r="AJ30" s="9">
        <f>AVERAGE(AE30:AE36)</f>
        <v>-3.0830842891718373E-2</v>
      </c>
      <c r="AK30" s="9">
        <f>AVERAGE(AF30:AF36)</f>
        <v>-3.890515222482438E-2</v>
      </c>
      <c r="AL30" s="9">
        <f>AVERAGE(AG30:AG36)</f>
        <v>6.7654402344382789E-2</v>
      </c>
    </row>
    <row r="31" spans="1:38" x14ac:dyDescent="0.2">
      <c r="A31" s="1">
        <v>37743</v>
      </c>
      <c r="B31" s="2">
        <v>7721.0866350049646</v>
      </c>
      <c r="C31" s="2">
        <v>15103.06698016376</v>
      </c>
      <c r="D31" s="2">
        <v>14670.439065283454</v>
      </c>
      <c r="E31" s="2">
        <v>0</v>
      </c>
      <c r="F31" s="2">
        <v>34086.334711889598</v>
      </c>
      <c r="G31" s="2">
        <v>6000</v>
      </c>
      <c r="H31" s="2"/>
      <c r="I31" s="2">
        <v>0</v>
      </c>
      <c r="J31" s="2">
        <v>70669.197587997711</v>
      </c>
      <c r="K31" s="7">
        <f t="shared" si="1"/>
        <v>6911.7298043440678</v>
      </c>
      <c r="L31" s="7">
        <f t="shared" si="2"/>
        <v>30582.862876108113</v>
      </c>
      <c r="M31" s="7">
        <f t="shared" si="3"/>
        <v>91.748588628324342</v>
      </c>
      <c r="N31" s="7"/>
      <c r="O31">
        <v>4.1719999999999997</v>
      </c>
      <c r="P31">
        <v>-0.06</v>
      </c>
      <c r="Q31">
        <f t="shared" si="11"/>
        <v>-6.5000000000000002E-2</v>
      </c>
      <c r="R31">
        <f t="shared" si="4"/>
        <v>-0.06</v>
      </c>
      <c r="S31">
        <v>-7.0000000000000007E-2</v>
      </c>
      <c r="T31">
        <f t="shared" ref="T31:T36" si="19">+W31+0.08</f>
        <v>0.23499999999999999</v>
      </c>
      <c r="U31">
        <v>0.25</v>
      </c>
      <c r="W31">
        <v>0.155</v>
      </c>
      <c r="Y31" s="9">
        <f t="shared" si="6"/>
        <v>0.21730834467595017</v>
      </c>
      <c r="Z31" s="9">
        <f t="shared" si="13"/>
        <v>0.24079311796274855</v>
      </c>
      <c r="AA31" s="9">
        <f t="shared" si="14"/>
        <v>0.24414333753678016</v>
      </c>
      <c r="AB31" s="9">
        <f t="shared" si="15"/>
        <v>0.15143005875682919</v>
      </c>
      <c r="AD31" s="9">
        <f t="shared" si="10"/>
        <v>-2.3083446759501747E-3</v>
      </c>
      <c r="AE31" s="9">
        <f t="shared" si="16"/>
        <v>-2.0793117962748547E-2</v>
      </c>
      <c r="AF31" s="9">
        <f t="shared" si="17"/>
        <v>-2.9143337536780167E-2</v>
      </c>
      <c r="AG31" s="9">
        <f t="shared" si="18"/>
        <v>7.3569941243170817E-2</v>
      </c>
      <c r="AH31" s="9"/>
    </row>
    <row r="32" spans="1:38" x14ac:dyDescent="0.2">
      <c r="A32" s="1">
        <v>37774</v>
      </c>
      <c r="B32" s="2">
        <v>7721.0866350049646</v>
      </c>
      <c r="C32" s="2">
        <v>15103.06698016376</v>
      </c>
      <c r="D32" s="2">
        <v>14670.439065283454</v>
      </c>
      <c r="E32" s="2">
        <v>0</v>
      </c>
      <c r="F32" s="2">
        <v>18001.968093572126</v>
      </c>
      <c r="G32" s="2">
        <v>6000</v>
      </c>
      <c r="H32" s="2"/>
      <c r="I32" s="2">
        <v>0</v>
      </c>
      <c r="J32" s="2">
        <v>54584.830969680232</v>
      </c>
      <c r="K32" s="7">
        <f t="shared" si="1"/>
        <v>6911.7298043440751</v>
      </c>
      <c r="L32" s="7">
        <f t="shared" si="2"/>
        <v>30582.862876108105</v>
      </c>
      <c r="M32" s="7">
        <f t="shared" si="3"/>
        <v>91.748588628324313</v>
      </c>
      <c r="N32" s="7"/>
      <c r="O32">
        <v>4.43</v>
      </c>
      <c r="P32">
        <v>-0.06</v>
      </c>
      <c r="Q32">
        <f t="shared" si="11"/>
        <v>-6.5000000000000002E-2</v>
      </c>
      <c r="R32">
        <f t="shared" si="4"/>
        <v>-0.06</v>
      </c>
      <c r="S32">
        <v>-7.0000000000000007E-2</v>
      </c>
      <c r="T32">
        <f t="shared" si="19"/>
        <v>0.23499999999999999</v>
      </c>
      <c r="U32">
        <v>0.25</v>
      </c>
      <c r="W32">
        <v>0.155</v>
      </c>
      <c r="Y32" s="9">
        <f t="shared" si="6"/>
        <v>0.22943712700240815</v>
      </c>
      <c r="Z32" s="9">
        <f t="shared" si="13"/>
        <v>0.25428633063243183</v>
      </c>
      <c r="AA32" s="9">
        <f t="shared" si="14"/>
        <v>0.25726565783942834</v>
      </c>
      <c r="AB32" s="9">
        <f t="shared" si="15"/>
        <v>0.15938202247191008</v>
      </c>
      <c r="AD32" s="9">
        <f t="shared" si="10"/>
        <v>-1.4437127002408151E-2</v>
      </c>
      <c r="AE32" s="9">
        <f t="shared" si="16"/>
        <v>-3.4286330632431833E-2</v>
      </c>
      <c r="AF32" s="9">
        <f t="shared" si="17"/>
        <v>-4.2265657839428344E-2</v>
      </c>
      <c r="AG32" s="9">
        <f t="shared" si="18"/>
        <v>6.5617977528089927E-2</v>
      </c>
      <c r="AH32" s="9"/>
    </row>
    <row r="33" spans="1:38" x14ac:dyDescent="0.2">
      <c r="A33" s="1">
        <v>37804</v>
      </c>
      <c r="B33" s="2">
        <v>7721.0866350049646</v>
      </c>
      <c r="C33" s="2">
        <v>15103.06698016376</v>
      </c>
      <c r="D33" s="2">
        <v>14670.439065283454</v>
      </c>
      <c r="E33" s="2">
        <v>0</v>
      </c>
      <c r="F33" s="2">
        <v>14720.697256109164</v>
      </c>
      <c r="G33" s="2">
        <v>6000</v>
      </c>
      <c r="H33" s="2"/>
      <c r="I33" s="2">
        <v>0</v>
      </c>
      <c r="J33" s="2">
        <v>51303.560132217273</v>
      </c>
      <c r="K33" s="7">
        <f t="shared" si="1"/>
        <v>6911.7298043440678</v>
      </c>
      <c r="L33" s="7">
        <f t="shared" si="2"/>
        <v>30582.862876108105</v>
      </c>
      <c r="M33" s="7">
        <f t="shared" si="3"/>
        <v>91.748588628324313</v>
      </c>
      <c r="N33" s="7"/>
      <c r="O33">
        <v>4.28</v>
      </c>
      <c r="P33">
        <v>-0.06</v>
      </c>
      <c r="Q33">
        <f t="shared" si="11"/>
        <v>-6.5000000000000002E-2</v>
      </c>
      <c r="R33">
        <f t="shared" si="4"/>
        <v>-0.06</v>
      </c>
      <c r="S33">
        <v>-7.0000000000000007E-2</v>
      </c>
      <c r="T33">
        <f t="shared" si="19"/>
        <v>0.23499999999999999</v>
      </c>
      <c r="U33">
        <v>0.25</v>
      </c>
      <c r="W33">
        <v>0.155</v>
      </c>
      <c r="Y33" s="9">
        <f t="shared" si="6"/>
        <v>0.22238550937074655</v>
      </c>
      <c r="Z33" s="9">
        <f t="shared" si="13"/>
        <v>0.2464414395454067</v>
      </c>
      <c r="AA33" s="9">
        <f t="shared" si="14"/>
        <v>0.24963640184951663</v>
      </c>
      <c r="AB33" s="9">
        <f t="shared" si="15"/>
        <v>0.1547587877538398</v>
      </c>
      <c r="AD33" s="9">
        <f t="shared" si="10"/>
        <v>-7.3855093707465569E-3</v>
      </c>
      <c r="AE33" s="9">
        <f t="shared" si="16"/>
        <v>-2.6441439545406703E-2</v>
      </c>
      <c r="AF33" s="9">
        <f t="shared" si="17"/>
        <v>-3.4636401849516635E-2</v>
      </c>
      <c r="AG33" s="9">
        <f t="shared" si="18"/>
        <v>7.0241212246160201E-2</v>
      </c>
      <c r="AH33" s="9"/>
    </row>
    <row r="34" spans="1:38" x14ac:dyDescent="0.2">
      <c r="A34" s="1">
        <v>37835</v>
      </c>
      <c r="B34" s="2">
        <v>7721.0866350049646</v>
      </c>
      <c r="C34" s="2">
        <v>15103.06698016376</v>
      </c>
      <c r="D34" s="2">
        <v>14670.439065283454</v>
      </c>
      <c r="E34" s="2">
        <v>0</v>
      </c>
      <c r="F34" s="2">
        <v>15337.900115286116</v>
      </c>
      <c r="G34" s="2">
        <v>6000</v>
      </c>
      <c r="H34" s="2"/>
      <c r="I34" s="2">
        <v>0</v>
      </c>
      <c r="J34" s="2">
        <v>51920.762991394222</v>
      </c>
      <c r="K34" s="7">
        <f t="shared" si="1"/>
        <v>6911.7298043440751</v>
      </c>
      <c r="L34" s="7">
        <f t="shared" si="2"/>
        <v>30582.862876108105</v>
      </c>
      <c r="M34" s="7">
        <f t="shared" si="3"/>
        <v>91.748588628324313</v>
      </c>
      <c r="N34" s="7"/>
      <c r="O34">
        <v>4.43</v>
      </c>
      <c r="P34">
        <v>-0.06</v>
      </c>
      <c r="Q34">
        <f t="shared" si="11"/>
        <v>-6.5000000000000002E-2</v>
      </c>
      <c r="R34">
        <f t="shared" si="4"/>
        <v>-0.06</v>
      </c>
      <c r="S34">
        <v>-7.0000000000000007E-2</v>
      </c>
      <c r="T34">
        <f t="shared" si="19"/>
        <v>0.23499999999999999</v>
      </c>
      <c r="U34">
        <v>0.25</v>
      </c>
      <c r="W34">
        <v>0.155</v>
      </c>
      <c r="Y34" s="9">
        <f t="shared" si="6"/>
        <v>0.22943712700240815</v>
      </c>
      <c r="Z34" s="9">
        <f t="shared" si="13"/>
        <v>0.25428633063243183</v>
      </c>
      <c r="AA34" s="9">
        <f t="shared" si="14"/>
        <v>0.25726565783942834</v>
      </c>
      <c r="AB34" s="9">
        <f t="shared" si="15"/>
        <v>0.15938202247191008</v>
      </c>
      <c r="AD34" s="9">
        <f t="shared" si="10"/>
        <v>-1.4437127002408151E-2</v>
      </c>
      <c r="AE34" s="9">
        <f t="shared" si="16"/>
        <v>-3.4286330632431833E-2</v>
      </c>
      <c r="AF34" s="9">
        <f t="shared" si="17"/>
        <v>-4.2265657839428344E-2</v>
      </c>
      <c r="AG34" s="9">
        <f t="shared" si="18"/>
        <v>6.5617977528089927E-2</v>
      </c>
      <c r="AH34" s="9"/>
    </row>
    <row r="35" spans="1:38" x14ac:dyDescent="0.2">
      <c r="A35" s="1">
        <v>37866</v>
      </c>
      <c r="B35" s="2">
        <v>7721.0866350049646</v>
      </c>
      <c r="C35" s="2">
        <v>15103.06698016376</v>
      </c>
      <c r="D35" s="2">
        <v>14670.439065283454</v>
      </c>
      <c r="E35" s="2">
        <v>0</v>
      </c>
      <c r="F35" s="2">
        <v>24965.676548862699</v>
      </c>
      <c r="G35" s="2">
        <v>6000</v>
      </c>
      <c r="H35" s="2"/>
      <c r="I35" s="2">
        <v>0</v>
      </c>
      <c r="J35" s="2">
        <v>61548.539424970804</v>
      </c>
      <c r="K35" s="7">
        <f t="shared" si="1"/>
        <v>6911.7298043440678</v>
      </c>
      <c r="L35" s="7">
        <f t="shared" si="2"/>
        <v>30582.862876108105</v>
      </c>
      <c r="M35" s="7">
        <f t="shared" si="3"/>
        <v>91.748588628324313</v>
      </c>
      <c r="N35" s="7"/>
      <c r="O35">
        <v>4.4400000000000004</v>
      </c>
      <c r="P35">
        <v>-0.06</v>
      </c>
      <c r="Q35">
        <f t="shared" si="11"/>
        <v>-6.5000000000000002E-2</v>
      </c>
      <c r="R35">
        <f t="shared" si="4"/>
        <v>-0.06</v>
      </c>
      <c r="S35">
        <v>-7.0000000000000007E-2</v>
      </c>
      <c r="T35">
        <f t="shared" si="19"/>
        <v>0.23499999999999999</v>
      </c>
      <c r="U35">
        <v>0.25</v>
      </c>
      <c r="W35">
        <v>0.155</v>
      </c>
      <c r="Y35" s="9">
        <f t="shared" si="6"/>
        <v>0.22990723484451894</v>
      </c>
      <c r="Z35" s="9">
        <f t="shared" si="13"/>
        <v>0.25480932337156686</v>
      </c>
      <c r="AA35" s="9">
        <f t="shared" si="14"/>
        <v>0.25777427490542248</v>
      </c>
      <c r="AB35" s="9">
        <f t="shared" si="15"/>
        <v>0.15969023811978147</v>
      </c>
      <c r="AD35" s="9">
        <f t="shared" si="10"/>
        <v>-1.4907234844518946E-2</v>
      </c>
      <c r="AE35" s="9">
        <f t="shared" si="16"/>
        <v>-3.4809323371566864E-2</v>
      </c>
      <c r="AF35" s="9">
        <f t="shared" si="17"/>
        <v>-4.2774274905422488E-2</v>
      </c>
      <c r="AG35" s="9">
        <f t="shared" si="18"/>
        <v>6.5309761880218531E-2</v>
      </c>
      <c r="AH35" s="9"/>
    </row>
    <row r="36" spans="1:38" x14ac:dyDescent="0.2">
      <c r="A36" s="1">
        <v>37896</v>
      </c>
      <c r="B36" s="2">
        <v>7721.0866350049646</v>
      </c>
      <c r="C36" s="2">
        <v>15103.06698016376</v>
      </c>
      <c r="D36" s="2">
        <v>14670.439065283454</v>
      </c>
      <c r="E36" s="2">
        <v>0</v>
      </c>
      <c r="F36" s="2">
        <v>52865.444203828651</v>
      </c>
      <c r="G36" s="2">
        <v>6000</v>
      </c>
      <c r="H36" s="2"/>
      <c r="I36" s="2">
        <v>0</v>
      </c>
      <c r="J36" s="2">
        <v>89448.155392278612</v>
      </c>
      <c r="K36" s="7">
        <f t="shared" si="1"/>
        <v>6911.8814920022123</v>
      </c>
      <c r="L36" s="7">
        <f t="shared" si="2"/>
        <v>30582.711188449961</v>
      </c>
      <c r="M36" s="7">
        <f t="shared" si="3"/>
        <v>91.748133565349889</v>
      </c>
      <c r="N36" s="7"/>
      <c r="O36">
        <v>4.6224999999999996</v>
      </c>
      <c r="P36">
        <v>-0.06</v>
      </c>
      <c r="Q36">
        <f t="shared" si="11"/>
        <v>-6.5000000000000002E-2</v>
      </c>
      <c r="R36">
        <f t="shared" si="4"/>
        <v>-0.06</v>
      </c>
      <c r="S36">
        <v>-7.0000000000000007E-2</v>
      </c>
      <c r="T36">
        <f t="shared" si="19"/>
        <v>0.23499999999999999</v>
      </c>
      <c r="U36">
        <v>0.25</v>
      </c>
      <c r="W36">
        <v>0.155</v>
      </c>
      <c r="Y36" s="9">
        <f t="shared" si="6"/>
        <v>0.23848670296304053</v>
      </c>
      <c r="Z36" s="9">
        <f t="shared" si="13"/>
        <v>0.26435394086078079</v>
      </c>
      <c r="AA36" s="9">
        <f t="shared" si="14"/>
        <v>0.26705653635981508</v>
      </c>
      <c r="AB36" s="9">
        <f t="shared" si="15"/>
        <v>0.16531517369343365</v>
      </c>
      <c r="AD36" s="9">
        <f t="shared" si="10"/>
        <v>-2.3486702963040534E-2</v>
      </c>
      <c r="AE36" s="9">
        <f t="shared" si="16"/>
        <v>-4.4353940860780788E-2</v>
      </c>
      <c r="AF36" s="9">
        <f t="shared" si="17"/>
        <v>-5.2056536359815081E-2</v>
      </c>
      <c r="AG36" s="9">
        <f t="shared" si="18"/>
        <v>5.9684826306566352E-2</v>
      </c>
      <c r="AH36" s="9"/>
    </row>
    <row r="37" spans="1:38" x14ac:dyDescent="0.2">
      <c r="A37" s="1">
        <v>37927</v>
      </c>
      <c r="B37" s="2">
        <v>25542.661223536259</v>
      </c>
      <c r="C37" s="2">
        <v>28151.577976691173</v>
      </c>
      <c r="D37" s="2">
        <v>14670.439065283454</v>
      </c>
      <c r="E37" s="2">
        <v>16710.282299608491</v>
      </c>
      <c r="F37" s="2">
        <v>0</v>
      </c>
      <c r="G37" s="2">
        <v>0</v>
      </c>
      <c r="H37" s="2"/>
      <c r="I37" s="2">
        <v>15418.526819423481</v>
      </c>
      <c r="J37" s="2">
        <v>66564.473180576519</v>
      </c>
      <c r="K37" s="7">
        <f t="shared" si="1"/>
        <v>3091.9605651193706</v>
      </c>
      <c r="L37" s="7">
        <f t="shared" si="2"/>
        <v>66564.473180576519</v>
      </c>
      <c r="M37" s="7">
        <f t="shared" si="3"/>
        <v>199.69341954172955</v>
      </c>
      <c r="N37" s="7"/>
      <c r="O37">
        <v>4.4145000000000003</v>
      </c>
      <c r="P37">
        <v>-3.5000000000000003E-2</v>
      </c>
      <c r="Q37">
        <f t="shared" si="11"/>
        <v>-6.5000000000000002E-2</v>
      </c>
      <c r="R37">
        <f t="shared" si="4"/>
        <v>-3.5000000000000003E-2</v>
      </c>
      <c r="S37">
        <v>-7.0000000000000007E-2</v>
      </c>
      <c r="T37">
        <f>+W37+0.18</f>
        <v>0.39500000000000002</v>
      </c>
      <c r="W37">
        <v>0.215</v>
      </c>
      <c r="Y37" s="9">
        <f t="shared" si="6"/>
        <v>0.22988372945241337</v>
      </c>
      <c r="Z37" s="9">
        <f t="shared" si="13"/>
        <v>0.2534756918867726</v>
      </c>
      <c r="AA37" s="9">
        <f t="shared" si="14"/>
        <v>0.25774884405212273</v>
      </c>
      <c r="AB37" s="9">
        <f t="shared" si="15"/>
        <v>0.15890428821770949</v>
      </c>
      <c r="AD37" s="9">
        <f t="shared" si="10"/>
        <v>2.0116270547586634E-2</v>
      </c>
      <c r="AE37" s="9">
        <f t="shared" si="16"/>
        <v>2.6524308113227424E-2</v>
      </c>
      <c r="AF37" s="9">
        <f t="shared" si="17"/>
        <v>-7.7488440521227275E-3</v>
      </c>
      <c r="AG37" s="9">
        <f t="shared" si="18"/>
        <v>0.12609571178229054</v>
      </c>
      <c r="AH37" s="9"/>
      <c r="AI37" s="9">
        <f>AVERAGE(AD37:AD41)</f>
        <v>2.8108103863469784E-2</v>
      </c>
      <c r="AJ37" s="9">
        <f>AVERAGE(AE37:AE41)</f>
        <v>3.5415184678522615E-2</v>
      </c>
      <c r="AK37" s="9">
        <f>AVERAGE(AF37:AF41)</f>
        <v>8.9764606977723043E-4</v>
      </c>
      <c r="AL37" s="9">
        <f>AVERAGE(AG37:AG41)</f>
        <v>0.13133537779610355</v>
      </c>
    </row>
    <row r="38" spans="1:38" x14ac:dyDescent="0.2">
      <c r="A38" s="1">
        <v>37957</v>
      </c>
      <c r="B38" s="2">
        <v>25542.661223536259</v>
      </c>
      <c r="C38" s="2">
        <v>28151.577976691173</v>
      </c>
      <c r="D38" s="2">
        <v>14670.439065283454</v>
      </c>
      <c r="E38" s="2">
        <v>16710.282299608491</v>
      </c>
      <c r="F38" s="2">
        <v>14465.015494924155</v>
      </c>
      <c r="G38" s="2">
        <v>0</v>
      </c>
      <c r="H38" s="2"/>
      <c r="I38" s="2">
        <v>0</v>
      </c>
      <c r="J38" s="2">
        <v>96448.015494924155</v>
      </c>
      <c r="K38" s="7">
        <f t="shared" si="1"/>
        <v>3091.9605651193706</v>
      </c>
      <c r="L38" s="7">
        <f t="shared" si="2"/>
        <v>81983</v>
      </c>
      <c r="M38" s="7">
        <f t="shared" si="3"/>
        <v>245.94900000000001</v>
      </c>
      <c r="N38" s="7"/>
      <c r="O38">
        <v>4.2125000000000004</v>
      </c>
      <c r="P38">
        <v>-3.5000000000000003E-2</v>
      </c>
      <c r="Q38">
        <f t="shared" si="11"/>
        <v>-6.5000000000000002E-2</v>
      </c>
      <c r="R38">
        <f t="shared" si="4"/>
        <v>-3.5000000000000003E-2</v>
      </c>
      <c r="S38">
        <v>-7.0000000000000007E-2</v>
      </c>
      <c r="T38">
        <f>+W38+0.18</f>
        <v>0.39500000000000002</v>
      </c>
      <c r="W38">
        <v>0.215</v>
      </c>
      <c r="Y38" s="9">
        <f t="shared" si="6"/>
        <v>0.22038755104177576</v>
      </c>
      <c r="Z38" s="9">
        <f t="shared" si="13"/>
        <v>0.24291123855624541</v>
      </c>
      <c r="AA38" s="9">
        <f t="shared" si="14"/>
        <v>0.24747477931904163</v>
      </c>
      <c r="AB38" s="9">
        <f t="shared" si="15"/>
        <v>0.15267833213070817</v>
      </c>
      <c r="AD38" s="9">
        <f t="shared" si="10"/>
        <v>2.9612448958224236E-2</v>
      </c>
      <c r="AE38" s="9">
        <f t="shared" si="16"/>
        <v>3.7088761443754614E-2</v>
      </c>
      <c r="AF38" s="9">
        <f t="shared" si="17"/>
        <v>2.5252206809583677E-3</v>
      </c>
      <c r="AG38" s="9">
        <f t="shared" si="18"/>
        <v>0.13232166786929186</v>
      </c>
      <c r="AH38" s="9"/>
    </row>
    <row r="39" spans="1:38" x14ac:dyDescent="0.2">
      <c r="A39" s="1">
        <v>37988</v>
      </c>
      <c r="B39" s="2">
        <v>25542.661223536259</v>
      </c>
      <c r="C39" s="2">
        <v>28151.577976691173</v>
      </c>
      <c r="D39" s="2">
        <v>14670.439065283454</v>
      </c>
      <c r="E39" s="2">
        <v>16710.282299608491</v>
      </c>
      <c r="F39" s="2">
        <v>28497.905246412207</v>
      </c>
      <c r="G39" s="2">
        <v>0</v>
      </c>
      <c r="H39" s="2"/>
      <c r="I39" s="2">
        <v>0</v>
      </c>
      <c r="J39" s="2">
        <v>110480.90524641221</v>
      </c>
      <c r="K39" s="7">
        <f t="shared" si="1"/>
        <v>3091.9605651193706</v>
      </c>
      <c r="L39" s="7">
        <f t="shared" si="2"/>
        <v>81983</v>
      </c>
      <c r="M39" s="7">
        <f t="shared" si="3"/>
        <v>245.94900000000001</v>
      </c>
      <c r="N39" s="7"/>
      <c r="O39">
        <v>4.1624999999999996</v>
      </c>
      <c r="P39">
        <v>-3.5000000000000003E-2</v>
      </c>
      <c r="Q39">
        <f t="shared" si="11"/>
        <v>-6.5000000000000002E-2</v>
      </c>
      <c r="R39">
        <f t="shared" si="4"/>
        <v>-3.5000000000000003E-2</v>
      </c>
      <c r="S39">
        <v>-7.0000000000000007E-2</v>
      </c>
      <c r="T39">
        <f>+W39+0.18</f>
        <v>0.39500000000000002</v>
      </c>
      <c r="W39">
        <v>0.215</v>
      </c>
      <c r="Y39" s="9">
        <f t="shared" si="6"/>
        <v>0.21803701183122184</v>
      </c>
      <c r="Z39" s="9">
        <f t="shared" si="13"/>
        <v>0.24029627486057029</v>
      </c>
      <c r="AA39" s="9">
        <f t="shared" si="14"/>
        <v>0.244931693989071</v>
      </c>
      <c r="AB39" s="9">
        <f t="shared" si="15"/>
        <v>0.15113725389135138</v>
      </c>
      <c r="AD39" s="9">
        <f t="shared" si="10"/>
        <v>3.1962988168778156E-2</v>
      </c>
      <c r="AE39" s="9">
        <f t="shared" si="16"/>
        <v>3.9703725139429741E-2</v>
      </c>
      <c r="AF39" s="9">
        <f t="shared" si="17"/>
        <v>5.0683060109290023E-3</v>
      </c>
      <c r="AG39" s="9">
        <f t="shared" si="18"/>
        <v>0.13386274610864865</v>
      </c>
      <c r="AH39" s="9"/>
    </row>
    <row r="40" spans="1:38" x14ac:dyDescent="0.2">
      <c r="A40" s="1">
        <v>38019</v>
      </c>
      <c r="B40" s="2">
        <v>25542.661223536259</v>
      </c>
      <c r="C40" s="2">
        <v>28151.577976691173</v>
      </c>
      <c r="D40" s="2">
        <v>14670.439065283454</v>
      </c>
      <c r="E40" s="2">
        <v>16710.282299608491</v>
      </c>
      <c r="F40" s="2">
        <v>19575.800743847096</v>
      </c>
      <c r="G40" s="2">
        <v>0</v>
      </c>
      <c r="H40" s="2"/>
      <c r="I40" s="2">
        <v>0</v>
      </c>
      <c r="J40" s="2">
        <v>101558.8007438471</v>
      </c>
      <c r="K40" s="7">
        <f t="shared" si="1"/>
        <v>3091.9605651193706</v>
      </c>
      <c r="L40" s="7">
        <f t="shared" si="2"/>
        <v>81983</v>
      </c>
      <c r="M40" s="7">
        <f t="shared" si="3"/>
        <v>245.94900000000001</v>
      </c>
      <c r="N40" s="7"/>
      <c r="O40">
        <v>4.1654999999999998</v>
      </c>
      <c r="P40">
        <v>-3.5000000000000003E-2</v>
      </c>
      <c r="Q40">
        <f t="shared" si="11"/>
        <v>-6.5000000000000002E-2</v>
      </c>
      <c r="R40">
        <f t="shared" si="4"/>
        <v>-3.5000000000000003E-2</v>
      </c>
      <c r="S40">
        <v>-7.0000000000000007E-2</v>
      </c>
      <c r="T40">
        <f>+W40+0.18</f>
        <v>0.39500000000000002</v>
      </c>
      <c r="W40">
        <v>0.215</v>
      </c>
      <c r="Y40" s="9">
        <f t="shared" si="6"/>
        <v>0.21817804418385511</v>
      </c>
      <c r="Z40" s="9">
        <f t="shared" si="13"/>
        <v>0.24045317268231081</v>
      </c>
      <c r="AA40" s="9">
        <f t="shared" si="14"/>
        <v>0.24508427910886926</v>
      </c>
      <c r="AB40" s="9">
        <f t="shared" si="15"/>
        <v>0.1512297185857128</v>
      </c>
      <c r="AD40" s="9">
        <f t="shared" si="10"/>
        <v>3.1821955816144887E-2</v>
      </c>
      <c r="AE40" s="9">
        <f t="shared" si="16"/>
        <v>3.9546827317689215E-2</v>
      </c>
      <c r="AF40" s="9">
        <f t="shared" si="17"/>
        <v>4.9157208911307371E-3</v>
      </c>
      <c r="AG40" s="9">
        <f t="shared" si="18"/>
        <v>0.13377028141428723</v>
      </c>
      <c r="AH40" s="9"/>
    </row>
    <row r="41" spans="1:38" x14ac:dyDescent="0.2">
      <c r="A41" s="1">
        <v>38048</v>
      </c>
      <c r="B41" s="2">
        <v>25542.661223536259</v>
      </c>
      <c r="C41" s="2">
        <v>28151.577976691173</v>
      </c>
      <c r="D41" s="2">
        <v>14670.439065283454</v>
      </c>
      <c r="E41" s="2">
        <v>16710.282299608491</v>
      </c>
      <c r="F41" s="2">
        <v>0</v>
      </c>
      <c r="G41" s="2">
        <v>0</v>
      </c>
      <c r="H41" s="2"/>
      <c r="I41" s="2">
        <v>7781.7840400912992</v>
      </c>
      <c r="J41" s="2">
        <v>74201.215959908703</v>
      </c>
      <c r="K41" s="7">
        <f t="shared" si="1"/>
        <v>3091.9605651193706</v>
      </c>
      <c r="L41" s="7">
        <f t="shared" si="2"/>
        <v>74201.215959908703</v>
      </c>
      <c r="M41" s="7">
        <f t="shared" si="3"/>
        <v>222.60364787972611</v>
      </c>
      <c r="N41" s="7"/>
      <c r="O41">
        <v>4.2675000000000001</v>
      </c>
      <c r="P41">
        <v>-3.5000000000000003E-2</v>
      </c>
      <c r="Q41">
        <f t="shared" si="11"/>
        <v>-6.5000000000000002E-2</v>
      </c>
      <c r="R41">
        <f t="shared" si="4"/>
        <v>-3.5000000000000003E-2</v>
      </c>
      <c r="S41">
        <v>-7.0000000000000007E-2</v>
      </c>
      <c r="T41">
        <f>+W41+0.18</f>
        <v>0.39500000000000002</v>
      </c>
      <c r="W41">
        <v>0.215</v>
      </c>
      <c r="Y41" s="9">
        <f t="shared" si="6"/>
        <v>0.22297314417338499</v>
      </c>
      <c r="Z41" s="9">
        <f t="shared" si="13"/>
        <v>0.24578769862148794</v>
      </c>
      <c r="AA41" s="9">
        <f t="shared" si="14"/>
        <v>0.25027217318200923</v>
      </c>
      <c r="AB41" s="9">
        <f t="shared" si="15"/>
        <v>0.15437351819400061</v>
      </c>
      <c r="AD41" s="9">
        <f t="shared" si="10"/>
        <v>2.7026855826615015E-2</v>
      </c>
      <c r="AE41" s="9">
        <f t="shared" si="16"/>
        <v>3.4212301378512083E-2</v>
      </c>
      <c r="AF41" s="9">
        <f t="shared" si="17"/>
        <v>-2.7217318200922769E-4</v>
      </c>
      <c r="AG41" s="9">
        <f t="shared" si="18"/>
        <v>0.13062648180599942</v>
      </c>
      <c r="AH41" s="9"/>
    </row>
  </sheetData>
  <pageMargins left="0" right="0" top="0" bottom="0" header="0" footer="0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ldicarlo</dc:creator>
  <cp:lastModifiedBy>Felienne</cp:lastModifiedBy>
  <cp:lastPrinted>2001-03-27T21:01:59Z</cp:lastPrinted>
  <dcterms:created xsi:type="dcterms:W3CDTF">2001-03-26T21:59:26Z</dcterms:created>
  <dcterms:modified xsi:type="dcterms:W3CDTF">2014-09-03T17:32:50Z</dcterms:modified>
</cp:coreProperties>
</file>