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Sheet1!$A$1:$BA$67</definedName>
  </definedNames>
  <calcPr calcId="152511"/>
</workbook>
</file>

<file path=xl/calcChain.xml><?xml version="1.0" encoding="utf-8"?>
<calcChain xmlns="http://schemas.openxmlformats.org/spreadsheetml/2006/main">
  <c r="C3" i="1" l="1"/>
  <c r="I9" i="1"/>
  <c r="K9" i="1"/>
  <c r="Q9" i="1"/>
  <c r="S9" i="1"/>
  <c r="S67" i="1" s="1"/>
  <c r="AU9" i="1"/>
  <c r="AU14" i="1"/>
  <c r="AU15" i="1"/>
  <c r="AU16" i="1"/>
  <c r="BA16" i="1"/>
  <c r="AU17" i="1"/>
  <c r="AU18" i="1"/>
  <c r="AU19" i="1"/>
  <c r="AU20" i="1"/>
  <c r="AU21" i="1"/>
  <c r="AU22" i="1"/>
  <c r="AG23" i="1"/>
  <c r="AU23" i="1" s="1"/>
  <c r="AU24" i="1"/>
  <c r="AU25" i="1"/>
  <c r="AU26" i="1"/>
  <c r="AU27" i="1"/>
  <c r="AU28" i="1"/>
  <c r="AU29" i="1"/>
  <c r="AU34" i="1"/>
  <c r="AU35" i="1"/>
  <c r="Q36" i="1"/>
  <c r="Q65" i="1" s="1"/>
  <c r="Q67" i="1" s="1"/>
  <c r="M37" i="1"/>
  <c r="O37" i="1"/>
  <c r="AU37" i="1" s="1"/>
  <c r="AE37" i="1"/>
  <c r="AU38" i="1"/>
  <c r="Y41" i="1"/>
  <c r="AU41" i="1"/>
  <c r="U42" i="1"/>
  <c r="W42" i="1"/>
  <c r="AU42" i="1" s="1"/>
  <c r="AA42" i="1"/>
  <c r="AA65" i="1" s="1"/>
  <c r="AA67" i="1" s="1"/>
  <c r="AU45" i="1"/>
  <c r="AU46" i="1"/>
  <c r="AU47" i="1"/>
  <c r="AU48" i="1"/>
  <c r="AU49" i="1"/>
  <c r="AU50" i="1"/>
  <c r="AU51" i="1"/>
  <c r="AU52" i="1"/>
  <c r="AU53" i="1"/>
  <c r="AU54" i="1"/>
  <c r="AU58" i="1"/>
  <c r="AU59" i="1"/>
  <c r="AU60" i="1"/>
  <c r="AU61" i="1"/>
  <c r="I65" i="1"/>
  <c r="I67" i="1" s="1"/>
  <c r="K65" i="1"/>
  <c r="M65" i="1"/>
  <c r="M67" i="1" s="1"/>
  <c r="O65" i="1"/>
  <c r="O67" i="1" s="1"/>
  <c r="S65" i="1"/>
  <c r="U65" i="1"/>
  <c r="W65" i="1"/>
  <c r="W67" i="1" s="1"/>
  <c r="Y65" i="1"/>
  <c r="Y67" i="1" s="1"/>
  <c r="AC65" i="1"/>
  <c r="AC67" i="1" s="1"/>
  <c r="AE65" i="1"/>
  <c r="AE67" i="1" s="1"/>
  <c r="AI65" i="1"/>
  <c r="AI67" i="1" s="1"/>
  <c r="AK65" i="1"/>
  <c r="AM65" i="1"/>
  <c r="AM67" i="1" s="1"/>
  <c r="AO65" i="1"/>
  <c r="AO67" i="1" s="1"/>
  <c r="AQ65" i="1"/>
  <c r="AS65" i="1"/>
  <c r="AS67" i="1" s="1"/>
  <c r="AW65" i="1"/>
  <c r="AY65" i="1"/>
  <c r="AY67" i="1" s="1"/>
  <c r="BA65" i="1"/>
  <c r="K67" i="1"/>
  <c r="U67" i="1"/>
  <c r="AK67" i="1"/>
  <c r="AQ67" i="1"/>
  <c r="AW67" i="1"/>
  <c r="BA67" i="1"/>
  <c r="AU65" i="1" l="1"/>
  <c r="AU67" i="1" s="1"/>
  <c r="AU36" i="1"/>
  <c r="AG65" i="1"/>
  <c r="AG67" i="1" s="1"/>
</calcChain>
</file>

<file path=xl/comments1.xml><?xml version="1.0" encoding="utf-8"?>
<comments xmlns="http://schemas.openxmlformats.org/spreadsheetml/2006/main">
  <authors>
    <author>Wade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AI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Grid charges</t>
        </r>
      </text>
    </comment>
    <comment ref="AS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true-up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W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BA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12/28 - 12/31</t>
        </r>
      </text>
    </comment>
    <comment ref="M22" authorId="1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AG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Fund post-petition accrued amount and pre-pay through Monday, with 3 day in reserve as required</t>
        </r>
      </text>
    </comment>
    <comment ref="AI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Tues, Wed, Thurs pre-pay</t>
        </r>
      </text>
    </comment>
    <comment ref="AO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Friday, Sat, Sun and Monday power</t>
        </r>
      </text>
    </comment>
    <comment ref="AS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Tues, Wed, Thurs power</t>
        </r>
      </text>
    </comment>
    <comment ref="AY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Friday, Sat, Sun and Monday power</t>
        </r>
      </text>
    </comment>
    <comment ref="K2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1/4/2002 - 1/11/2002
</t>
        </r>
      </text>
    </comment>
    <comment ref="Q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1/4/2002 - 1/11/2002
</t>
        </r>
      </text>
    </comment>
    <comment ref="AE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through 12/26 for COH and Northshore and through 12/31 for E-Town</t>
        </r>
      </text>
    </comment>
    <comment ref="AM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AW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5 days</t>
        </r>
      </text>
    </comment>
    <comment ref="AA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AC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for NUI</t>
        </r>
      </text>
    </comment>
    <comment ref="Y5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<sst xmlns="http://schemas.openxmlformats.org/spreadsheetml/2006/main" count="127" uniqueCount="99">
  <si>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</si>
  <si>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</si>
  <si>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</si>
  <si>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</si>
  <si>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</si>
  <si>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</si>
  <si>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</si>
  <si>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</si>
  <si>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</si>
  <si>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</si>
  <si>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</si>
  <si>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</si>
  <si>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</si>
  <si>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</si>
  <si>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</si>
  <si>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</si>
  <si>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</si>
  <si>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</si>
  <si>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</si>
  <si>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</si>
  <si>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</si>
  <si>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</si>
  <si>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</si>
  <si>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</si>
  <si>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</si>
  <si>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</si>
  <si>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</si>
  <si>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</si>
  <si>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</si>
  <si>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</si>
  <si>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</si>
  <si>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</si>
  <si>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</si>
  <si>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</si>
  <si>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</si>
  <si>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</si>
  <si>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</si>
  <si>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</si>
  <si>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</si>
  <si>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</si>
  <si>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</si>
  <si>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EWS serving EES</t>
  </si>
  <si>
    <t>ENW serving EES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</si>
  <si>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</si>
  <si>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</si>
  <si>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</si>
  <si>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</si>
  <si>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</si>
  <si>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</si>
  <si>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</si>
  <si>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</si>
  <si>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</si>
  <si>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</si>
  <si>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</si>
  <si>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</si>
  <si>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</si>
  <si>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</si>
  <si>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</si>
  <si>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</si>
  <si>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</si>
  <si>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</si>
  <si>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</si>
  <si>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</si>
  <si>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</si>
  <si>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</si>
  <si>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</si>
  <si>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</si>
  <si>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</si>
  <si>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</si>
  <si>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</si>
  <si>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</si>
  <si>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</si>
  <si>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</si>
  <si>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</si>
  <si>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</si>
  <si>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</si>
  <si>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</si>
  <si>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</si>
  <si>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TBD</t>
  </si>
  <si>
    <t>EEMC Ca. Bond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</si>
  <si>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</si>
  <si>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</si>
  <si>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</si>
  <si>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</si>
  <si>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</si>
  <si>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</si>
  <si>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</si>
  <si>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</si>
  <si>
    <t>December</t>
  </si>
  <si>
    <t>TransData</t>
  </si>
  <si>
    <t>Ca. Meter Purchase</t>
  </si>
  <si>
    <t>Assume 105 people</t>
  </si>
  <si>
    <t>Assume 82 people</t>
  </si>
  <si>
    <t>$2.8 MM "deposit" has to be replenished periodically</t>
  </si>
  <si>
    <t>Avista Energy Inc</t>
  </si>
  <si>
    <t>AEP</t>
  </si>
  <si>
    <t>EEMC Registration ESP Bond</t>
  </si>
  <si>
    <t>NEPOOL/NEISO</t>
  </si>
  <si>
    <t>Energy for 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</si>
</sst>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14" fontId="0" fillId="0" borderId="1" xfId="0" quotePrefix="1" applyNumberFormat="1" applyBorder="1" applyAlignment="1">
      <alignment horizontal="right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206"/>
  <sheetViews>
    <sheetView tabSelected="1" workbookViewId="0">
      <pane xSplit="9" ySplit="6" topLeftCell="AD7" activePane="bottomRight" state="frozen"/>
      <selection pane="topRight" activeCell="J1" sqref="J1"/>
      <selection pane="bottomLeft" activeCell="A7" sqref="A7"/>
      <selection pane="bottomRight" activeCell="AY30" sqref="AY30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30" customWidth="1"/>
    <col min="26" max="26" width="0.5703125" customWidth="1"/>
    <col min="27" max="27" width="13.140625" customWidth="1"/>
    <col min="28" max="28" width="0.7109375" customWidth="1"/>
    <col min="29" max="29" width="11.85546875" customWidth="1"/>
    <col min="30" max="30" width="0.85546875" customWidth="1"/>
    <col min="31" max="31" width="12.42578125" customWidth="1"/>
    <col min="32" max="32" width="0.85546875" customWidth="1"/>
    <col min="33" max="33" width="12.42578125" style="22" customWidth="1"/>
    <col min="34" max="34" width="1" customWidth="1"/>
    <col min="35" max="35" width="11.85546875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2" customWidth="1"/>
    <col min="42" max="42" width="0.5703125" customWidth="1"/>
    <col min="43" max="43" width="11.7109375" customWidth="1"/>
    <col min="44" max="44" width="0.5703125" customWidth="1"/>
    <col min="45" max="45" width="12.42578125" customWidth="1"/>
    <col min="46" max="46" width="0.7109375" customWidth="1"/>
    <col min="47" max="47" width="13.42578125" customWidth="1"/>
    <col min="48" max="48" width="1.5703125" customWidth="1"/>
    <col min="49" max="49" width="12.85546875" customWidth="1"/>
    <col min="50" max="50" width="0.5703125" customWidth="1"/>
    <col min="51" max="51" width="12" customWidth="1"/>
    <col min="52" max="52" width="0.5703125" customWidth="1"/>
    <col min="53" max="53" width="11.7109375" customWidth="1"/>
    <col min="54" max="54" width="0.5703125" customWidth="1"/>
    <col min="56" max="56" width="12.28515625" bestFit="1" customWidth="1"/>
  </cols>
  <sheetData>
    <row r="1" spans="1:54" x14ac:dyDescent="0.2">
      <c r="A1" t="s">
        <v>0</v>
      </c>
      <c r="Y1"/>
    </row>
    <row r="2" spans="1:54" x14ac:dyDescent="0.2">
      <c r="A2" t="s">
        <v>1</v>
      </c>
      <c r="Y2"/>
    </row>
    <row r="3" spans="1:54" x14ac:dyDescent="0.2">
      <c r="A3" t="s">
        <v>2</v>
      </c>
      <c r="C3" s="1">
        <f ca="1">TODAY()</f>
        <v>41885</v>
      </c>
      <c r="D3" s="1"/>
      <c r="E3" s="1"/>
      <c r="F3" s="1"/>
      <c r="G3" s="1"/>
      <c r="H3" s="1"/>
      <c r="I3" s="1"/>
      <c r="O3" s="1"/>
      <c r="Y3"/>
      <c r="AI3" s="1"/>
      <c r="AS3" s="1"/>
    </row>
    <row r="4" spans="1:54" x14ac:dyDescent="0.2">
      <c r="C4" s="1"/>
      <c r="D4" s="1"/>
      <c r="E4" s="1"/>
      <c r="F4" s="1"/>
      <c r="G4" s="1"/>
      <c r="H4" s="1"/>
      <c r="I4" s="1"/>
      <c r="O4" s="1"/>
      <c r="Y4"/>
      <c r="AI4" s="1"/>
      <c r="AS4" s="1"/>
    </row>
    <row r="5" spans="1:54" x14ac:dyDescent="0.2">
      <c r="C5" s="1"/>
      <c r="D5" s="1"/>
      <c r="E5" s="1"/>
      <c r="F5" s="1"/>
      <c r="G5" s="1"/>
      <c r="H5" s="1"/>
      <c r="I5" s="19" t="s">
        <v>74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4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U5" s="2" t="s">
        <v>46</v>
      </c>
      <c r="AW5" s="3"/>
      <c r="AX5" s="3"/>
      <c r="AY5" s="3"/>
      <c r="AZ5" s="3"/>
      <c r="BA5" s="3"/>
      <c r="BB5" s="3"/>
    </row>
    <row r="6" spans="1:54" x14ac:dyDescent="0.2">
      <c r="A6" s="39" t="s">
        <v>24</v>
      </c>
      <c r="B6" s="39"/>
      <c r="C6" s="39"/>
      <c r="D6" s="2"/>
      <c r="E6" s="39" t="s">
        <v>27</v>
      </c>
      <c r="F6" s="39"/>
      <c r="G6" s="39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4" t="s">
        <v>16</v>
      </c>
      <c r="AC6" s="4" t="s">
        <v>17</v>
      </c>
      <c r="AE6" s="4" t="s">
        <v>18</v>
      </c>
      <c r="AG6" s="23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88</v>
      </c>
      <c r="AW6" s="37">
        <v>37258</v>
      </c>
      <c r="AY6" s="36">
        <v>37259</v>
      </c>
      <c r="BA6" s="35">
        <v>37260</v>
      </c>
    </row>
    <row r="7" spans="1:54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" t="s">
        <v>5</v>
      </c>
      <c r="AE7" s="2" t="s">
        <v>7</v>
      </c>
      <c r="AG7" s="24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  <c r="AW7" s="2" t="s">
        <v>5</v>
      </c>
      <c r="AY7" s="2" t="s">
        <v>7</v>
      </c>
      <c r="BA7" s="2" t="s">
        <v>3</v>
      </c>
    </row>
    <row r="8" spans="1:54" s="2" customFormat="1" x14ac:dyDescent="0.2">
      <c r="AG8" s="24"/>
    </row>
    <row r="9" spans="1:54" s="2" customFormat="1" x14ac:dyDescent="0.2">
      <c r="A9" s="11" t="s">
        <v>58</v>
      </c>
      <c r="I9" s="21">
        <f>12409080.47+3389396.51+4467342.59+244680.05+1050627.7</f>
        <v>21561127.32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2851273</v>
      </c>
      <c r="AB9" s="5"/>
      <c r="AC9" s="5">
        <v>1718473.58</v>
      </c>
      <c r="AD9" s="5"/>
      <c r="AE9" s="5">
        <v>0</v>
      </c>
      <c r="AF9" s="5"/>
      <c r="AG9" s="25">
        <v>0</v>
      </c>
      <c r="AH9" s="5"/>
      <c r="AI9" s="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5">
        <v>0</v>
      </c>
      <c r="AR9" s="5"/>
      <c r="AS9" s="5">
        <v>0</v>
      </c>
      <c r="AU9" s="7">
        <f>SUM(I9:AS9)</f>
        <v>68292463.900000021</v>
      </c>
      <c r="AW9" s="5">
        <v>0</v>
      </c>
      <c r="AX9" s="5"/>
      <c r="AY9" s="5">
        <v>0</v>
      </c>
      <c r="AZ9" s="5"/>
      <c r="BA9" s="5">
        <v>0</v>
      </c>
      <c r="BB9" s="5"/>
    </row>
    <row r="10" spans="1:54" s="2" customFormat="1" x14ac:dyDescent="0.2">
      <c r="A10" s="11"/>
      <c r="AG10" s="24"/>
      <c r="AU10" s="5"/>
    </row>
    <row r="11" spans="1:54" s="2" customFormat="1" x14ac:dyDescent="0.2">
      <c r="A11" s="11" t="s">
        <v>57</v>
      </c>
      <c r="X11"/>
      <c r="Z11" s="32"/>
      <c r="AG11" s="24"/>
    </row>
    <row r="12" spans="1:54" x14ac:dyDescent="0.2">
      <c r="Y12"/>
      <c r="Z12" s="33"/>
    </row>
    <row r="13" spans="1:54" x14ac:dyDescent="0.2">
      <c r="A13" s="6" t="s">
        <v>62</v>
      </c>
      <c r="L13" s="1"/>
      <c r="V13" s="1"/>
      <c r="Y13"/>
      <c r="AF13" s="1"/>
      <c r="AP13" s="1"/>
      <c r="AZ13" s="1"/>
    </row>
    <row r="14" spans="1:54" s="7" customFormat="1" x14ac:dyDescent="0.2">
      <c r="B14" s="8" t="s">
        <v>48</v>
      </c>
      <c r="E14" s="40" t="s">
        <v>93</v>
      </c>
      <c r="F14" s="40"/>
      <c r="G14" s="40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7">
        <v>0</v>
      </c>
      <c r="AE14" s="7">
        <v>0</v>
      </c>
      <c r="AG14" s="26">
        <v>0</v>
      </c>
      <c r="AI14" s="7">
        <v>606807.46</v>
      </c>
      <c r="AK14" s="7">
        <v>0</v>
      </c>
      <c r="AM14" s="7">
        <v>0</v>
      </c>
      <c r="AO14" s="7">
        <v>0</v>
      </c>
      <c r="AQ14" s="7">
        <v>0</v>
      </c>
      <c r="AS14" s="7">
        <v>200000</v>
      </c>
      <c r="AU14" s="7">
        <f t="shared" ref="AU14:AU29" si="0">SUM(K14:AS14)</f>
        <v>2002247.46</v>
      </c>
      <c r="AW14" s="7">
        <v>0</v>
      </c>
      <c r="AY14" s="7">
        <v>0</v>
      </c>
      <c r="BA14" s="7">
        <v>0</v>
      </c>
    </row>
    <row r="15" spans="1:54" s="5" customFormat="1" x14ac:dyDescent="0.2">
      <c r="B15" s="9" t="s">
        <v>50</v>
      </c>
      <c r="E15" s="41" t="s">
        <v>49</v>
      </c>
      <c r="F15" s="41"/>
      <c r="G15" s="41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5">
        <v>0</v>
      </c>
      <c r="AE15" s="5">
        <v>0</v>
      </c>
      <c r="AG15" s="2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  <c r="AW15" s="5">
        <v>0</v>
      </c>
      <c r="AY15" s="5">
        <v>0</v>
      </c>
      <c r="BA15" s="5">
        <v>0</v>
      </c>
    </row>
    <row r="16" spans="1:54" s="5" customFormat="1" x14ac:dyDescent="0.2">
      <c r="B16" s="9" t="s">
        <v>61</v>
      </c>
      <c r="E16" s="41" t="s">
        <v>49</v>
      </c>
      <c r="F16" s="41"/>
      <c r="G16" s="41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5">
        <v>0</v>
      </c>
      <c r="AE16" s="5">
        <v>0</v>
      </c>
      <c r="AG16" s="25">
        <v>0</v>
      </c>
      <c r="AI16" s="5">
        <v>0</v>
      </c>
      <c r="AK16" s="5">
        <v>0</v>
      </c>
      <c r="AM16" s="5">
        <v>0</v>
      </c>
      <c r="AO16" s="5">
        <v>0</v>
      </c>
      <c r="AQ16" s="5">
        <v>0</v>
      </c>
      <c r="AS16" s="5">
        <v>1980800</v>
      </c>
      <c r="AU16" s="5">
        <f t="shared" si="0"/>
        <v>12825800</v>
      </c>
      <c r="AW16" s="5">
        <v>1980800</v>
      </c>
      <c r="AY16" s="5">
        <v>0</v>
      </c>
      <c r="BA16" s="5">
        <f>1980800/2*3</f>
        <v>2971200</v>
      </c>
    </row>
    <row r="17" spans="1:54" s="5" customFormat="1" x14ac:dyDescent="0.2">
      <c r="B17" s="9" t="s">
        <v>81</v>
      </c>
      <c r="E17" s="41" t="s">
        <v>49</v>
      </c>
      <c r="F17" s="41"/>
      <c r="G17" s="41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5">
        <v>829600</v>
      </c>
      <c r="AE17" s="5">
        <v>0</v>
      </c>
      <c r="AG17" s="25">
        <v>0</v>
      </c>
      <c r="AI17" s="5">
        <v>0</v>
      </c>
      <c r="AK17" s="5">
        <v>0</v>
      </c>
      <c r="AM17" s="5">
        <v>0</v>
      </c>
      <c r="AO17" s="5">
        <v>0</v>
      </c>
      <c r="AQ17" s="5">
        <v>0</v>
      </c>
      <c r="AS17" s="5">
        <v>0</v>
      </c>
      <c r="AU17" s="5">
        <f t="shared" si="0"/>
        <v>3597200</v>
      </c>
      <c r="AW17" s="5">
        <v>0</v>
      </c>
      <c r="AY17" s="5">
        <v>0</v>
      </c>
      <c r="BA17" s="5">
        <v>0</v>
      </c>
    </row>
    <row r="18" spans="1:54" s="5" customFormat="1" x14ac:dyDescent="0.2">
      <c r="B18" s="9" t="s">
        <v>82</v>
      </c>
      <c r="E18" s="41" t="s">
        <v>49</v>
      </c>
      <c r="F18" s="41"/>
      <c r="G18" s="41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5">
        <v>0</v>
      </c>
      <c r="AE18" s="5">
        <v>0</v>
      </c>
      <c r="AG18" s="25">
        <v>0</v>
      </c>
      <c r="AI18" s="5">
        <v>0</v>
      </c>
      <c r="AK18" s="5">
        <v>0</v>
      </c>
      <c r="AM18" s="5">
        <v>0</v>
      </c>
      <c r="AO18" s="5">
        <v>0</v>
      </c>
      <c r="AQ18" s="5">
        <v>0</v>
      </c>
      <c r="AS18" s="5">
        <v>0</v>
      </c>
      <c r="AU18" s="5">
        <f t="shared" si="0"/>
        <v>1420800</v>
      </c>
      <c r="AW18" s="5">
        <v>0</v>
      </c>
      <c r="AY18" s="5">
        <v>0</v>
      </c>
      <c r="BA18" s="5">
        <v>0</v>
      </c>
    </row>
    <row r="19" spans="1:54" s="5" customFormat="1" x14ac:dyDescent="0.2">
      <c r="B19" s="9" t="s">
        <v>83</v>
      </c>
      <c r="E19" s="41" t="s">
        <v>49</v>
      </c>
      <c r="F19" s="41"/>
      <c r="G19" s="41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5">
        <v>0</v>
      </c>
      <c r="AE19" s="5">
        <v>0</v>
      </c>
      <c r="AG19" s="25">
        <v>1765800</v>
      </c>
      <c r="AI19" s="5">
        <v>0</v>
      </c>
      <c r="AK19" s="5">
        <v>0</v>
      </c>
      <c r="AM19" s="5">
        <v>0</v>
      </c>
      <c r="AO19" s="5">
        <v>0</v>
      </c>
      <c r="AQ19" s="5">
        <v>0</v>
      </c>
      <c r="AS19" s="5">
        <v>0</v>
      </c>
      <c r="AU19" s="5">
        <f t="shared" si="0"/>
        <v>3969000</v>
      </c>
      <c r="AW19" s="5">
        <v>0</v>
      </c>
      <c r="AY19" s="5">
        <v>0</v>
      </c>
      <c r="BA19" s="5">
        <v>0</v>
      </c>
    </row>
    <row r="20" spans="1:54" x14ac:dyDescent="0.2">
      <c r="B20" t="s">
        <v>94</v>
      </c>
      <c r="E20" s="41" t="s">
        <v>49</v>
      </c>
      <c r="F20" s="41"/>
      <c r="G20" s="41"/>
      <c r="H20" s="10"/>
      <c r="I20" s="10"/>
      <c r="K20" s="5">
        <v>0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5">
        <v>0</v>
      </c>
      <c r="AD20" s="5"/>
      <c r="AE20" s="5">
        <v>0</v>
      </c>
      <c r="AF20" s="5"/>
      <c r="AG20" s="25">
        <v>144536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144536</v>
      </c>
      <c r="AW20" s="5">
        <v>0</v>
      </c>
      <c r="AX20" s="5"/>
      <c r="AY20" s="5">
        <v>0</v>
      </c>
      <c r="AZ20" s="5"/>
      <c r="BA20" s="5">
        <v>0</v>
      </c>
      <c r="BB20" s="5"/>
    </row>
    <row r="21" spans="1:54" x14ac:dyDescent="0.2">
      <c r="B21" t="s">
        <v>95</v>
      </c>
      <c r="E21" s="41" t="s">
        <v>49</v>
      </c>
      <c r="F21" s="41"/>
      <c r="G21" s="41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5">
        <v>0</v>
      </c>
      <c r="AD21" s="5"/>
      <c r="AE21" s="5">
        <v>0</v>
      </c>
      <c r="AF21" s="5"/>
      <c r="AG21" s="25">
        <v>1357800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0</v>
      </c>
      <c r="AP21" s="5"/>
      <c r="AQ21" s="5">
        <v>0</v>
      </c>
      <c r="AR21" s="5"/>
      <c r="AS21" s="5">
        <v>0</v>
      </c>
      <c r="AT21" s="5"/>
      <c r="AU21" s="5">
        <f t="shared" si="0"/>
        <v>1357800</v>
      </c>
      <c r="AW21" s="5">
        <v>0</v>
      </c>
      <c r="AX21" s="5"/>
      <c r="AY21" s="5">
        <v>0</v>
      </c>
      <c r="AZ21" s="5"/>
      <c r="BA21" s="5">
        <v>0</v>
      </c>
      <c r="BB21" s="5"/>
    </row>
    <row r="22" spans="1:54" x14ac:dyDescent="0.2">
      <c r="B22" t="s">
        <v>28</v>
      </c>
      <c r="E22" s="38" t="s">
        <v>71</v>
      </c>
      <c r="F22" s="38"/>
      <c r="G22" s="38"/>
      <c r="H22" s="10"/>
      <c r="I22" s="10"/>
      <c r="K22" s="5">
        <v>0</v>
      </c>
      <c r="L22" s="5"/>
      <c r="M22" s="5">
        <v>750000</v>
      </c>
      <c r="N22" s="5"/>
      <c r="O22" s="5">
        <v>0</v>
      </c>
      <c r="P22" s="5"/>
      <c r="Q22" s="5">
        <v>760500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5">
        <v>0</v>
      </c>
      <c r="AD22" s="5"/>
      <c r="AE22" s="5">
        <v>0</v>
      </c>
      <c r="AF22" s="5"/>
      <c r="AG22" s="2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1510500</v>
      </c>
      <c r="AW22" s="5">
        <v>0</v>
      </c>
      <c r="AX22" s="5"/>
      <c r="AY22" s="5">
        <v>0</v>
      </c>
      <c r="AZ22" s="5"/>
      <c r="BA22" s="5">
        <v>0</v>
      </c>
      <c r="BB22" s="5"/>
    </row>
    <row r="23" spans="1:54" x14ac:dyDescent="0.2">
      <c r="B23" t="s">
        <v>97</v>
      </c>
      <c r="E23" s="38" t="s">
        <v>98</v>
      </c>
      <c r="F23" s="38"/>
      <c r="G23" s="38"/>
      <c r="H23" s="10"/>
      <c r="I23" s="10"/>
      <c r="K23" s="5">
        <v>0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5">
        <v>0</v>
      </c>
      <c r="AD23" s="5"/>
      <c r="AE23" s="5">
        <v>0</v>
      </c>
      <c r="AF23" s="5"/>
      <c r="AG23" s="25">
        <f>4575504+1444896</f>
        <v>6020400</v>
      </c>
      <c r="AH23" s="5"/>
      <c r="AI23" s="5">
        <v>722448</v>
      </c>
      <c r="AJ23" s="5"/>
      <c r="AK23" s="5">
        <v>0</v>
      </c>
      <c r="AL23" s="5"/>
      <c r="AM23" s="5">
        <v>0</v>
      </c>
      <c r="AN23" s="5"/>
      <c r="AO23" s="5">
        <v>963264</v>
      </c>
      <c r="AP23" s="5"/>
      <c r="AQ23" s="5">
        <v>0</v>
      </c>
      <c r="AR23" s="5"/>
      <c r="AS23" s="5">
        <v>722448</v>
      </c>
      <c r="AT23" s="5"/>
      <c r="AU23" s="5">
        <f t="shared" si="0"/>
        <v>8428560</v>
      </c>
      <c r="AW23" s="5">
        <v>0</v>
      </c>
      <c r="AX23" s="5"/>
      <c r="AY23" s="5">
        <v>963264</v>
      </c>
      <c r="AZ23" s="5"/>
      <c r="BA23" s="5">
        <v>0</v>
      </c>
      <c r="BB23" s="5"/>
    </row>
    <row r="24" spans="1:54" x14ac:dyDescent="0.2">
      <c r="B24" t="s">
        <v>69</v>
      </c>
      <c r="E24" s="38" t="s">
        <v>70</v>
      </c>
      <c r="F24" s="38"/>
      <c r="G24" s="38"/>
      <c r="H24" s="10"/>
      <c r="I24" s="10"/>
      <c r="K24" s="5">
        <v>0</v>
      </c>
      <c r="L24" s="5"/>
      <c r="M24" s="5">
        <v>0</v>
      </c>
      <c r="N24" s="5"/>
      <c r="O24" s="5">
        <v>0</v>
      </c>
      <c r="P24" s="5"/>
      <c r="Q24" s="5">
        <v>345000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5">
        <v>0</v>
      </c>
      <c r="AD24" s="5"/>
      <c r="AE24" s="5">
        <v>0</v>
      </c>
      <c r="AF24" s="5"/>
      <c r="AG24" s="2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5">
        <v>0</v>
      </c>
      <c r="AR24" s="5"/>
      <c r="AS24" s="5">
        <v>0</v>
      </c>
      <c r="AT24" s="5"/>
      <c r="AU24" s="5">
        <f t="shared" si="0"/>
        <v>345000</v>
      </c>
      <c r="AW24" s="5">
        <v>0</v>
      </c>
      <c r="AX24" s="5"/>
      <c r="AY24" s="5">
        <v>0</v>
      </c>
      <c r="AZ24" s="5"/>
      <c r="BA24" s="5">
        <v>0</v>
      </c>
      <c r="BB24" s="5"/>
    </row>
    <row r="25" spans="1:54" x14ac:dyDescent="0.2">
      <c r="B25" t="s">
        <v>29</v>
      </c>
      <c r="E25" s="38" t="s">
        <v>53</v>
      </c>
      <c r="F25" s="38"/>
      <c r="G25" s="38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5">
        <v>0</v>
      </c>
      <c r="AD25" s="5"/>
      <c r="AE25" s="5">
        <v>0</v>
      </c>
      <c r="AF25" s="5"/>
      <c r="AG25" s="25">
        <v>0</v>
      </c>
      <c r="AH25" s="5"/>
      <c r="AI25" s="5">
        <v>0</v>
      </c>
      <c r="AJ25" s="5"/>
      <c r="AK25" s="5">
        <v>0</v>
      </c>
      <c r="AL25" s="5"/>
      <c r="AM25" s="5">
        <v>0</v>
      </c>
      <c r="AN25" s="5"/>
      <c r="AO25" s="5">
        <v>0</v>
      </c>
      <c r="AP25" s="5"/>
      <c r="AQ25" s="5">
        <v>0</v>
      </c>
      <c r="AR25" s="5"/>
      <c r="AS25" s="5">
        <v>0</v>
      </c>
      <c r="AT25" s="5"/>
      <c r="AU25" s="5">
        <f t="shared" si="0"/>
        <v>0</v>
      </c>
      <c r="AW25" s="5">
        <v>0</v>
      </c>
      <c r="AX25" s="5"/>
      <c r="AY25" s="5">
        <v>0</v>
      </c>
      <c r="AZ25" s="5"/>
      <c r="BA25" s="5">
        <v>0</v>
      </c>
      <c r="BB25" s="5"/>
    </row>
    <row r="26" spans="1:54" x14ac:dyDescent="0.2">
      <c r="B26" t="s">
        <v>47</v>
      </c>
      <c r="E26" s="38" t="s">
        <v>54</v>
      </c>
      <c r="F26" s="38"/>
      <c r="G26" s="38"/>
      <c r="H26" s="10"/>
      <c r="I26" s="10"/>
      <c r="K26" s="5">
        <v>840561</v>
      </c>
      <c r="L26" s="5"/>
      <c r="M26" s="5">
        <v>0</v>
      </c>
      <c r="N26" s="5"/>
      <c r="O26" s="5">
        <v>0</v>
      </c>
      <c r="P26" s="5"/>
      <c r="Q26" s="5">
        <v>0</v>
      </c>
      <c r="R26" s="5"/>
      <c r="S26" s="5">
        <v>0</v>
      </c>
      <c r="T26" s="5"/>
      <c r="U26" s="5">
        <v>0</v>
      </c>
      <c r="V26" s="5"/>
      <c r="W26" s="5">
        <v>0</v>
      </c>
      <c r="X26" s="5"/>
      <c r="Y26" s="5">
        <v>0</v>
      </c>
      <c r="Z26" s="5"/>
      <c r="AA26" s="5">
        <v>0</v>
      </c>
      <c r="AB26" s="5"/>
      <c r="AC26" s="5">
        <v>0</v>
      </c>
      <c r="AD26" s="5"/>
      <c r="AE26" s="5">
        <v>0</v>
      </c>
      <c r="AF26" s="5"/>
      <c r="AG26" s="25">
        <v>0</v>
      </c>
      <c r="AH26" s="5"/>
      <c r="AI26" s="5">
        <v>0</v>
      </c>
      <c r="AJ26" s="5"/>
      <c r="AK26" s="5">
        <v>0</v>
      </c>
      <c r="AL26" s="5"/>
      <c r="AM26" s="5">
        <v>0</v>
      </c>
      <c r="AN26" s="5"/>
      <c r="AO26" s="5">
        <v>0</v>
      </c>
      <c r="AP26" s="5"/>
      <c r="AQ26" s="5">
        <v>0</v>
      </c>
      <c r="AR26" s="5"/>
      <c r="AS26" s="5">
        <v>0</v>
      </c>
      <c r="AT26" s="5"/>
      <c r="AU26" s="5">
        <f t="shared" si="0"/>
        <v>840561</v>
      </c>
      <c r="AW26" s="5">
        <v>0</v>
      </c>
      <c r="AX26" s="5"/>
      <c r="AY26" s="5">
        <v>0</v>
      </c>
      <c r="AZ26" s="5"/>
      <c r="BA26" s="5">
        <v>0</v>
      </c>
      <c r="BB26" s="5"/>
    </row>
    <row r="27" spans="1:54" x14ac:dyDescent="0.2">
      <c r="B27" t="s">
        <v>55</v>
      </c>
      <c r="E27" s="38" t="s">
        <v>56</v>
      </c>
      <c r="F27" s="38"/>
      <c r="G27" s="38"/>
      <c r="H27" s="10"/>
      <c r="I27" s="10"/>
      <c r="K27" s="5">
        <v>0</v>
      </c>
      <c r="L27" s="5"/>
      <c r="M27" s="5">
        <v>0</v>
      </c>
      <c r="N27" s="5"/>
      <c r="O27" s="5">
        <v>250000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5">
        <v>0</v>
      </c>
      <c r="Z27" s="5"/>
      <c r="AA27" s="5">
        <v>0</v>
      </c>
      <c r="AB27" s="5"/>
      <c r="AC27" s="5">
        <v>0</v>
      </c>
      <c r="AD27" s="5"/>
      <c r="AE27" s="5">
        <v>0</v>
      </c>
      <c r="AF27" s="5"/>
      <c r="AG27" s="25">
        <v>0</v>
      </c>
      <c r="AH27" s="5"/>
      <c r="AI27" s="5">
        <v>0</v>
      </c>
      <c r="AJ27" s="5"/>
      <c r="AK27" s="5">
        <v>0</v>
      </c>
      <c r="AL27" s="5"/>
      <c r="AM27" s="5">
        <v>0</v>
      </c>
      <c r="AN27" s="5"/>
      <c r="AO27" s="5">
        <v>0</v>
      </c>
      <c r="AP27" s="5"/>
      <c r="AQ27" s="5">
        <v>0</v>
      </c>
      <c r="AR27" s="5"/>
      <c r="AS27" s="5">
        <v>0</v>
      </c>
      <c r="AT27" s="5"/>
      <c r="AU27" s="5">
        <f t="shared" si="0"/>
        <v>250000</v>
      </c>
      <c r="AW27" s="5">
        <v>0</v>
      </c>
      <c r="AX27" s="5"/>
      <c r="AY27" s="5">
        <v>0</v>
      </c>
      <c r="AZ27" s="5"/>
      <c r="BA27" s="5">
        <v>0</v>
      </c>
      <c r="BB27" s="5"/>
    </row>
    <row r="28" spans="1:54" x14ac:dyDescent="0.2">
      <c r="B28" t="s">
        <v>67</v>
      </c>
      <c r="E28" s="38" t="s">
        <v>96</v>
      </c>
      <c r="F28" s="38"/>
      <c r="G28" s="38"/>
      <c r="H28" s="10"/>
      <c r="I28" s="10"/>
      <c r="K28" s="5">
        <v>0</v>
      </c>
      <c r="L28" s="5"/>
      <c r="M28" s="5">
        <v>0</v>
      </c>
      <c r="N28" s="5"/>
      <c r="O28" s="5">
        <v>0</v>
      </c>
      <c r="P28" s="5"/>
      <c r="Q28" s="5">
        <v>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5">
        <v>0</v>
      </c>
      <c r="Z28" s="5"/>
      <c r="AA28" s="5">
        <v>0</v>
      </c>
      <c r="AB28" s="5"/>
      <c r="AC28" s="5">
        <v>0</v>
      </c>
      <c r="AD28" s="5"/>
      <c r="AE28" s="5">
        <v>0</v>
      </c>
      <c r="AF28" s="5"/>
      <c r="AG28" s="25">
        <v>100000</v>
      </c>
      <c r="AH28" s="5"/>
      <c r="AI28" s="5">
        <v>0</v>
      </c>
      <c r="AJ28" s="5"/>
      <c r="AK28" s="5">
        <v>0</v>
      </c>
      <c r="AL28" s="5"/>
      <c r="AM28" s="5">
        <v>0</v>
      </c>
      <c r="AN28" s="5"/>
      <c r="AO28" s="5">
        <v>0</v>
      </c>
      <c r="AP28" s="5"/>
      <c r="AQ28" s="5">
        <v>0</v>
      </c>
      <c r="AR28" s="5"/>
      <c r="AS28" s="5">
        <v>0</v>
      </c>
      <c r="AT28" s="5"/>
      <c r="AU28" s="5">
        <f t="shared" si="0"/>
        <v>100000</v>
      </c>
      <c r="AW28" s="5">
        <v>0</v>
      </c>
      <c r="AX28" s="5"/>
      <c r="AY28" s="5">
        <v>0</v>
      </c>
      <c r="AZ28" s="5"/>
      <c r="BA28" s="5">
        <v>0</v>
      </c>
      <c r="BB28" s="5"/>
    </row>
    <row r="29" spans="1:54" x14ac:dyDescent="0.2">
      <c r="B29" t="s">
        <v>67</v>
      </c>
      <c r="E29" s="38" t="s">
        <v>68</v>
      </c>
      <c r="F29" s="38"/>
      <c r="G29" s="38"/>
      <c r="H29" s="10"/>
      <c r="I29" s="10"/>
      <c r="K29" s="5">
        <v>0</v>
      </c>
      <c r="L29" s="5"/>
      <c r="M29" s="5">
        <v>0</v>
      </c>
      <c r="N29" s="5"/>
      <c r="O29" s="5">
        <v>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0</v>
      </c>
      <c r="X29" s="5"/>
      <c r="Y29" s="5">
        <v>0</v>
      </c>
      <c r="Z29" s="5"/>
      <c r="AA29" s="5">
        <v>0</v>
      </c>
      <c r="AB29" s="5"/>
      <c r="AC29" s="5">
        <v>0</v>
      </c>
      <c r="AD29" s="5"/>
      <c r="AE29" s="5">
        <v>0</v>
      </c>
      <c r="AF29" s="5"/>
      <c r="AG29" s="25">
        <v>0</v>
      </c>
      <c r="AH29" s="5"/>
      <c r="AI29" s="5">
        <v>0</v>
      </c>
      <c r="AJ29" s="5"/>
      <c r="AK29" s="5">
        <v>0</v>
      </c>
      <c r="AL29" s="5"/>
      <c r="AM29" s="5">
        <v>0</v>
      </c>
      <c r="AN29" s="5"/>
      <c r="AO29" s="5">
        <v>0</v>
      </c>
      <c r="AP29" s="5"/>
      <c r="AQ29" s="5">
        <v>0</v>
      </c>
      <c r="AR29" s="5"/>
      <c r="AS29" s="5">
        <v>0</v>
      </c>
      <c r="AT29" s="5"/>
      <c r="AU29" s="5">
        <f t="shared" si="0"/>
        <v>0</v>
      </c>
      <c r="AW29" s="5">
        <v>0</v>
      </c>
      <c r="AX29" s="5"/>
      <c r="AY29" s="5">
        <v>0</v>
      </c>
      <c r="AZ29" s="5"/>
      <c r="BA29" s="5">
        <v>0</v>
      </c>
      <c r="BB29" s="5"/>
    </row>
    <row r="30" spans="1:54" x14ac:dyDescent="0.2">
      <c r="E30" s="10"/>
      <c r="F30" s="10"/>
      <c r="G30" s="10"/>
      <c r="H30" s="10"/>
      <c r="I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2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W30" s="5"/>
      <c r="AX30" s="5"/>
      <c r="AY30" s="5"/>
      <c r="AZ30" s="5"/>
      <c r="BA30" s="5"/>
      <c r="BB30" s="5"/>
    </row>
    <row r="31" spans="1:54" x14ac:dyDescent="0.2">
      <c r="E31" s="10"/>
      <c r="F31" s="10"/>
      <c r="G31" s="10"/>
      <c r="H31" s="10"/>
      <c r="I31" s="1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2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W31" s="5"/>
      <c r="AX31" s="5"/>
      <c r="AY31" s="5"/>
      <c r="AZ31" s="5"/>
      <c r="BA31" s="5"/>
      <c r="BB31" s="5"/>
    </row>
    <row r="32" spans="1:54" x14ac:dyDescent="0.2">
      <c r="A32" s="6" t="s">
        <v>63</v>
      </c>
      <c r="E32" s="10"/>
      <c r="F32" s="10"/>
      <c r="G32" s="10"/>
      <c r="H32" s="10"/>
      <c r="I32" s="1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2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W32" s="5"/>
      <c r="AX32" s="5"/>
      <c r="AY32" s="5"/>
      <c r="AZ32" s="5"/>
      <c r="BA32" s="5"/>
      <c r="BB32" s="5"/>
    </row>
    <row r="33" spans="1:54" x14ac:dyDescent="0.2">
      <c r="A33" s="6"/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2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W33" s="5"/>
      <c r="AX33" s="5"/>
      <c r="AY33" s="5"/>
      <c r="AZ33" s="5"/>
      <c r="BA33" s="5"/>
      <c r="BB33" s="5"/>
    </row>
    <row r="34" spans="1:54" x14ac:dyDescent="0.2">
      <c r="B34" t="s">
        <v>65</v>
      </c>
      <c r="E34" s="38" t="s">
        <v>72</v>
      </c>
      <c r="F34" s="38"/>
      <c r="G34" s="38"/>
      <c r="H34" s="10"/>
      <c r="I34" s="10"/>
      <c r="K34" s="5">
        <v>0</v>
      </c>
      <c r="L34" s="5"/>
      <c r="M34" s="5">
        <v>225000</v>
      </c>
      <c r="N34" s="5"/>
      <c r="O34" s="5">
        <v>200000</v>
      </c>
      <c r="P34" s="5"/>
      <c r="Q34" s="5">
        <v>1010000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240000</v>
      </c>
      <c r="Z34" s="5"/>
      <c r="AA34" s="5">
        <v>1696000</v>
      </c>
      <c r="AB34" s="5"/>
      <c r="AC34" s="5">
        <v>0</v>
      </c>
      <c r="AD34" s="5"/>
      <c r="AE34" s="5">
        <v>0</v>
      </c>
      <c r="AF34" s="5"/>
      <c r="AG34" s="25">
        <v>0</v>
      </c>
      <c r="AH34" s="5"/>
      <c r="AI34" s="5">
        <v>0</v>
      </c>
      <c r="AJ34" s="5"/>
      <c r="AK34" s="5">
        <v>0</v>
      </c>
      <c r="AL34" s="5"/>
      <c r="AM34" s="5">
        <v>1696000</v>
      </c>
      <c r="AN34" s="5"/>
      <c r="AO34" s="5">
        <v>0</v>
      </c>
      <c r="AP34" s="5"/>
      <c r="AQ34" s="5">
        <v>0</v>
      </c>
      <c r="AR34" s="5"/>
      <c r="AS34" s="5">
        <v>0</v>
      </c>
      <c r="AT34" s="5"/>
      <c r="AU34" s="5">
        <f>SUM(K34:AS34)</f>
        <v>5067000</v>
      </c>
      <c r="AW34" s="5">
        <v>0</v>
      </c>
      <c r="AX34" s="5"/>
      <c r="AY34" s="5">
        <v>1696000</v>
      </c>
      <c r="AZ34" s="5"/>
      <c r="BA34" s="5">
        <v>0</v>
      </c>
      <c r="BB34" s="5"/>
    </row>
    <row r="35" spans="1:54" x14ac:dyDescent="0.2">
      <c r="B35" t="s">
        <v>66</v>
      </c>
      <c r="E35" s="38" t="s">
        <v>72</v>
      </c>
      <c r="F35" s="38"/>
      <c r="G35" s="38"/>
      <c r="H35" s="10"/>
      <c r="I35" s="10"/>
      <c r="K35" s="5">
        <v>0</v>
      </c>
      <c r="L35" s="5"/>
      <c r="M35" s="5">
        <v>765000</v>
      </c>
      <c r="N35" s="5"/>
      <c r="O35" s="5">
        <v>250000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663971.32999999996</v>
      </c>
      <c r="X35" s="5"/>
      <c r="Y35" s="5">
        <v>0</v>
      </c>
      <c r="Z35" s="5"/>
      <c r="AA35" s="5">
        <v>0</v>
      </c>
      <c r="AB35" s="5"/>
      <c r="AC35" s="5">
        <v>0</v>
      </c>
      <c r="AD35" s="5"/>
      <c r="AE35" s="5">
        <v>0</v>
      </c>
      <c r="AF35" s="5"/>
      <c r="AG35" s="25">
        <v>28358</v>
      </c>
      <c r="AH35" s="5"/>
      <c r="AI35" s="5">
        <v>0</v>
      </c>
      <c r="AJ35" s="5"/>
      <c r="AK35" s="5">
        <v>0</v>
      </c>
      <c r="AL35" s="5"/>
      <c r="AM35" s="5">
        <v>0</v>
      </c>
      <c r="AN35" s="5"/>
      <c r="AO35" s="5">
        <v>0</v>
      </c>
      <c r="AP35" s="5"/>
      <c r="AQ35" s="5">
        <v>0</v>
      </c>
      <c r="AR35" s="5"/>
      <c r="AS35" s="5">
        <v>0</v>
      </c>
      <c r="AT35" s="5"/>
      <c r="AU35" s="5">
        <f>SUM(K35:AS35)</f>
        <v>1707329.33</v>
      </c>
      <c r="AW35" s="5">
        <v>0</v>
      </c>
      <c r="AX35" s="5"/>
      <c r="AY35" s="5">
        <v>0</v>
      </c>
      <c r="AZ35" s="5"/>
      <c r="BA35" s="5">
        <v>0</v>
      </c>
      <c r="BB35" s="5"/>
    </row>
    <row r="36" spans="1:54" x14ac:dyDescent="0.2">
      <c r="B36" t="s">
        <v>73</v>
      </c>
      <c r="E36" s="38" t="s">
        <v>72</v>
      </c>
      <c r="F36" s="38"/>
      <c r="G36" s="38"/>
      <c r="H36" s="10"/>
      <c r="I36" s="10"/>
      <c r="K36" s="5">
        <v>0</v>
      </c>
      <c r="L36" s="5"/>
      <c r="M36" s="5">
        <v>0</v>
      </c>
      <c r="N36" s="5"/>
      <c r="O36" s="5">
        <v>0</v>
      </c>
      <c r="P36" s="5"/>
      <c r="Q36" s="5">
        <f>250000+1020000</f>
        <v>1270000</v>
      </c>
      <c r="R36" s="5"/>
      <c r="S36" s="5">
        <v>0</v>
      </c>
      <c r="T36" s="5"/>
      <c r="U36" s="5">
        <v>0</v>
      </c>
      <c r="V36" s="5"/>
      <c r="W36" s="5">
        <v>0</v>
      </c>
      <c r="X36" s="5"/>
      <c r="Y36" s="5">
        <v>265000</v>
      </c>
      <c r="Z36" s="5"/>
      <c r="AA36" s="5">
        <v>2048550</v>
      </c>
      <c r="AB36" s="5"/>
      <c r="AC36" s="5">
        <v>0</v>
      </c>
      <c r="AD36" s="5"/>
      <c r="AE36" s="5">
        <v>0</v>
      </c>
      <c r="AF36" s="5"/>
      <c r="AG36" s="25">
        <v>0</v>
      </c>
      <c r="AH36" s="5"/>
      <c r="AI36" s="5">
        <v>0</v>
      </c>
      <c r="AJ36" s="5"/>
      <c r="AK36" s="5">
        <v>0</v>
      </c>
      <c r="AL36" s="5"/>
      <c r="AM36" s="5">
        <v>2048550</v>
      </c>
      <c r="AN36" s="5"/>
      <c r="AO36" s="5">
        <v>0</v>
      </c>
      <c r="AP36" s="5"/>
      <c r="AQ36" s="5">
        <v>0</v>
      </c>
      <c r="AR36" s="5"/>
      <c r="AS36" s="5">
        <v>0</v>
      </c>
      <c r="AT36" s="5"/>
      <c r="AU36" s="5">
        <f>SUM(K36:AS36)</f>
        <v>5632100</v>
      </c>
      <c r="AW36" s="5">
        <v>0</v>
      </c>
      <c r="AX36" s="5"/>
      <c r="AY36" s="5">
        <v>2048550</v>
      </c>
      <c r="AZ36" s="5"/>
      <c r="BA36" s="5">
        <v>0</v>
      </c>
      <c r="BB36" s="5"/>
    </row>
    <row r="37" spans="1:54" x14ac:dyDescent="0.2">
      <c r="B37" t="s">
        <v>64</v>
      </c>
      <c r="E37" s="38" t="s">
        <v>84</v>
      </c>
      <c r="F37" s="38"/>
      <c r="G37" s="38"/>
      <c r="H37" s="10"/>
      <c r="I37" s="10"/>
      <c r="K37" s="5">
        <v>0</v>
      </c>
      <c r="L37" s="5"/>
      <c r="M37" s="5">
        <f>49918.32+16020</f>
        <v>65938.320000000007</v>
      </c>
      <c r="N37" s="5"/>
      <c r="O37" s="5">
        <f>85254.24+70500</f>
        <v>155754.23999999999</v>
      </c>
      <c r="P37" s="5"/>
      <c r="Q37" s="5">
        <v>0</v>
      </c>
      <c r="R37" s="5"/>
      <c r="S37" s="5">
        <v>188172.72</v>
      </c>
      <c r="T37" s="5"/>
      <c r="U37" s="5">
        <v>80342</v>
      </c>
      <c r="V37" s="5"/>
      <c r="W37" s="5">
        <v>200790</v>
      </c>
      <c r="X37" s="5"/>
      <c r="Y37" s="5">
        <v>656140</v>
      </c>
      <c r="Z37" s="5"/>
      <c r="AA37" s="5">
        <v>0</v>
      </c>
      <c r="AB37" s="5"/>
      <c r="AC37" s="5">
        <v>0</v>
      </c>
      <c r="AD37" s="5"/>
      <c r="AE37" s="29">
        <f>961537.5+438850+171600+112200</f>
        <v>1684187.5</v>
      </c>
      <c r="AF37" s="5"/>
      <c r="AG37" s="25">
        <v>0</v>
      </c>
      <c r="AH37" s="5"/>
      <c r="AI37" s="5">
        <v>0</v>
      </c>
      <c r="AJ37" s="5"/>
      <c r="AK37" s="5">
        <v>0</v>
      </c>
      <c r="AL37" s="5"/>
      <c r="AM37" s="29">
        <v>1500000</v>
      </c>
      <c r="AN37" s="5"/>
      <c r="AO37" s="5">
        <v>0</v>
      </c>
      <c r="AP37" s="5"/>
      <c r="AQ37" s="5">
        <v>0</v>
      </c>
      <c r="AR37" s="5"/>
      <c r="AS37" s="29">
        <v>0</v>
      </c>
      <c r="AT37" s="5"/>
      <c r="AU37" s="5">
        <f>SUM(K37:AS37)</f>
        <v>4531324.78</v>
      </c>
      <c r="AW37" s="29">
        <v>1500000</v>
      </c>
      <c r="AX37" s="5"/>
      <c r="AY37" s="5">
        <v>0</v>
      </c>
      <c r="AZ37" s="5"/>
      <c r="BA37" s="5">
        <v>0</v>
      </c>
      <c r="BB37" s="5"/>
    </row>
    <row r="38" spans="1:54" x14ac:dyDescent="0.2">
      <c r="E38" s="38" t="s">
        <v>80</v>
      </c>
      <c r="F38" s="38"/>
      <c r="G38" s="38"/>
      <c r="H38" s="10"/>
      <c r="I38" s="10"/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v>0</v>
      </c>
      <c r="V38" s="5"/>
      <c r="W38" s="5">
        <v>0</v>
      </c>
      <c r="X38" s="5"/>
      <c r="Y38" s="5">
        <v>0</v>
      </c>
      <c r="Z38" s="5"/>
      <c r="AA38" s="5">
        <v>117900</v>
      </c>
      <c r="AB38" s="5"/>
      <c r="AC38" s="5">
        <v>250000</v>
      </c>
      <c r="AD38" s="5"/>
      <c r="AE38" s="5">
        <v>0</v>
      </c>
      <c r="AF38" s="5"/>
      <c r="AG38" s="25">
        <v>100000</v>
      </c>
      <c r="AH38" s="5"/>
      <c r="AI38" s="5">
        <v>100000</v>
      </c>
      <c r="AJ38" s="5"/>
      <c r="AK38" s="5"/>
      <c r="AL38" s="5"/>
      <c r="AM38" s="5">
        <v>100000</v>
      </c>
      <c r="AN38" s="5"/>
      <c r="AO38" s="5">
        <v>100000</v>
      </c>
      <c r="AP38" s="5"/>
      <c r="AQ38" s="5">
        <v>100000</v>
      </c>
      <c r="AR38" s="5"/>
      <c r="AS38" s="5">
        <v>100000</v>
      </c>
      <c r="AT38" s="5"/>
      <c r="AU38" s="5">
        <f>SUM(K38:AS38)</f>
        <v>967900</v>
      </c>
      <c r="AW38" s="5">
        <v>100000</v>
      </c>
      <c r="AX38" s="5"/>
      <c r="AY38" s="5">
        <v>100000</v>
      </c>
      <c r="AZ38" s="5"/>
      <c r="BA38" s="5">
        <v>100000</v>
      </c>
      <c r="BB38" s="5"/>
    </row>
    <row r="39" spans="1:54" x14ac:dyDescent="0.2">
      <c r="E39" s="10"/>
      <c r="F39" s="10"/>
      <c r="G39" s="10"/>
      <c r="H39" s="10"/>
      <c r="I39" s="1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W39" s="5"/>
      <c r="AX39" s="5"/>
      <c r="AY39" s="5"/>
      <c r="AZ39" s="5"/>
      <c r="BA39" s="5"/>
      <c r="BB39" s="5"/>
    </row>
    <row r="40" spans="1:54" x14ac:dyDescent="0.2">
      <c r="A40" s="6"/>
      <c r="E40" s="10"/>
      <c r="F40" s="10"/>
      <c r="G40" s="10"/>
      <c r="H40" s="10"/>
      <c r="I40" s="1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2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W40" s="5"/>
      <c r="AX40" s="5"/>
      <c r="AY40" s="5"/>
      <c r="AZ40" s="5"/>
      <c r="BA40" s="5"/>
      <c r="BB40" s="5"/>
    </row>
    <row r="41" spans="1:54" x14ac:dyDescent="0.2">
      <c r="A41" s="6" t="s">
        <v>30</v>
      </c>
      <c r="E41" t="s">
        <v>31</v>
      </c>
      <c r="K41" s="5">
        <v>0</v>
      </c>
      <c r="L41" s="5"/>
      <c r="M41" s="5">
        <v>0</v>
      </c>
      <c r="N41" s="5"/>
      <c r="O41" s="5">
        <v>4100000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839215.85</v>
      </c>
      <c r="X41" s="5"/>
      <c r="Y41" s="5">
        <f>2600000+3100000</f>
        <v>5700000</v>
      </c>
      <c r="Z41" s="5"/>
      <c r="AA41" s="5">
        <v>1847018.89</v>
      </c>
      <c r="AB41" s="5"/>
      <c r="AC41" s="5">
        <v>1037666</v>
      </c>
      <c r="AD41" s="5"/>
      <c r="AE41" s="5">
        <v>1000000</v>
      </c>
      <c r="AF41" s="5"/>
      <c r="AG41" s="25">
        <v>0</v>
      </c>
      <c r="AH41" s="5"/>
      <c r="AI41" s="5">
        <v>3101855</v>
      </c>
      <c r="AJ41" s="5"/>
      <c r="AK41" s="5">
        <v>0</v>
      </c>
      <c r="AL41" s="5"/>
      <c r="AM41" s="5">
        <v>3101855</v>
      </c>
      <c r="AN41" s="5"/>
      <c r="AO41" s="5">
        <v>3101855</v>
      </c>
      <c r="AP41" s="5"/>
      <c r="AQ41" s="5">
        <v>3101855</v>
      </c>
      <c r="AR41" s="5"/>
      <c r="AS41" s="5">
        <v>3101855</v>
      </c>
      <c r="AT41" s="5"/>
      <c r="AU41" s="5">
        <f>SUM(K41:AS41)</f>
        <v>30033175.740000002</v>
      </c>
      <c r="AW41" s="5">
        <v>3101855</v>
      </c>
      <c r="AX41" s="5"/>
      <c r="AY41" s="5">
        <v>3101855</v>
      </c>
      <c r="AZ41" s="5"/>
      <c r="BA41" s="5">
        <v>3101855</v>
      </c>
      <c r="BB41" s="5"/>
    </row>
    <row r="42" spans="1:54" x14ac:dyDescent="0.2">
      <c r="A42" s="6"/>
      <c r="E42" t="s">
        <v>87</v>
      </c>
      <c r="I42" s="5">
        <v>0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f>+-1272094</f>
        <v>-1272094</v>
      </c>
      <c r="V42" s="5"/>
      <c r="W42" s="5">
        <f>+-1068076</f>
        <v>-1068076</v>
      </c>
      <c r="X42" s="5"/>
      <c r="Y42" s="5">
        <v>0</v>
      </c>
      <c r="Z42" s="5"/>
      <c r="AA42" s="5">
        <f>+-1865886.1</f>
        <v>-1865886.1</v>
      </c>
      <c r="AB42" s="5"/>
      <c r="AC42" s="5">
        <v>-6175373.0899999999</v>
      </c>
      <c r="AD42" s="5"/>
      <c r="AE42" s="5">
        <v>0</v>
      </c>
      <c r="AF42" s="5"/>
      <c r="AG42" s="25">
        <v>-2081386</v>
      </c>
      <c r="AH42" s="5"/>
      <c r="AI42" s="5">
        <v>-2081386</v>
      </c>
      <c r="AJ42" s="5"/>
      <c r="AK42" s="5">
        <v>0</v>
      </c>
      <c r="AL42" s="5"/>
      <c r="AM42" s="5">
        <v>-2081386</v>
      </c>
      <c r="AN42" s="5"/>
      <c r="AO42" s="5">
        <v>-2081386</v>
      </c>
      <c r="AP42" s="5"/>
      <c r="AQ42" s="5">
        <v>-2081386</v>
      </c>
      <c r="AR42" s="5"/>
      <c r="AS42" s="5">
        <v>-2081386</v>
      </c>
      <c r="AT42" s="5"/>
      <c r="AU42" s="5">
        <f>SUM(K42:AS42)</f>
        <v>-22869745.189999998</v>
      </c>
      <c r="AW42" s="5">
        <v>-2081386</v>
      </c>
      <c r="AX42" s="5"/>
      <c r="AY42" s="5">
        <v>-2081386</v>
      </c>
      <c r="AZ42" s="5"/>
      <c r="BA42" s="5">
        <v>-2081386</v>
      </c>
      <c r="BB42" s="5"/>
    </row>
    <row r="43" spans="1:54" x14ac:dyDescent="0.2"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2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W43" s="5"/>
      <c r="AX43" s="5"/>
      <c r="AY43" s="5"/>
      <c r="AZ43" s="5"/>
      <c r="BA43" s="5"/>
      <c r="BB43" s="5"/>
    </row>
    <row r="44" spans="1:54" x14ac:dyDescent="0.2">
      <c r="A44" s="6" t="s">
        <v>32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2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W44" s="5"/>
      <c r="AX44" s="5"/>
      <c r="AY44" s="5"/>
      <c r="AZ44" s="5"/>
      <c r="BA44" s="5"/>
      <c r="BB44" s="5"/>
    </row>
    <row r="45" spans="1:54" x14ac:dyDescent="0.2">
      <c r="B45" t="s">
        <v>33</v>
      </c>
      <c r="E45" t="s">
        <v>34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4126754</v>
      </c>
      <c r="X45" s="5"/>
      <c r="Y45" s="5">
        <v>0</v>
      </c>
      <c r="Z45" s="5"/>
      <c r="AA45" s="5">
        <v>0</v>
      </c>
      <c r="AB45" s="5"/>
      <c r="AC45" s="5">
        <v>0</v>
      </c>
      <c r="AD45" s="5"/>
      <c r="AE45" s="5">
        <v>0</v>
      </c>
      <c r="AF45" s="5"/>
      <c r="AG45" s="2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ref="AU45:AU54" si="1">SUM(K45:AS45)</f>
        <v>4126754</v>
      </c>
      <c r="AW45" s="5">
        <v>0</v>
      </c>
      <c r="AX45" s="5"/>
      <c r="AY45" s="5">
        <v>0</v>
      </c>
      <c r="AZ45" s="5"/>
      <c r="BA45" s="5">
        <v>0</v>
      </c>
      <c r="BB45" s="5"/>
    </row>
    <row r="46" spans="1:54" x14ac:dyDescent="0.2">
      <c r="B46" t="s">
        <v>38</v>
      </c>
      <c r="E46" t="s">
        <v>34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5">
        <v>0</v>
      </c>
      <c r="Z46" s="5"/>
      <c r="AA46" s="5">
        <v>0</v>
      </c>
      <c r="AB46" s="5"/>
      <c r="AC46" s="5">
        <v>0</v>
      </c>
      <c r="AD46" s="5"/>
      <c r="AE46" s="5">
        <v>0</v>
      </c>
      <c r="AF46" s="5"/>
      <c r="AG46" s="25">
        <v>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0</v>
      </c>
      <c r="AR46" s="5"/>
      <c r="AS46" s="5">
        <v>0</v>
      </c>
      <c r="AT46" s="5"/>
      <c r="AU46" s="5">
        <f t="shared" si="1"/>
        <v>0</v>
      </c>
      <c r="AW46" s="5">
        <v>0</v>
      </c>
      <c r="AX46" s="5"/>
      <c r="AY46" s="5">
        <v>0</v>
      </c>
      <c r="AZ46" s="5"/>
      <c r="BA46" s="5">
        <v>0</v>
      </c>
      <c r="BB46" s="5"/>
    </row>
    <row r="47" spans="1:54" x14ac:dyDescent="0.2">
      <c r="B47" t="s">
        <v>35</v>
      </c>
      <c r="E47" t="s">
        <v>37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2310</v>
      </c>
      <c r="R47" s="5"/>
      <c r="S47" s="5">
        <v>0</v>
      </c>
      <c r="T47" s="5"/>
      <c r="U47" s="5">
        <v>0</v>
      </c>
      <c r="V47" s="5"/>
      <c r="W47" s="5">
        <v>0</v>
      </c>
      <c r="X47" s="5"/>
      <c r="Y47" s="5">
        <v>0</v>
      </c>
      <c r="Z47" s="5"/>
      <c r="AA47" s="5">
        <v>1890</v>
      </c>
      <c r="AB47" s="5"/>
      <c r="AC47" s="5">
        <v>0</v>
      </c>
      <c r="AD47" s="5"/>
      <c r="AE47" s="5">
        <v>0</v>
      </c>
      <c r="AF47" s="5"/>
      <c r="AG47" s="25">
        <v>2310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5">
        <v>5000</v>
      </c>
      <c r="AR47" s="5"/>
      <c r="AS47" s="5">
        <v>0</v>
      </c>
      <c r="AT47" s="5"/>
      <c r="AU47" s="5">
        <f t="shared" si="1"/>
        <v>11510</v>
      </c>
      <c r="AW47" s="5">
        <v>0</v>
      </c>
      <c r="AX47" s="5"/>
      <c r="AY47" s="5">
        <v>0</v>
      </c>
      <c r="AZ47" s="5"/>
      <c r="BA47" s="5">
        <v>5000</v>
      </c>
      <c r="BB47" s="5"/>
    </row>
    <row r="48" spans="1:54" x14ac:dyDescent="0.2">
      <c r="B48" t="s">
        <v>36</v>
      </c>
      <c r="E48" t="s">
        <v>37</v>
      </c>
      <c r="K48" s="5">
        <v>0</v>
      </c>
      <c r="L48" s="5"/>
      <c r="M48" s="5">
        <v>2280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5">
        <v>0</v>
      </c>
      <c r="AD48" s="5"/>
      <c r="AE48" s="5">
        <v>0</v>
      </c>
      <c r="AF48" s="5"/>
      <c r="AG48" s="25">
        <v>0</v>
      </c>
      <c r="AH48" s="5"/>
      <c r="AI48" s="5">
        <v>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5">
        <v>5000</v>
      </c>
      <c r="AR48" s="5"/>
      <c r="AS48" s="5">
        <v>0</v>
      </c>
      <c r="AT48" s="5"/>
      <c r="AU48" s="5">
        <f t="shared" si="1"/>
        <v>7280</v>
      </c>
      <c r="AW48" s="5">
        <v>0</v>
      </c>
      <c r="AX48" s="5"/>
      <c r="AY48" s="5">
        <v>0</v>
      </c>
      <c r="AZ48" s="5"/>
      <c r="BA48" s="5">
        <v>5000</v>
      </c>
      <c r="BB48" s="5"/>
    </row>
    <row r="49" spans="1:54" x14ac:dyDescent="0.2">
      <c r="B49" t="s">
        <v>51</v>
      </c>
      <c r="E49" t="s">
        <v>52</v>
      </c>
      <c r="K49" s="5">
        <v>0</v>
      </c>
      <c r="L49" s="5"/>
      <c r="M49" s="5">
        <v>16769</v>
      </c>
      <c r="N49" s="5"/>
      <c r="O49" s="5">
        <v>6408.4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5">
        <v>0</v>
      </c>
      <c r="AB49" s="5"/>
      <c r="AC49" s="5">
        <v>0</v>
      </c>
      <c r="AD49" s="5"/>
      <c r="AE49" s="5">
        <v>0</v>
      </c>
      <c r="AF49" s="5"/>
      <c r="AG49" s="2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5">
        <v>0</v>
      </c>
      <c r="AT49" s="5"/>
      <c r="AU49" s="5">
        <f t="shared" si="1"/>
        <v>23177.4</v>
      </c>
      <c r="AW49" s="5">
        <v>0</v>
      </c>
      <c r="AX49" s="5"/>
      <c r="AY49" s="5">
        <v>0</v>
      </c>
      <c r="AZ49" s="5"/>
      <c r="BA49" s="5">
        <v>0</v>
      </c>
      <c r="BB49" s="5"/>
    </row>
    <row r="50" spans="1:54" x14ac:dyDescent="0.2">
      <c r="B50" t="s">
        <v>75</v>
      </c>
      <c r="E50" t="s">
        <v>76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55000</v>
      </c>
      <c r="X50" s="5"/>
      <c r="Y50" s="5">
        <v>0</v>
      </c>
      <c r="Z50" s="5"/>
      <c r="AA50" s="5">
        <v>0</v>
      </c>
      <c r="AB50" s="5"/>
      <c r="AC50" s="5">
        <v>0</v>
      </c>
      <c r="AD50" s="5"/>
      <c r="AE50" s="5">
        <v>0</v>
      </c>
      <c r="AF50" s="5"/>
      <c r="AG50" s="25">
        <v>20000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5">
        <v>0</v>
      </c>
      <c r="AP50" s="5"/>
      <c r="AQ50" s="5">
        <v>55000</v>
      </c>
      <c r="AR50" s="5"/>
      <c r="AS50" s="5">
        <v>0</v>
      </c>
      <c r="AT50" s="5"/>
      <c r="AU50" s="5">
        <f t="shared" si="1"/>
        <v>130000</v>
      </c>
      <c r="AW50" s="5">
        <v>0</v>
      </c>
      <c r="AX50" s="5"/>
      <c r="AY50" s="5">
        <v>0</v>
      </c>
      <c r="AZ50" s="5"/>
      <c r="BA50" s="5">
        <v>55000</v>
      </c>
      <c r="BB50" s="5"/>
    </row>
    <row r="51" spans="1:54" x14ac:dyDescent="0.2">
      <c r="B51" t="s">
        <v>89</v>
      </c>
      <c r="E51" t="s">
        <v>90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0</v>
      </c>
      <c r="V51" s="5"/>
      <c r="W51" s="5">
        <v>0</v>
      </c>
      <c r="X51" s="5"/>
      <c r="Y51" s="5">
        <v>0</v>
      </c>
      <c r="Z51" s="5"/>
      <c r="AA51" s="5">
        <v>0</v>
      </c>
      <c r="AB51" s="5"/>
      <c r="AC51" s="5">
        <v>0</v>
      </c>
      <c r="AD51" s="5"/>
      <c r="AE51" s="5">
        <v>0</v>
      </c>
      <c r="AF51" s="5"/>
      <c r="AG51" s="25">
        <v>73350</v>
      </c>
      <c r="AH51" s="5"/>
      <c r="AI51" s="5">
        <v>0</v>
      </c>
      <c r="AJ51" s="5"/>
      <c r="AK51" s="5">
        <v>0</v>
      </c>
      <c r="AL51" s="5"/>
      <c r="AM51" s="5">
        <v>0</v>
      </c>
      <c r="AN51" s="5"/>
      <c r="AO51" s="5">
        <v>0</v>
      </c>
      <c r="AP51" s="5"/>
      <c r="AQ51" s="5">
        <v>73350</v>
      </c>
      <c r="AR51" s="5"/>
      <c r="AS51" s="5">
        <v>0</v>
      </c>
      <c r="AT51" s="5"/>
      <c r="AU51" s="5">
        <f>SUM(K51:AS51)</f>
        <v>146700</v>
      </c>
      <c r="AW51" s="5">
        <v>0</v>
      </c>
      <c r="AX51" s="5"/>
      <c r="AY51" s="5">
        <v>0</v>
      </c>
      <c r="AZ51" s="5"/>
      <c r="BA51" s="5">
        <v>73350</v>
      </c>
      <c r="BB51" s="5"/>
    </row>
    <row r="52" spans="1:54" x14ac:dyDescent="0.2">
      <c r="B52" t="s">
        <v>67</v>
      </c>
      <c r="E52" t="s">
        <v>77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1000</v>
      </c>
      <c r="V52" s="5"/>
      <c r="W52" s="5">
        <v>0</v>
      </c>
      <c r="X52" s="5"/>
      <c r="Y52" s="5">
        <v>0</v>
      </c>
      <c r="Z52" s="5"/>
      <c r="AA52" s="5">
        <v>0</v>
      </c>
      <c r="AB52" s="5"/>
      <c r="AC52" s="5">
        <v>0</v>
      </c>
      <c r="AD52" s="5"/>
      <c r="AE52" s="5">
        <v>0</v>
      </c>
      <c r="AF52" s="5"/>
      <c r="AG52" s="25">
        <v>0</v>
      </c>
      <c r="AH52" s="5"/>
      <c r="AI52" s="5">
        <v>0</v>
      </c>
      <c r="AJ52" s="5"/>
      <c r="AK52" s="5">
        <v>0</v>
      </c>
      <c r="AL52" s="5"/>
      <c r="AM52" s="5">
        <v>0</v>
      </c>
      <c r="AN52" s="5"/>
      <c r="AO52" s="5">
        <v>0</v>
      </c>
      <c r="AP52" s="5"/>
      <c r="AQ52" s="5">
        <v>0</v>
      </c>
      <c r="AR52" s="5"/>
      <c r="AS52" s="5">
        <v>0</v>
      </c>
      <c r="AT52" s="5"/>
      <c r="AU52" s="5">
        <f t="shared" si="1"/>
        <v>1000</v>
      </c>
      <c r="AW52" s="5">
        <v>0</v>
      </c>
      <c r="AX52" s="5"/>
      <c r="AY52" s="5">
        <v>0</v>
      </c>
      <c r="AZ52" s="5"/>
      <c r="BA52" s="5">
        <v>0</v>
      </c>
      <c r="BB52" s="5"/>
    </row>
    <row r="53" spans="1:54" x14ac:dyDescent="0.2">
      <c r="B53" t="s">
        <v>78</v>
      </c>
      <c r="E53" t="s">
        <v>79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0</v>
      </c>
      <c r="X53" s="5"/>
      <c r="Y53" s="5">
        <v>0</v>
      </c>
      <c r="Z53" s="5"/>
      <c r="AA53" s="5">
        <v>0</v>
      </c>
      <c r="AB53" s="5"/>
      <c r="AC53" s="5">
        <v>0</v>
      </c>
      <c r="AD53" s="5"/>
      <c r="AE53" s="5">
        <v>0</v>
      </c>
      <c r="AF53" s="5"/>
      <c r="AG53" s="25">
        <v>0</v>
      </c>
      <c r="AH53" s="5"/>
      <c r="AI53" s="5">
        <v>100000</v>
      </c>
      <c r="AJ53" s="5"/>
      <c r="AK53" s="5">
        <v>0</v>
      </c>
      <c r="AL53" s="5"/>
      <c r="AM53" s="5">
        <v>0</v>
      </c>
      <c r="AN53" s="5"/>
      <c r="AO53" s="5">
        <v>0</v>
      </c>
      <c r="AP53" s="5"/>
      <c r="AQ53" s="5">
        <v>0</v>
      </c>
      <c r="AR53" s="5"/>
      <c r="AS53" s="5">
        <v>0</v>
      </c>
      <c r="AT53" s="5"/>
      <c r="AU53" s="5">
        <f>SUM(K53:AS53)</f>
        <v>100000</v>
      </c>
      <c r="AW53" s="5">
        <v>0</v>
      </c>
      <c r="AX53" s="5"/>
      <c r="AY53" s="5">
        <v>0</v>
      </c>
      <c r="AZ53" s="5"/>
      <c r="BA53" s="5">
        <v>0</v>
      </c>
      <c r="BB53" s="5"/>
    </row>
    <row r="54" spans="1:54" x14ac:dyDescent="0.2">
      <c r="B54" t="s">
        <v>85</v>
      </c>
      <c r="E54" t="s">
        <v>86</v>
      </c>
      <c r="K54" s="5">
        <v>0</v>
      </c>
      <c r="L54" s="5"/>
      <c r="M54" s="5">
        <v>0</v>
      </c>
      <c r="N54" s="5"/>
      <c r="O54" s="5">
        <v>0</v>
      </c>
      <c r="P54" s="5"/>
      <c r="Q54" s="5">
        <v>0</v>
      </c>
      <c r="R54" s="5"/>
      <c r="S54" s="5">
        <v>0</v>
      </c>
      <c r="T54" s="5"/>
      <c r="U54" s="5">
        <v>0</v>
      </c>
      <c r="V54" s="5"/>
      <c r="W54" s="5">
        <v>0</v>
      </c>
      <c r="X54" s="5"/>
      <c r="Y54" s="5">
        <v>0</v>
      </c>
      <c r="Z54" s="5"/>
      <c r="AA54" s="5">
        <v>1000</v>
      </c>
      <c r="AB54" s="5"/>
      <c r="AC54" s="5">
        <v>0</v>
      </c>
      <c r="AD54" s="5"/>
      <c r="AE54" s="5">
        <v>0</v>
      </c>
      <c r="AF54" s="5"/>
      <c r="AG54" s="25">
        <v>0</v>
      </c>
      <c r="AH54" s="5"/>
      <c r="AI54" s="5">
        <v>0</v>
      </c>
      <c r="AJ54" s="5"/>
      <c r="AK54" s="5">
        <v>0</v>
      </c>
      <c r="AL54" s="5"/>
      <c r="AM54" s="5">
        <v>0</v>
      </c>
      <c r="AN54" s="5"/>
      <c r="AO54" s="5">
        <v>0</v>
      </c>
      <c r="AP54" s="5"/>
      <c r="AQ54" s="5">
        <v>0</v>
      </c>
      <c r="AR54" s="5"/>
      <c r="AS54" s="5">
        <v>0</v>
      </c>
      <c r="AT54" s="5"/>
      <c r="AU54" s="5">
        <f t="shared" si="1"/>
        <v>1000</v>
      </c>
      <c r="AW54" s="5">
        <v>0</v>
      </c>
      <c r="AX54" s="5"/>
      <c r="AY54" s="5">
        <v>0</v>
      </c>
      <c r="AZ54" s="5"/>
      <c r="BA54" s="5">
        <v>0</v>
      </c>
      <c r="BB54" s="5"/>
    </row>
    <row r="55" spans="1:54" x14ac:dyDescent="0.2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2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W55" s="5"/>
      <c r="AX55" s="5"/>
      <c r="AY55" s="5"/>
      <c r="AZ55" s="5"/>
      <c r="BA55" s="5"/>
      <c r="BB55" s="5"/>
    </row>
    <row r="56" spans="1:54" x14ac:dyDescent="0.2"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W56" s="5"/>
      <c r="AX56" s="5"/>
      <c r="AY56" s="5"/>
      <c r="AZ56" s="5"/>
      <c r="BA56" s="5"/>
      <c r="BB56" s="5"/>
    </row>
    <row r="57" spans="1:54" x14ac:dyDescent="0.2">
      <c r="A57" s="6" t="s">
        <v>39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W57" s="5"/>
      <c r="AX57" s="5"/>
      <c r="AY57" s="5"/>
      <c r="AZ57" s="5"/>
      <c r="BA57" s="5"/>
      <c r="BB57" s="5"/>
    </row>
    <row r="58" spans="1:54" x14ac:dyDescent="0.2">
      <c r="B58" t="s">
        <v>40</v>
      </c>
      <c r="E58" t="s">
        <v>91</v>
      </c>
      <c r="K58" s="5">
        <v>0</v>
      </c>
      <c r="L58" s="5"/>
      <c r="M58" s="5">
        <v>0</v>
      </c>
      <c r="N58" s="5"/>
      <c r="O58" s="5">
        <v>0</v>
      </c>
      <c r="P58" s="5"/>
      <c r="Q58" s="5">
        <v>0</v>
      </c>
      <c r="R58" s="5"/>
      <c r="S58" s="5">
        <v>0</v>
      </c>
      <c r="T58" s="5"/>
      <c r="U58" s="5">
        <v>0</v>
      </c>
      <c r="V58" s="5"/>
      <c r="W58" s="5">
        <v>584500</v>
      </c>
      <c r="X58" s="5"/>
      <c r="Y58" s="5">
        <v>50000</v>
      </c>
      <c r="Z58" s="5"/>
      <c r="AA58" s="5">
        <v>0</v>
      </c>
      <c r="AB58" s="5"/>
      <c r="AC58" s="5">
        <v>0</v>
      </c>
      <c r="AD58" s="5"/>
      <c r="AE58" s="5">
        <v>0</v>
      </c>
      <c r="AF58" s="5"/>
      <c r="AG58" s="25">
        <v>0</v>
      </c>
      <c r="AH58" s="5"/>
      <c r="AI58" s="5">
        <v>0</v>
      </c>
      <c r="AJ58" s="5"/>
      <c r="AK58" s="5">
        <v>0</v>
      </c>
      <c r="AL58" s="5"/>
      <c r="AM58" s="5">
        <v>0</v>
      </c>
      <c r="AN58" s="5"/>
      <c r="AO58" s="5">
        <v>0</v>
      </c>
      <c r="AP58" s="5"/>
      <c r="AQ58" s="5">
        <v>0</v>
      </c>
      <c r="AR58" s="5"/>
      <c r="AS58" s="5">
        <v>584500</v>
      </c>
      <c r="AT58" s="5"/>
      <c r="AU58" s="5">
        <f>SUM(K58:AS58)</f>
        <v>1219000</v>
      </c>
      <c r="AW58" s="5">
        <v>0</v>
      </c>
      <c r="AX58" s="5"/>
      <c r="AY58" s="5">
        <v>0</v>
      </c>
      <c r="AZ58" s="5"/>
      <c r="BA58" s="5">
        <v>0</v>
      </c>
      <c r="BB58" s="5"/>
    </row>
    <row r="59" spans="1:54" x14ac:dyDescent="0.2">
      <c r="B59" t="s">
        <v>41</v>
      </c>
      <c r="E59" t="s">
        <v>92</v>
      </c>
      <c r="K59" s="5">
        <v>0</v>
      </c>
      <c r="L59" s="5"/>
      <c r="M59" s="5">
        <v>0</v>
      </c>
      <c r="N59" s="5"/>
      <c r="O59" s="5">
        <v>0</v>
      </c>
      <c r="P59" s="5"/>
      <c r="Q59" s="5">
        <v>0</v>
      </c>
      <c r="R59" s="5"/>
      <c r="S59" s="5">
        <v>0</v>
      </c>
      <c r="T59" s="5"/>
      <c r="U59" s="5">
        <v>0</v>
      </c>
      <c r="V59" s="5"/>
      <c r="W59" s="5">
        <v>325000</v>
      </c>
      <c r="X59" s="5"/>
      <c r="Y59" s="5">
        <v>0</v>
      </c>
      <c r="Z59" s="5"/>
      <c r="AA59" s="5">
        <v>0</v>
      </c>
      <c r="AB59" s="5"/>
      <c r="AC59" s="5">
        <v>0</v>
      </c>
      <c r="AD59" s="5"/>
      <c r="AE59" s="5">
        <v>0</v>
      </c>
      <c r="AF59" s="5"/>
      <c r="AG59" s="25">
        <v>0</v>
      </c>
      <c r="AH59" s="5"/>
      <c r="AI59" s="5">
        <v>0</v>
      </c>
      <c r="AJ59" s="5"/>
      <c r="AK59" s="5">
        <v>0</v>
      </c>
      <c r="AL59" s="5"/>
      <c r="AM59" s="5">
        <v>0</v>
      </c>
      <c r="AN59" s="5"/>
      <c r="AO59" s="5">
        <v>0</v>
      </c>
      <c r="AP59" s="5"/>
      <c r="AQ59" s="5">
        <v>0</v>
      </c>
      <c r="AR59" s="5"/>
      <c r="AS59" s="5">
        <v>325000</v>
      </c>
      <c r="AT59" s="5"/>
      <c r="AU59" s="5">
        <f>SUM(K59:AS59)</f>
        <v>650000</v>
      </c>
      <c r="AW59" s="5">
        <v>0</v>
      </c>
      <c r="AX59" s="5"/>
      <c r="AY59" s="5">
        <v>0</v>
      </c>
      <c r="AZ59" s="5"/>
      <c r="BA59" s="5">
        <v>0</v>
      </c>
      <c r="BB59" s="5"/>
    </row>
    <row r="60" spans="1:54" x14ac:dyDescent="0.2">
      <c r="B60" t="s">
        <v>42</v>
      </c>
      <c r="E60" t="s">
        <v>43</v>
      </c>
      <c r="K60" s="5">
        <v>0</v>
      </c>
      <c r="L60" s="5"/>
      <c r="M60" s="5">
        <v>0</v>
      </c>
      <c r="N60" s="5"/>
      <c r="O60" s="5">
        <v>0</v>
      </c>
      <c r="P60" s="5"/>
      <c r="Q60" s="5">
        <v>0</v>
      </c>
      <c r="R60" s="5"/>
      <c r="S60" s="5">
        <v>0</v>
      </c>
      <c r="T60" s="5"/>
      <c r="U60" s="5">
        <v>0</v>
      </c>
      <c r="V60" s="5"/>
      <c r="W60" s="5">
        <v>0</v>
      </c>
      <c r="X60" s="5"/>
      <c r="Y60" s="5">
        <v>0</v>
      </c>
      <c r="Z60" s="5"/>
      <c r="AA60" s="5">
        <v>0</v>
      </c>
      <c r="AB60" s="5"/>
      <c r="AC60" s="5">
        <v>0</v>
      </c>
      <c r="AD60" s="5"/>
      <c r="AE60" s="5">
        <v>0</v>
      </c>
      <c r="AF60" s="5"/>
      <c r="AG60" s="25">
        <v>0</v>
      </c>
      <c r="AH60" s="5"/>
      <c r="AI60" s="5">
        <v>0</v>
      </c>
      <c r="AJ60" s="5"/>
      <c r="AK60" s="5">
        <v>0</v>
      </c>
      <c r="AL60" s="5"/>
      <c r="AM60" s="5">
        <v>0</v>
      </c>
      <c r="AN60" s="5"/>
      <c r="AO60" s="5">
        <v>0</v>
      </c>
      <c r="AP60" s="5"/>
      <c r="AQ60" s="5">
        <v>0</v>
      </c>
      <c r="AR60" s="5"/>
      <c r="AS60" s="5">
        <v>0</v>
      </c>
      <c r="AT60" s="5"/>
      <c r="AU60" s="5">
        <f>SUM(K60:AS60)</f>
        <v>0</v>
      </c>
      <c r="AW60" s="5">
        <v>0</v>
      </c>
      <c r="AX60" s="5"/>
      <c r="AY60" s="5">
        <v>0</v>
      </c>
      <c r="AZ60" s="5"/>
      <c r="BA60" s="5">
        <v>0</v>
      </c>
      <c r="BB60" s="5"/>
    </row>
    <row r="61" spans="1:54" x14ac:dyDescent="0.2">
      <c r="B61" t="s">
        <v>44</v>
      </c>
      <c r="E61" t="s">
        <v>45</v>
      </c>
      <c r="K61" s="5">
        <v>0</v>
      </c>
      <c r="L61" s="5"/>
      <c r="M61" s="5">
        <v>0</v>
      </c>
      <c r="N61" s="5"/>
      <c r="O61" s="5">
        <v>0</v>
      </c>
      <c r="P61" s="5"/>
      <c r="Q61" s="5">
        <v>0</v>
      </c>
      <c r="R61" s="5"/>
      <c r="S61" s="5">
        <v>0</v>
      </c>
      <c r="T61" s="5"/>
      <c r="U61" s="5">
        <v>0</v>
      </c>
      <c r="V61" s="5"/>
      <c r="W61" s="5">
        <v>0</v>
      </c>
      <c r="X61" s="5"/>
      <c r="Y61" s="5">
        <v>0</v>
      </c>
      <c r="Z61" s="5"/>
      <c r="AA61" s="5">
        <v>0</v>
      </c>
      <c r="AB61" s="5"/>
      <c r="AC61" s="5">
        <v>0</v>
      </c>
      <c r="AD61" s="5"/>
      <c r="AE61" s="5">
        <v>0</v>
      </c>
      <c r="AF61" s="5"/>
      <c r="AG61" s="25">
        <v>0</v>
      </c>
      <c r="AH61" s="5"/>
      <c r="AI61" s="5">
        <v>0</v>
      </c>
      <c r="AJ61" s="5"/>
      <c r="AK61" s="5">
        <v>0</v>
      </c>
      <c r="AL61" s="5"/>
      <c r="AM61" s="5">
        <v>0</v>
      </c>
      <c r="AN61" s="5"/>
      <c r="AO61" s="5">
        <v>0</v>
      </c>
      <c r="AP61" s="5"/>
      <c r="AQ61" s="5">
        <v>0</v>
      </c>
      <c r="AR61" s="5"/>
      <c r="AS61" s="5">
        <v>0</v>
      </c>
      <c r="AT61" s="5"/>
      <c r="AU61" s="5">
        <f>SUM(K61:AS61)</f>
        <v>0</v>
      </c>
      <c r="AW61" s="5">
        <v>0</v>
      </c>
      <c r="AX61" s="5"/>
      <c r="AY61" s="5">
        <v>0</v>
      </c>
      <c r="AZ61" s="5"/>
      <c r="BA61" s="5">
        <v>0</v>
      </c>
      <c r="BB61" s="5"/>
    </row>
    <row r="62" spans="1:54" x14ac:dyDescent="0.2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2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W62" s="5"/>
      <c r="AX62" s="5"/>
      <c r="AY62" s="5"/>
      <c r="AZ62" s="5"/>
      <c r="BA62" s="5"/>
      <c r="BB62" s="5"/>
    </row>
    <row r="63" spans="1:54" x14ac:dyDescent="0.2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2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W63" s="5"/>
      <c r="AX63" s="5"/>
      <c r="AY63" s="5"/>
      <c r="AZ63" s="5"/>
      <c r="BA63" s="5"/>
      <c r="BB63" s="5"/>
    </row>
    <row r="64" spans="1:54" x14ac:dyDescent="0.2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2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W64" s="5"/>
      <c r="AX64" s="5"/>
      <c r="AY64" s="5"/>
      <c r="AZ64" s="5"/>
      <c r="BA64" s="5"/>
      <c r="BB64" s="5"/>
    </row>
    <row r="65" spans="1:54" s="5" customFormat="1" x14ac:dyDescent="0.2">
      <c r="A65" s="13" t="s">
        <v>59</v>
      </c>
      <c r="I65" s="14">
        <f>SUM(I14:I61)</f>
        <v>0</v>
      </c>
      <c r="K65" s="14">
        <f>SUM(K14:K61)</f>
        <v>3490561</v>
      </c>
      <c r="M65" s="14">
        <f>SUM(M14:M61)</f>
        <v>4011787.32</v>
      </c>
      <c r="O65" s="14">
        <f>SUM(O14:O61)</f>
        <v>5909962.6400000006</v>
      </c>
      <c r="Q65" s="14">
        <f>SUM(Q14:Q61)</f>
        <v>4335610</v>
      </c>
      <c r="S65" s="14">
        <f>SUM(S14:S61)</f>
        <v>1406772.72</v>
      </c>
      <c r="U65" s="14">
        <f>SUM(U14:U61)</f>
        <v>4559248</v>
      </c>
      <c r="W65" s="14">
        <f>SUM(W14:W61)</f>
        <v>5727155.1799999997</v>
      </c>
      <c r="Y65" s="14">
        <f>SUM(Y14:Y61)</f>
        <v>6911140</v>
      </c>
      <c r="AA65" s="14">
        <f>SUM(AA14:AA61)</f>
        <v>10238072.790000001</v>
      </c>
      <c r="AC65" s="14">
        <f>SUM(AC14:AC61)</f>
        <v>-4058107.09</v>
      </c>
      <c r="AE65" s="14">
        <f>SUM(AE14:AE61)</f>
        <v>2684187.5</v>
      </c>
      <c r="AG65" s="27">
        <f>SUM(AG14:AG61)</f>
        <v>7531168</v>
      </c>
      <c r="AI65" s="14">
        <f>SUM(AI14:AI61)</f>
        <v>2549724.46</v>
      </c>
      <c r="AK65" s="14">
        <f>SUM(AK14:AK61)</f>
        <v>0</v>
      </c>
      <c r="AM65" s="14">
        <f>SUM(AM14:AM61)</f>
        <v>6365019</v>
      </c>
      <c r="AO65" s="14">
        <f>SUM(AO14:AO61)</f>
        <v>2083733</v>
      </c>
      <c r="AQ65" s="14">
        <f>SUM(AQ14:AQ61)</f>
        <v>1258819</v>
      </c>
      <c r="AS65" s="14">
        <f>SUM(AS14:AS61)</f>
        <v>4933217</v>
      </c>
      <c r="AU65" s="14">
        <f>SUM(AU14:AU61)</f>
        <v>69938070.520000011</v>
      </c>
      <c r="AW65" s="14">
        <f>SUM(AW14:AW61)</f>
        <v>4601269</v>
      </c>
      <c r="AY65" s="14">
        <f>SUM(AY14:AY61)</f>
        <v>5828283</v>
      </c>
      <c r="BA65" s="14">
        <f>SUM(BA14:BA61)</f>
        <v>4230019</v>
      </c>
    </row>
    <row r="66" spans="1:54" x14ac:dyDescent="0.2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2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W66" s="5"/>
      <c r="AX66" s="5"/>
      <c r="AY66" s="5"/>
      <c r="AZ66" s="5"/>
      <c r="BA66" s="5"/>
      <c r="BB66" s="5"/>
    </row>
    <row r="67" spans="1:54" ht="13.5" thickBot="1" x14ac:dyDescent="0.25">
      <c r="A67" s="6" t="s">
        <v>60</v>
      </c>
      <c r="I67" s="15">
        <f>I9-I65</f>
        <v>21561127.32</v>
      </c>
      <c r="K67" s="15">
        <f>K9-K65</f>
        <v>889022.27999999933</v>
      </c>
      <c r="L67" s="5"/>
      <c r="M67" s="15">
        <f>M9-M65</f>
        <v>-1702288.3299999996</v>
      </c>
      <c r="N67" s="5"/>
      <c r="O67" s="15">
        <f>O9-O65</f>
        <v>1219657.3399999999</v>
      </c>
      <c r="P67" s="5"/>
      <c r="Q67" s="15">
        <f>Q9-Q65</f>
        <v>1066955.4500000002</v>
      </c>
      <c r="R67" s="5"/>
      <c r="S67" s="15">
        <f>S9-S65</f>
        <v>4306771.04</v>
      </c>
      <c r="T67" s="5"/>
      <c r="U67" s="15">
        <f>U9-U65</f>
        <v>-1313005.3599999999</v>
      </c>
      <c r="V67" s="5"/>
      <c r="W67" s="15">
        <f>W9-W65</f>
        <v>4258505.4800000004</v>
      </c>
      <c r="X67" s="5"/>
      <c r="Y67" s="15">
        <f>Y9-Y65</f>
        <v>-2916264.76</v>
      </c>
      <c r="Z67" s="5"/>
      <c r="AA67" s="15">
        <f>AA9-AA65</f>
        <v>-7386799.790000001</v>
      </c>
      <c r="AB67" s="5"/>
      <c r="AC67" s="15">
        <f>AC9-AC65</f>
        <v>5776580.6699999999</v>
      </c>
      <c r="AD67" s="5"/>
      <c r="AE67" s="15">
        <f>AE9-AE65</f>
        <v>-2684187.5</v>
      </c>
      <c r="AF67" s="5"/>
      <c r="AG67" s="28">
        <f>AG9-AG65</f>
        <v>-7531168</v>
      </c>
      <c r="AH67" s="5"/>
      <c r="AI67" s="15">
        <f>AI9-AI65</f>
        <v>-2549724.46</v>
      </c>
      <c r="AJ67" s="5"/>
      <c r="AK67" s="15">
        <f>AK9-AK65</f>
        <v>0</v>
      </c>
      <c r="AL67" s="5"/>
      <c r="AM67" s="15">
        <f>AM9-AM65</f>
        <v>-6365019</v>
      </c>
      <c r="AN67" s="5"/>
      <c r="AO67" s="15">
        <f>AO9-AO65</f>
        <v>-2083733</v>
      </c>
      <c r="AP67" s="5"/>
      <c r="AQ67" s="15">
        <f>AQ9-AQ65</f>
        <v>-1258819</v>
      </c>
      <c r="AR67" s="5"/>
      <c r="AS67" s="15">
        <f>AS9-AS65</f>
        <v>-4933217</v>
      </c>
      <c r="AT67" s="5"/>
      <c r="AU67" s="15">
        <f>AU9-AU65</f>
        <v>-1645606.6199999899</v>
      </c>
      <c r="AW67" s="15">
        <f>AW9-AW65</f>
        <v>-4601269</v>
      </c>
      <c r="AX67" s="5"/>
      <c r="AY67" s="15">
        <f>AY9-AY65</f>
        <v>-5828283</v>
      </c>
      <c r="AZ67" s="5"/>
      <c r="BA67" s="15">
        <f>BA9-BA65</f>
        <v>-4230019</v>
      </c>
      <c r="BB67" s="5"/>
    </row>
    <row r="68" spans="1:54" ht="13.5" thickTop="1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2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W68" s="5"/>
      <c r="AX68" s="5"/>
      <c r="AY68" s="5"/>
      <c r="AZ68" s="5"/>
      <c r="BA68" s="5"/>
      <c r="BB68" s="5"/>
    </row>
    <row r="69" spans="1:54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2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W69" s="5"/>
      <c r="AX69" s="5"/>
      <c r="AY69" s="5"/>
      <c r="AZ69" s="5"/>
      <c r="BA69" s="5"/>
      <c r="BB69" s="5"/>
    </row>
    <row r="70" spans="1:54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2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W70" s="5"/>
      <c r="AX70" s="5"/>
      <c r="AY70" s="5"/>
      <c r="AZ70" s="5"/>
      <c r="BA70" s="5"/>
      <c r="BB70" s="5"/>
    </row>
    <row r="71" spans="1:54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2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W71" s="5"/>
      <c r="AX71" s="5"/>
      <c r="AY71" s="5"/>
      <c r="AZ71" s="5"/>
      <c r="BA71" s="5"/>
      <c r="BB71" s="5"/>
    </row>
    <row r="72" spans="1:54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2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W72" s="5"/>
      <c r="AX72" s="5"/>
      <c r="AY72" s="5"/>
      <c r="AZ72" s="5"/>
      <c r="BA72" s="5"/>
      <c r="BB72" s="5"/>
    </row>
    <row r="73" spans="1:54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2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W73" s="5"/>
      <c r="AX73" s="5"/>
      <c r="AY73" s="5"/>
      <c r="AZ73" s="5"/>
      <c r="BA73" s="5"/>
      <c r="BB73" s="5"/>
    </row>
    <row r="74" spans="1:54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2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W74" s="5"/>
      <c r="AX74" s="5"/>
      <c r="AY74" s="5"/>
      <c r="AZ74" s="5"/>
      <c r="BA74" s="5"/>
      <c r="BB74" s="5"/>
    </row>
    <row r="75" spans="1:54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2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W75" s="5"/>
      <c r="AX75" s="5"/>
      <c r="AY75" s="5"/>
      <c r="AZ75" s="5"/>
      <c r="BA75" s="5"/>
      <c r="BB75" s="5"/>
    </row>
    <row r="76" spans="1:54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W76" s="5"/>
      <c r="AX76" s="5"/>
      <c r="AY76" s="5"/>
      <c r="AZ76" s="5"/>
      <c r="BA76" s="5"/>
      <c r="BB76" s="5"/>
    </row>
    <row r="77" spans="1:54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W77" s="5"/>
      <c r="AX77" s="5"/>
      <c r="AY77" s="5"/>
      <c r="AZ77" s="5"/>
      <c r="BA77" s="5"/>
      <c r="BB77" s="5"/>
    </row>
    <row r="78" spans="1:54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W78" s="5"/>
      <c r="AX78" s="5"/>
      <c r="AY78" s="5"/>
      <c r="AZ78" s="5"/>
      <c r="BA78" s="5"/>
      <c r="BB78" s="5"/>
    </row>
    <row r="79" spans="1:54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2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W79" s="5"/>
      <c r="AX79" s="5"/>
      <c r="AY79" s="5"/>
      <c r="AZ79" s="5"/>
      <c r="BA79" s="5"/>
      <c r="BB79" s="5"/>
    </row>
    <row r="80" spans="1:54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2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W80" s="5"/>
      <c r="AX80" s="5"/>
      <c r="AY80" s="5"/>
      <c r="AZ80" s="5"/>
      <c r="BA80" s="5"/>
      <c r="BB80" s="5"/>
    </row>
    <row r="81" spans="11:54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2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W81" s="5"/>
      <c r="AX81" s="5"/>
      <c r="AY81" s="5"/>
      <c r="AZ81" s="5"/>
      <c r="BA81" s="5"/>
      <c r="BB81" s="5"/>
    </row>
    <row r="82" spans="11:54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2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W82" s="5"/>
      <c r="AX82" s="5"/>
      <c r="AY82" s="5"/>
      <c r="AZ82" s="5"/>
      <c r="BA82" s="5"/>
      <c r="BB82" s="5"/>
    </row>
    <row r="83" spans="11:54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2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W83" s="5"/>
      <c r="AX83" s="5"/>
      <c r="AY83" s="5"/>
      <c r="AZ83" s="5"/>
      <c r="BA83" s="5"/>
      <c r="BB83" s="5"/>
    </row>
    <row r="84" spans="11:54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2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W84" s="5"/>
      <c r="AX84" s="5"/>
      <c r="AY84" s="5"/>
      <c r="AZ84" s="5"/>
      <c r="BA84" s="5"/>
      <c r="BB84" s="5"/>
    </row>
    <row r="85" spans="11:54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2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W85" s="5"/>
      <c r="AX85" s="5"/>
      <c r="AY85" s="5"/>
      <c r="AZ85" s="5"/>
      <c r="BA85" s="5"/>
      <c r="BB85" s="5"/>
    </row>
    <row r="86" spans="11:54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2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W86" s="5"/>
      <c r="AX86" s="5"/>
      <c r="AY86" s="5"/>
      <c r="AZ86" s="5"/>
      <c r="BA86" s="5"/>
      <c r="BB86" s="5"/>
    </row>
    <row r="87" spans="11:54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2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W87" s="5"/>
      <c r="AX87" s="5"/>
      <c r="AY87" s="5"/>
      <c r="AZ87" s="5"/>
      <c r="BA87" s="5"/>
      <c r="BB87" s="5"/>
    </row>
    <row r="88" spans="11:54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W88" s="5"/>
      <c r="AX88" s="5"/>
      <c r="AY88" s="5"/>
      <c r="AZ88" s="5"/>
      <c r="BA88" s="5"/>
      <c r="BB88" s="5"/>
    </row>
    <row r="89" spans="11:54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W89" s="5"/>
      <c r="AX89" s="5"/>
      <c r="AY89" s="5"/>
      <c r="AZ89" s="5"/>
      <c r="BA89" s="5"/>
      <c r="BB89" s="5"/>
    </row>
    <row r="90" spans="11:54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W90" s="5"/>
      <c r="AX90" s="5"/>
      <c r="AY90" s="5"/>
      <c r="AZ90" s="5"/>
      <c r="BA90" s="5"/>
      <c r="BB90" s="5"/>
    </row>
    <row r="91" spans="11:54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2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W91" s="5"/>
      <c r="AX91" s="5"/>
      <c r="AY91" s="5"/>
      <c r="AZ91" s="5"/>
      <c r="BA91" s="5"/>
      <c r="BB91" s="5"/>
    </row>
    <row r="92" spans="11:54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2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W92" s="5"/>
      <c r="AX92" s="5"/>
      <c r="AY92" s="5"/>
      <c r="AZ92" s="5"/>
      <c r="BA92" s="5"/>
      <c r="BB92" s="5"/>
    </row>
    <row r="93" spans="11:54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2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W93" s="5"/>
      <c r="AX93" s="5"/>
      <c r="AY93" s="5"/>
      <c r="AZ93" s="5"/>
      <c r="BA93" s="5"/>
      <c r="BB93" s="5"/>
    </row>
    <row r="94" spans="11:54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2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W94" s="5"/>
      <c r="AX94" s="5"/>
      <c r="AY94" s="5"/>
      <c r="AZ94" s="5"/>
      <c r="BA94" s="5"/>
      <c r="BB94" s="5"/>
    </row>
    <row r="95" spans="11:54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2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W95" s="5"/>
      <c r="AX95" s="5"/>
      <c r="AY95" s="5"/>
      <c r="AZ95" s="5"/>
      <c r="BA95" s="5"/>
      <c r="BB95" s="5"/>
    </row>
    <row r="96" spans="11:54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2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W96" s="5"/>
      <c r="AX96" s="5"/>
      <c r="AY96" s="5"/>
      <c r="AZ96" s="5"/>
      <c r="BA96" s="5"/>
      <c r="BB96" s="5"/>
    </row>
    <row r="97" spans="11:54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2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W97" s="5"/>
      <c r="AX97" s="5"/>
      <c r="AY97" s="5"/>
      <c r="AZ97" s="5"/>
      <c r="BA97" s="5"/>
      <c r="BB97" s="5"/>
    </row>
    <row r="98" spans="11:54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2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W98" s="5"/>
      <c r="AX98" s="5"/>
      <c r="AY98" s="5"/>
      <c r="AZ98" s="5"/>
      <c r="BA98" s="5"/>
      <c r="BB98" s="5"/>
    </row>
    <row r="99" spans="11:54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W99" s="5"/>
      <c r="AX99" s="5"/>
      <c r="AY99" s="5"/>
      <c r="AZ99" s="5"/>
      <c r="BA99" s="5"/>
      <c r="BB99" s="5"/>
    </row>
    <row r="100" spans="11:54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W100" s="5"/>
      <c r="AX100" s="5"/>
      <c r="AY100" s="5"/>
      <c r="AZ100" s="5"/>
      <c r="BA100" s="5"/>
      <c r="BB100" s="5"/>
    </row>
    <row r="101" spans="11:54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W101" s="5"/>
      <c r="AX101" s="5"/>
      <c r="AY101" s="5"/>
      <c r="AZ101" s="5"/>
      <c r="BA101" s="5"/>
      <c r="BB101" s="5"/>
    </row>
    <row r="102" spans="11:54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2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W102" s="5"/>
      <c r="AX102" s="5"/>
      <c r="AY102" s="5"/>
      <c r="AZ102" s="5"/>
      <c r="BA102" s="5"/>
      <c r="BB102" s="5"/>
    </row>
    <row r="103" spans="11:54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2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W103" s="5"/>
      <c r="AX103" s="5"/>
      <c r="AY103" s="5"/>
      <c r="AZ103" s="5"/>
      <c r="BA103" s="5"/>
      <c r="BB103" s="5"/>
    </row>
    <row r="104" spans="11:54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2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W104" s="5"/>
      <c r="AX104" s="5"/>
      <c r="AY104" s="5"/>
      <c r="AZ104" s="5"/>
      <c r="BA104" s="5"/>
      <c r="BB104" s="5"/>
    </row>
    <row r="105" spans="11:54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2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W105" s="5"/>
      <c r="AX105" s="5"/>
      <c r="AY105" s="5"/>
      <c r="AZ105" s="5"/>
      <c r="BA105" s="5"/>
      <c r="BB105" s="5"/>
    </row>
    <row r="106" spans="11:54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2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W106" s="5"/>
      <c r="AX106" s="5"/>
      <c r="AY106" s="5"/>
      <c r="AZ106" s="5"/>
      <c r="BA106" s="5"/>
      <c r="BB106" s="5"/>
    </row>
    <row r="107" spans="11:54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2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W107" s="5"/>
      <c r="AX107" s="5"/>
      <c r="AY107" s="5"/>
      <c r="AZ107" s="5"/>
      <c r="BA107" s="5"/>
      <c r="BB107" s="5"/>
    </row>
    <row r="108" spans="11:54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2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W108" s="5"/>
      <c r="AX108" s="5"/>
      <c r="AY108" s="5"/>
      <c r="AZ108" s="5"/>
      <c r="BA108" s="5"/>
      <c r="BB108" s="5"/>
    </row>
    <row r="109" spans="11:54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2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W109" s="5"/>
      <c r="AX109" s="5"/>
      <c r="AY109" s="5"/>
      <c r="AZ109" s="5"/>
      <c r="BA109" s="5"/>
      <c r="BB109" s="5"/>
    </row>
    <row r="110" spans="11:54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2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W110" s="5"/>
      <c r="AX110" s="5"/>
      <c r="AY110" s="5"/>
      <c r="AZ110" s="5"/>
      <c r="BA110" s="5"/>
      <c r="BB110" s="5"/>
    </row>
    <row r="111" spans="11:54" x14ac:dyDescent="0.2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W111" s="5"/>
      <c r="AX111" s="5"/>
      <c r="AY111" s="5"/>
      <c r="AZ111" s="5"/>
      <c r="BA111" s="5"/>
      <c r="BB111" s="5"/>
    </row>
    <row r="112" spans="11:54" x14ac:dyDescent="0.2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W112" s="5"/>
      <c r="AX112" s="5"/>
      <c r="AY112" s="5"/>
      <c r="AZ112" s="5"/>
      <c r="BA112" s="5"/>
      <c r="BB112" s="5"/>
    </row>
    <row r="113" spans="11:54" x14ac:dyDescent="0.2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W113" s="5"/>
      <c r="AX113" s="5"/>
      <c r="AY113" s="5"/>
      <c r="AZ113" s="5"/>
      <c r="BA113" s="5"/>
      <c r="BB113" s="5"/>
    </row>
    <row r="114" spans="11:54" x14ac:dyDescent="0.2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2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W114" s="5"/>
      <c r="AX114" s="5"/>
      <c r="AY114" s="5"/>
      <c r="AZ114" s="5"/>
      <c r="BA114" s="5"/>
      <c r="BB114" s="5"/>
    </row>
    <row r="115" spans="11:54" x14ac:dyDescent="0.2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2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W115" s="5"/>
      <c r="AX115" s="5"/>
      <c r="AY115" s="5"/>
      <c r="AZ115" s="5"/>
      <c r="BA115" s="5"/>
      <c r="BB115" s="5"/>
    </row>
    <row r="116" spans="11:54" x14ac:dyDescent="0.2"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2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W116" s="5"/>
      <c r="AX116" s="5"/>
      <c r="AY116" s="5"/>
      <c r="AZ116" s="5"/>
      <c r="BA116" s="5"/>
      <c r="BB116" s="5"/>
    </row>
    <row r="117" spans="11:54" x14ac:dyDescent="0.2"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2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W117" s="5"/>
      <c r="AX117" s="5"/>
      <c r="AY117" s="5"/>
      <c r="AZ117" s="5"/>
      <c r="BA117" s="5"/>
      <c r="BB117" s="5"/>
    </row>
    <row r="118" spans="11:54" x14ac:dyDescent="0.2"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2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W118" s="5"/>
      <c r="AX118" s="5"/>
      <c r="AY118" s="5"/>
      <c r="AZ118" s="5"/>
      <c r="BA118" s="5"/>
      <c r="BB118" s="5"/>
    </row>
    <row r="119" spans="11:54" x14ac:dyDescent="0.2"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2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W119" s="5"/>
      <c r="AX119" s="5"/>
      <c r="AY119" s="5"/>
      <c r="AZ119" s="5"/>
      <c r="BA119" s="5"/>
      <c r="BB119" s="5"/>
    </row>
    <row r="120" spans="11:54" x14ac:dyDescent="0.2">
      <c r="Y120"/>
    </row>
    <row r="121" spans="11:54" x14ac:dyDescent="0.2">
      <c r="Y121"/>
    </row>
    <row r="122" spans="11:54" x14ac:dyDescent="0.2">
      <c r="Y122"/>
    </row>
    <row r="123" spans="11:54" x14ac:dyDescent="0.2">
      <c r="Y123"/>
    </row>
    <row r="124" spans="11:54" x14ac:dyDescent="0.2">
      <c r="Y124"/>
    </row>
    <row r="125" spans="11:54" x14ac:dyDescent="0.2">
      <c r="Y125"/>
    </row>
    <row r="126" spans="11:54" x14ac:dyDescent="0.2">
      <c r="Y126"/>
    </row>
    <row r="127" spans="11:54" x14ac:dyDescent="0.2">
      <c r="Y127"/>
    </row>
    <row r="128" spans="11:54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  <row r="198" spans="25:25" x14ac:dyDescent="0.2">
      <c r="Y198"/>
    </row>
    <row r="199" spans="25:25" x14ac:dyDescent="0.2">
      <c r="Y199"/>
    </row>
    <row r="200" spans="25:25" x14ac:dyDescent="0.2">
      <c r="Y200"/>
    </row>
    <row r="201" spans="25:25" x14ac:dyDescent="0.2">
      <c r="Y201"/>
    </row>
    <row r="202" spans="25:25" x14ac:dyDescent="0.2">
      <c r="Y202"/>
    </row>
    <row r="203" spans="25:25" x14ac:dyDescent="0.2">
      <c r="Y203"/>
    </row>
    <row r="204" spans="25:25" x14ac:dyDescent="0.2">
      <c r="Y204"/>
    </row>
    <row r="205" spans="25:25" x14ac:dyDescent="0.2">
      <c r="Y205"/>
    </row>
    <row r="206" spans="25:25" x14ac:dyDescent="0.2">
      <c r="Y206"/>
    </row>
  </sheetData>
  <mergeCells count="23">
    <mergeCell ref="E34:G34"/>
    <mergeCell ref="E29:G29"/>
    <mergeCell ref="E23:G23"/>
    <mergeCell ref="E25:G25"/>
    <mergeCell ref="E27:G27"/>
    <mergeCell ref="E24:G24"/>
    <mergeCell ref="E19:G19"/>
    <mergeCell ref="E18:G18"/>
    <mergeCell ref="E17:G17"/>
    <mergeCell ref="E21:G21"/>
    <mergeCell ref="E20:G20"/>
    <mergeCell ref="E28:G28"/>
    <mergeCell ref="E22:G22"/>
    <mergeCell ref="E35:G35"/>
    <mergeCell ref="E38:G38"/>
    <mergeCell ref="E36:G36"/>
    <mergeCell ref="E37:G37"/>
    <mergeCell ref="A6:C6"/>
    <mergeCell ref="E6:G6"/>
    <mergeCell ref="E14:G14"/>
    <mergeCell ref="E26:G26"/>
    <mergeCell ref="E15:G15"/>
    <mergeCell ref="E16:G16"/>
  </mergeCells>
  <phoneticPr fontId="0" type="noConversion"/>
  <pageMargins left="0.25" right="0.25" top="0.5" bottom="0.5" header="0.5" footer="0.5"/>
  <pageSetup paperSize="5" scale="48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Felienne</cp:lastModifiedBy>
  <cp:lastPrinted>2001-12-21T01:19:15Z</cp:lastPrinted>
  <dcterms:created xsi:type="dcterms:W3CDTF">2001-12-05T05:03:43Z</dcterms:created>
  <dcterms:modified xsi:type="dcterms:W3CDTF">2014-09-03T19:17:37Z</dcterms:modified>
</cp:coreProperties>
</file>