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212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6" i="1" l="1"/>
  <c r="C7" i="1"/>
  <c r="C8" i="1" s="1"/>
  <c r="B8" i="1" s="1"/>
  <c r="A8" i="1"/>
  <c r="C22" i="1" l="1"/>
  <c r="D22" i="1"/>
  <c r="B24" i="1"/>
  <c r="B21" i="1"/>
  <c r="E21" i="1" s="1"/>
  <c r="F21" i="1" s="1"/>
  <c r="C24" i="1"/>
  <c r="C21" i="1"/>
  <c r="D24" i="1"/>
  <c r="D21" i="1"/>
  <c r="B23" i="1"/>
  <c r="E23" i="1" s="1"/>
  <c r="F23" i="1" s="1"/>
  <c r="C23" i="1"/>
  <c r="D23" i="1"/>
  <c r="B25" i="1"/>
  <c r="E25" i="1" s="1"/>
  <c r="F25" i="1" s="1"/>
  <c r="B22" i="1"/>
  <c r="E22" i="1" s="1"/>
  <c r="F22" i="1" s="1"/>
  <c r="C25" i="1"/>
  <c r="D25" i="1"/>
  <c r="E24" i="1" l="1"/>
  <c r="F24" i="1" s="1"/>
</calcChain>
</file>

<file path=xl/sharedStrings.xml><?xml version="1.0" encoding="utf-8"?>
<sst xmlns="http://schemas.openxmlformats.org/spreadsheetml/2006/main" count="17" uniqueCount="17">
  <si>
    <t>Interest rate</t>
  </si>
  <si>
    <t>Amount</t>
  </si>
  <si>
    <t>Rate</t>
  </si>
  <si>
    <t>Interest</t>
  </si>
  <si>
    <t>Amortization</t>
  </si>
  <si>
    <t>Years</t>
  </si>
  <si>
    <t>Bonds at</t>
  </si>
  <si>
    <t>$12.5 B</t>
  </si>
  <si>
    <t>Payment per kwh assuming an average of 185,000,000 mwh for PG&amp;E, Edison and SDG&amp;E</t>
  </si>
  <si>
    <t>Contracts at</t>
  </si>
  <si>
    <t>$7.5B</t>
  </si>
  <si>
    <t>Total at</t>
  </si>
  <si>
    <t>Utility Undercollection at</t>
  </si>
  <si>
    <t>$10.2B</t>
  </si>
  <si>
    <t>30.2B</t>
  </si>
  <si>
    <t>Total less</t>
  </si>
  <si>
    <t>Contracts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</si>
</sst>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9" formatCode="&quot;$&quot;#,##0.0000_);[Red]\(&quot;$&quot;#,##0.00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65" fontId="0" fillId="0" borderId="0" xfId="1" applyNumberFormat="1" applyFont="1"/>
    <xf numFmtId="0" fontId="2" fillId="0" borderId="0" xfId="0" applyFont="1"/>
    <xf numFmtId="10" fontId="2" fillId="0" borderId="0" xfId="2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0" fontId="2" fillId="0" borderId="0" xfId="2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1" xfId="0" quotePrefix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9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3"/>
  <sheetViews>
    <sheetView tabSelected="1" topLeftCell="A5" workbookViewId="0">
      <selection activeCell="F23" sqref="F23"/>
    </sheetView>
  </sheetViews>
  <sheetFormatPr defaultRowHeight="12.75" x14ac:dyDescent="0.2"/>
  <cols>
    <col min="1" max="1" width="12.140625" customWidth="1"/>
    <col min="2" max="2" width="17.85546875" customWidth="1"/>
    <col min="3" max="3" width="12.5703125" customWidth="1"/>
    <col min="4" max="4" width="11.140625" customWidth="1"/>
  </cols>
  <sheetData>
    <row r="2" spans="1:4" x14ac:dyDescent="0.2">
      <c r="A2" s="2" t="s">
        <v>0</v>
      </c>
    </row>
    <row r="4" spans="1:4" x14ac:dyDescent="0.2">
      <c r="A4" s="9" t="s">
        <v>1</v>
      </c>
      <c r="B4" s="9" t="s">
        <v>2</v>
      </c>
      <c r="C4" s="9" t="s">
        <v>3</v>
      </c>
      <c r="D4" s="4"/>
    </row>
    <row r="5" spans="1:4" x14ac:dyDescent="0.2">
      <c r="A5" s="4"/>
      <c r="B5" s="4"/>
      <c r="C5" s="4"/>
      <c r="D5" s="4"/>
    </row>
    <row r="6" spans="1:4" x14ac:dyDescent="0.2">
      <c r="A6" s="5">
        <v>8500</v>
      </c>
      <c r="B6" s="6">
        <v>5.7700000000000001E-2</v>
      </c>
      <c r="C6" s="5">
        <f>+A6*B6</f>
        <v>490.45</v>
      </c>
      <c r="D6" s="5"/>
    </row>
    <row r="7" spans="1:4" x14ac:dyDescent="0.2">
      <c r="A7" s="5">
        <v>4000</v>
      </c>
      <c r="B7" s="6">
        <v>7.7700000000000005E-2</v>
      </c>
      <c r="C7" s="5">
        <f>+A7*B7</f>
        <v>310.8</v>
      </c>
      <c r="D7" s="5"/>
    </row>
    <row r="8" spans="1:4" x14ac:dyDescent="0.2">
      <c r="A8" s="5">
        <f>+A6+A7</f>
        <v>12500</v>
      </c>
      <c r="B8" s="7">
        <f>+C8/A8</f>
        <v>6.4100000000000004E-2</v>
      </c>
      <c r="C8" s="5">
        <f>+C7+C6</f>
        <v>801.25</v>
      </c>
      <c r="D8" s="5"/>
    </row>
    <row r="9" spans="1:4" x14ac:dyDescent="0.2">
      <c r="A9" s="1"/>
      <c r="B9" s="3"/>
      <c r="C9" s="1"/>
      <c r="D9" s="1"/>
    </row>
    <row r="11" spans="1:4" x14ac:dyDescent="0.2">
      <c r="A11" s="2" t="s">
        <v>8</v>
      </c>
    </row>
    <row r="18" spans="1:6" ht="25.5" x14ac:dyDescent="0.2">
      <c r="A18" s="10" t="s">
        <v>4</v>
      </c>
      <c r="B18" s="11" t="s">
        <v>12</v>
      </c>
      <c r="C18" s="10" t="s">
        <v>6</v>
      </c>
      <c r="D18" s="10" t="s">
        <v>9</v>
      </c>
      <c r="E18" s="10" t="s">
        <v>11</v>
      </c>
      <c r="F18" s="13" t="s">
        <v>15</v>
      </c>
    </row>
    <row r="19" spans="1:6" x14ac:dyDescent="0.2">
      <c r="A19" s="9" t="s">
        <v>5</v>
      </c>
      <c r="B19" s="12" t="s">
        <v>13</v>
      </c>
      <c r="C19" s="9" t="s">
        <v>7</v>
      </c>
      <c r="D19" s="9" t="s">
        <v>10</v>
      </c>
      <c r="E19" s="9" t="s">
        <v>14</v>
      </c>
      <c r="F19" s="14" t="s">
        <v>16</v>
      </c>
    </row>
    <row r="20" spans="1:6" x14ac:dyDescent="0.2">
      <c r="B20" s="4"/>
      <c r="C20" s="4"/>
      <c r="D20" s="4"/>
      <c r="E20" s="4"/>
    </row>
    <row r="21" spans="1:6" x14ac:dyDescent="0.2">
      <c r="A21" s="4">
        <v>5</v>
      </c>
      <c r="B21" s="8">
        <f>-PMT($B$8,$A21,10200)/185000</f>
        <v>1.3235207858367197E-2</v>
      </c>
      <c r="C21" s="8">
        <f>-PMT($B$8,$A21,12500)/185000</f>
        <v>1.6219617473489212E-2</v>
      </c>
      <c r="D21" s="8">
        <f>-PMT($B$8,$A21,7500)/185000</f>
        <v>9.7317704840935264E-3</v>
      </c>
      <c r="E21" s="8">
        <f>SUM(B21:D21)</f>
        <v>3.9186595815949937E-2</v>
      </c>
      <c r="F21" s="15">
        <f>E21-D21</f>
        <v>2.9454825331856411E-2</v>
      </c>
    </row>
    <row r="22" spans="1:6" x14ac:dyDescent="0.2">
      <c r="A22" s="4">
        <v>7</v>
      </c>
      <c r="B22" s="8">
        <f>-PMT($B$8,$A22,10200)/185000</f>
        <v>1.0021038900366651E-2</v>
      </c>
      <c r="C22" s="8">
        <f>-PMT($B$8,$A22,12500)/185000</f>
        <v>1.2280684926919918E-2</v>
      </c>
      <c r="D22" s="8">
        <f>-PMT($B$8,$A22,7500)/185000</f>
        <v>7.368410956151949E-3</v>
      </c>
      <c r="E22" s="8">
        <f>SUM(B22:D22)</f>
        <v>2.9670134783438516E-2</v>
      </c>
      <c r="F22" s="15">
        <f>E22-D22</f>
        <v>2.2301723827286568E-2</v>
      </c>
    </row>
    <row r="23" spans="1:6" x14ac:dyDescent="0.2">
      <c r="A23" s="4">
        <v>10</v>
      </c>
      <c r="B23" s="8">
        <f>-PMT($B$8,$A23,10200)/185000</f>
        <v>7.6372859515788424E-3</v>
      </c>
      <c r="C23" s="8">
        <f>-PMT($B$8,$A23,12500)/185000</f>
        <v>9.3594190583074048E-3</v>
      </c>
      <c r="D23" s="8">
        <f>-PMT($B$8,$A23,7500)/185000</f>
        <v>5.6156514349844436E-3</v>
      </c>
      <c r="E23" s="8">
        <f>SUM(B23:D23)</f>
        <v>2.2612356444870689E-2</v>
      </c>
      <c r="F23" s="15">
        <f>E23-D23</f>
        <v>1.6996705009886245E-2</v>
      </c>
    </row>
    <row r="24" spans="1:6" x14ac:dyDescent="0.2">
      <c r="A24" s="4">
        <v>12</v>
      </c>
      <c r="B24" s="8">
        <f>-PMT($B$8,$A24,10200)/185000</f>
        <v>6.7249753520574294E-3</v>
      </c>
      <c r="C24" s="8">
        <f>-PMT($B$8,$A24,12500)/185000</f>
        <v>8.241391362815478E-3</v>
      </c>
      <c r="D24" s="8">
        <f>-PMT($B$8,$A24,7500)/185000</f>
        <v>4.9448348176892873E-3</v>
      </c>
      <c r="E24" s="8">
        <f>SUM(B24:D24)</f>
        <v>1.9911201532562196E-2</v>
      </c>
      <c r="F24" s="15">
        <f>E24-D24</f>
        <v>1.4966366714872909E-2</v>
      </c>
    </row>
    <row r="25" spans="1:6" x14ac:dyDescent="0.2">
      <c r="A25" s="4">
        <v>15</v>
      </c>
      <c r="B25" s="8">
        <f>-PMT($B$8,$A25,10200)/185000</f>
        <v>5.8299188812583067E-3</v>
      </c>
      <c r="C25" s="8">
        <f>-PMT($B$8,$A25,12500)/185000</f>
        <v>7.1445084329145921E-3</v>
      </c>
      <c r="D25" s="8">
        <f>-PMT($B$8,$A25,7500)/185000</f>
        <v>4.2867050597487546E-3</v>
      </c>
      <c r="E25" s="8">
        <f>SUM(B25:D25)</f>
        <v>1.7261132373921656E-2</v>
      </c>
      <c r="F25" s="15">
        <f>E25-D25</f>
        <v>1.2974427314172901E-2</v>
      </c>
    </row>
    <row r="26" spans="1:6" x14ac:dyDescent="0.2">
      <c r="A26" s="4"/>
      <c r="B26" s="4"/>
      <c r="C26" s="4"/>
      <c r="D26" s="4"/>
    </row>
    <row r="27" spans="1:6" x14ac:dyDescent="0.2">
      <c r="A27" s="4"/>
      <c r="B27" s="4"/>
      <c r="C27" s="4"/>
      <c r="D27" s="4"/>
    </row>
    <row r="28" spans="1:6" x14ac:dyDescent="0.2">
      <c r="A28" s="4"/>
      <c r="B28" s="4"/>
      <c r="C28" s="4"/>
      <c r="D28" s="4"/>
    </row>
    <row r="29" spans="1:6" x14ac:dyDescent="0.2">
      <c r="A29" s="4"/>
      <c r="B29" s="4"/>
      <c r="C29" s="4"/>
      <c r="D29" s="4"/>
    </row>
    <row r="30" spans="1:6" x14ac:dyDescent="0.2">
      <c r="A30" s="4"/>
      <c r="B30" s="4"/>
      <c r="C30" s="4"/>
      <c r="D30" s="4"/>
    </row>
    <row r="31" spans="1:6" x14ac:dyDescent="0.2">
      <c r="A31" s="4"/>
      <c r="B31" s="4"/>
      <c r="C31" s="4"/>
      <c r="D31" s="4"/>
    </row>
    <row r="32" spans="1:6" x14ac:dyDescent="0.2">
      <c r="A32" s="4"/>
      <c r="B32" s="4"/>
      <c r="C32" s="4"/>
      <c r="D32" s="4"/>
    </row>
    <row r="33" spans="1:4" x14ac:dyDescent="0.2">
      <c r="A33" s="4"/>
      <c r="B33" s="4"/>
      <c r="C33" s="4"/>
      <c r="D33" s="4"/>
    </row>
    <row r="34" spans="1:4" x14ac:dyDescent="0.2">
      <c r="A34" s="4"/>
      <c r="B34" s="4"/>
      <c r="C34" s="4"/>
      <c r="D34" s="4"/>
    </row>
    <row r="35" spans="1:4" x14ac:dyDescent="0.2">
      <c r="A35" s="4"/>
      <c r="B35" s="4"/>
      <c r="C35" s="4"/>
      <c r="D35" s="4"/>
    </row>
    <row r="36" spans="1:4" x14ac:dyDescent="0.2">
      <c r="A36" s="4"/>
      <c r="B36" s="4"/>
      <c r="C36" s="4"/>
      <c r="D36" s="4"/>
    </row>
    <row r="37" spans="1:4" x14ac:dyDescent="0.2">
      <c r="A37" s="4"/>
      <c r="B37" s="4"/>
      <c r="C37" s="4"/>
      <c r="D37" s="4"/>
    </row>
    <row r="38" spans="1:4" x14ac:dyDescent="0.2">
      <c r="A38" s="4"/>
      <c r="B38" s="4"/>
      <c r="C38" s="4"/>
      <c r="D38" s="4"/>
    </row>
    <row r="39" spans="1:4" x14ac:dyDescent="0.2">
      <c r="A39" s="4"/>
      <c r="B39" s="4"/>
      <c r="C39" s="4"/>
      <c r="D39" s="4"/>
    </row>
    <row r="40" spans="1:4" x14ac:dyDescent="0.2">
      <c r="A40" s="4"/>
      <c r="B40" s="4"/>
      <c r="C40" s="4"/>
      <c r="D40" s="4"/>
    </row>
    <row r="41" spans="1:4" x14ac:dyDescent="0.2">
      <c r="A41" s="4"/>
      <c r="B41" s="4"/>
      <c r="C41" s="4"/>
      <c r="D41" s="4"/>
    </row>
    <row r="42" spans="1:4" x14ac:dyDescent="0.2">
      <c r="A42" s="4"/>
      <c r="B42" s="4"/>
      <c r="C42" s="4"/>
      <c r="D42" s="4"/>
    </row>
    <row r="43" spans="1:4" x14ac:dyDescent="0.2">
      <c r="A43" s="4"/>
      <c r="B43" s="4"/>
      <c r="C43" s="4"/>
      <c r="D43" s="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Felienne</cp:lastModifiedBy>
  <cp:lastPrinted>2001-08-07T20:27:55Z</cp:lastPrinted>
  <dcterms:created xsi:type="dcterms:W3CDTF">2001-08-07T00:31:25Z</dcterms:created>
  <dcterms:modified xsi:type="dcterms:W3CDTF">2014-09-03T19:18:52Z</dcterms:modified>
</cp:coreProperties>
</file>