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/>
  </bookViews>
  <sheets>
    <sheet name="Overmarket Chart" sheetId="3" r:id="rId1"/>
    <sheet name="Initial Volume" sheetId="2" r:id="rId2"/>
    <sheet name="Non-gas CALI_deal_sum" sheetId="1" r:id="rId3"/>
  </sheets>
  <calcPr calcId="152511"/>
</workbook>
</file>

<file path=xl/calcChain.xml><?xml version="1.0" encoding="utf-8"?>
<calcChain xmlns="http://schemas.openxmlformats.org/spreadsheetml/2006/main">
  <c r="K11" i="1" l="1"/>
  <c r="M11" i="1"/>
  <c r="K12" i="1"/>
  <c r="M12" i="1"/>
  <c r="K13" i="1"/>
  <c r="K21" i="1" s="1"/>
  <c r="M13" i="1"/>
  <c r="K14" i="1"/>
  <c r="M14" i="1"/>
  <c r="K15" i="1"/>
  <c r="M15" i="1"/>
  <c r="K16" i="1"/>
  <c r="M16" i="1"/>
  <c r="K17" i="1"/>
  <c r="M17" i="1"/>
  <c r="K18" i="1"/>
  <c r="M18" i="1"/>
  <c r="K19" i="1"/>
  <c r="M19" i="1"/>
  <c r="G21" i="1"/>
  <c r="H21" i="1"/>
  <c r="H47" i="1" s="1"/>
  <c r="I21" i="1"/>
  <c r="J21" i="1"/>
  <c r="J47" i="1" s="1"/>
  <c r="L21" i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G37" i="1"/>
  <c r="H37" i="1"/>
  <c r="I37" i="1"/>
  <c r="J37" i="1"/>
  <c r="L37" i="1"/>
  <c r="K39" i="1"/>
  <c r="M39" i="1"/>
  <c r="K41" i="1"/>
  <c r="M41" i="1"/>
  <c r="K43" i="1"/>
  <c r="M43" i="1"/>
  <c r="K44" i="1"/>
  <c r="K45" i="1"/>
  <c r="M45" i="1" s="1"/>
  <c r="G47" i="1"/>
  <c r="I47" i="1"/>
  <c r="C3" i="3"/>
  <c r="C4" i="3"/>
  <c r="C18" i="3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M21" i="1" l="1"/>
  <c r="K37" i="1"/>
  <c r="M37" i="1" s="1"/>
  <c r="L47" i="1"/>
  <c r="K47" i="1" l="1"/>
  <c r="M47" i="1" s="1"/>
</calcChain>
</file>

<file path=xl/sharedStrings.xml><?xml version="1.0" encoding="utf-8"?>
<sst xmlns="http://schemas.openxmlformats.org/spreadsheetml/2006/main" count="169" uniqueCount="66">
  <si>
    <t>Trade</t>
  </si>
  <si>
    <t>Start</t>
  </si>
  <si>
    <t>End</t>
  </si>
  <si>
    <t>Deal</t>
  </si>
  <si>
    <t>Counter</t>
  </si>
  <si>
    <t>Date</t>
  </si>
  <si>
    <t>Delivery</t>
  </si>
  <si>
    <t>PV'd</t>
  </si>
  <si>
    <t>Swap Vol</t>
  </si>
  <si>
    <t>Notional</t>
  </si>
  <si>
    <t>Deal Vol</t>
  </si>
  <si>
    <t>MTM P/L</t>
  </si>
  <si>
    <t>Number</t>
  </si>
  <si>
    <t>Party</t>
  </si>
  <si>
    <t>Point</t>
  </si>
  <si>
    <t>Peak</t>
  </si>
  <si>
    <t>Off Peak</t>
  </si>
  <si>
    <t>Total Mid</t>
  </si>
  <si>
    <t>---------</t>
  </si>
  <si>
    <t>------------------</t>
  </si>
  <si>
    <t>--------</t>
  </si>
  <si>
    <t>------------------------------</t>
  </si>
  <si>
    <t>------------</t>
  </si>
  <si>
    <t>-------------</t>
  </si>
  <si>
    <t>NP-15</t>
  </si>
  <si>
    <t>Total for</t>
  </si>
  <si>
    <t>Region R10</t>
  </si>
  <si>
    <t>============</t>
  </si>
  <si>
    <t>=============</t>
  </si>
  <si>
    <t>SP-15</t>
  </si>
  <si>
    <t>PG&amp;E</t>
  </si>
  <si>
    <t>Region R11</t>
  </si>
  <si>
    <t>PALO VERDE</t>
  </si>
  <si>
    <t>Region R7</t>
  </si>
  <si>
    <t>BPA</t>
  </si>
  <si>
    <t>COB</t>
  </si>
  <si>
    <t>Region R8</t>
  </si>
  <si>
    <t>7/11/01 Using 7/10/01 Curves</t>
  </si>
  <si>
    <t>Allegheny</t>
  </si>
  <si>
    <t>Calpine</t>
  </si>
  <si>
    <t>Clearwood</t>
  </si>
  <si>
    <t>Coral</t>
  </si>
  <si>
    <t>El Paso</t>
  </si>
  <si>
    <t>Mirant</t>
  </si>
  <si>
    <t>Alleghany</t>
  </si>
  <si>
    <t>Alliance</t>
  </si>
  <si>
    <t>Constellation</t>
  </si>
  <si>
    <t>Dynegy</t>
  </si>
  <si>
    <t>High Desert</t>
  </si>
  <si>
    <t>Imperial Valley</t>
  </si>
  <si>
    <t>Morgan Stanley</t>
  </si>
  <si>
    <t xml:space="preserve">Williams </t>
  </si>
  <si>
    <t>Williams</t>
  </si>
  <si>
    <t>Duke</t>
  </si>
  <si>
    <t>Total</t>
  </si>
  <si>
    <t>MWH</t>
  </si>
  <si>
    <t>Total Power</t>
  </si>
  <si>
    <t>Price Book</t>
  </si>
  <si>
    <t>($/MWh)</t>
  </si>
  <si>
    <t>DWR Contracts By Counter Party</t>
  </si>
  <si>
    <t>Mi``</t>
  </si>
  <si>
    <t>Alliant</t>
  </si>
  <si>
    <t>IID</t>
  </si>
  <si>
    <t>PG&amp;E Gen</t>
  </si>
  <si>
    <t>Duke Energy</t>
  </si>
  <si>
    <t xml:space="preserve">El Paso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</si>
</sst>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.00"/>
    <numFmt numFmtId="16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Courier"/>
      <family val="3"/>
    </font>
    <font>
      <sz val="10"/>
      <color indexed="12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164" fontId="3" fillId="0" borderId="0" xfId="0" applyNumberFormat="1" applyFont="1"/>
    <xf numFmtId="43" fontId="3" fillId="0" borderId="0" xfId="1" applyFont="1"/>
    <xf numFmtId="168" fontId="3" fillId="0" borderId="0" xfId="1" applyNumberFormat="1" applyFont="1"/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168" fontId="1" fillId="0" borderId="0" xfId="1" applyNumberFormat="1" applyFont="1"/>
    <xf numFmtId="0" fontId="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DWR Contracts: Shares of Over Market Costs by Supplier:  Total overmarket is $10 billion PV</a:t>
            </a:r>
          </a:p>
        </c:rich>
      </c:tx>
      <c:layout>
        <c:manualLayout>
          <c:xMode val="edge"/>
          <c:yMode val="edge"/>
          <c:x val="0.14849637689473033"/>
          <c:y val="2.89116126428515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699275378946066"/>
          <c:y val="0.37755164745370873"/>
          <c:w val="0.40789511121717065"/>
          <c:h val="0.3690482319705170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'Overmarket Chart'!$B$3:$B$17</c:f>
              <c:strCache>
                <c:ptCount val="15"/>
                <c:pt idx="0">
                  <c:v>Allegheny</c:v>
                </c:pt>
                <c:pt idx="1">
                  <c:v>Calpine</c:v>
                </c:pt>
                <c:pt idx="2">
                  <c:v>Clearwood</c:v>
                </c:pt>
                <c:pt idx="3">
                  <c:v>Coral</c:v>
                </c:pt>
                <c:pt idx="4">
                  <c:v>El Paso </c:v>
                </c:pt>
                <c:pt idx="5">
                  <c:v>Mirant</c:v>
                </c:pt>
                <c:pt idx="6">
                  <c:v>Alliant</c:v>
                </c:pt>
                <c:pt idx="7">
                  <c:v>Constellation</c:v>
                </c:pt>
                <c:pt idx="8">
                  <c:v>Dynegy</c:v>
                </c:pt>
                <c:pt idx="9">
                  <c:v>High Desert</c:v>
                </c:pt>
                <c:pt idx="10">
                  <c:v>IID</c:v>
                </c:pt>
                <c:pt idx="11">
                  <c:v>Morgan Stanley</c:v>
                </c:pt>
                <c:pt idx="12">
                  <c:v>PG&amp;E Gen</c:v>
                </c:pt>
                <c:pt idx="13">
                  <c:v>Williams</c:v>
                </c:pt>
                <c:pt idx="14">
                  <c:v>Duke Energy</c:v>
                </c:pt>
              </c:strCache>
            </c:strRef>
          </c:cat>
          <c:val>
            <c:numRef>
              <c:f>'Overmarket Chart'!$C$3:$C$17</c:f>
              <c:numCache>
                <c:formatCode>_(* #,##0_);_(* \(#,##0\);_(* "-"??_);_(@_)</c:formatCode>
                <c:ptCount val="15"/>
                <c:pt idx="0">
                  <c:v>-958949529</c:v>
                </c:pt>
                <c:pt idx="1">
                  <c:v>-4373165642</c:v>
                </c:pt>
                <c:pt idx="2">
                  <c:v>-41423566</c:v>
                </c:pt>
                <c:pt idx="3">
                  <c:v>-661063052</c:v>
                </c:pt>
                <c:pt idx="4">
                  <c:v>-128334382</c:v>
                </c:pt>
                <c:pt idx="5">
                  <c:v>-265644251</c:v>
                </c:pt>
                <c:pt idx="6">
                  <c:v>-75169854</c:v>
                </c:pt>
                <c:pt idx="7">
                  <c:v>-165463637</c:v>
                </c:pt>
                <c:pt idx="8">
                  <c:v>-987044991</c:v>
                </c:pt>
                <c:pt idx="9">
                  <c:v>-674251353</c:v>
                </c:pt>
                <c:pt idx="10">
                  <c:v>-13035452</c:v>
                </c:pt>
                <c:pt idx="11">
                  <c:v>-82462946</c:v>
                </c:pt>
                <c:pt idx="12">
                  <c:v>-63165408</c:v>
                </c:pt>
                <c:pt idx="13">
                  <c:v>-1056234556</c:v>
                </c:pt>
                <c:pt idx="14">
                  <c:v>-2052733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13</xdr:row>
      <xdr:rowOff>66675</xdr:rowOff>
    </xdr:from>
    <xdr:to>
      <xdr:col>11</xdr:col>
      <xdr:colOff>304800</xdr:colOff>
      <xdr:row>48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abSelected="1" topLeftCell="A14" workbookViewId="0">
      <selection activeCell="C18" sqref="C18"/>
    </sheetView>
  </sheetViews>
  <sheetFormatPr defaultRowHeight="12.75" x14ac:dyDescent="0.2"/>
  <cols>
    <col min="2" max="2" width="22.85546875" customWidth="1"/>
    <col min="3" max="3" width="16.5703125" style="11" bestFit="1" customWidth="1"/>
    <col min="4" max="4" width="11" bestFit="1" customWidth="1"/>
  </cols>
  <sheetData>
    <row r="2" spans="1:3" x14ac:dyDescent="0.2">
      <c r="B2" t="s">
        <v>59</v>
      </c>
    </row>
    <row r="3" spans="1:3" x14ac:dyDescent="0.2">
      <c r="B3" t="s">
        <v>38</v>
      </c>
      <c r="C3" s="11">
        <f>+'Non-gas CALI_deal_sum'!L11+'Non-gas CALI_deal_sum'!L23</f>
        <v>-958949529</v>
      </c>
    </row>
    <row r="4" spans="1:3" x14ac:dyDescent="0.2">
      <c r="B4" t="s">
        <v>39</v>
      </c>
      <c r="C4" s="11">
        <f>+SUM('Non-gas CALI_deal_sum'!L12:L14)</f>
        <v>-4373165642</v>
      </c>
    </row>
    <row r="5" spans="1:3" x14ac:dyDescent="0.2">
      <c r="B5" t="s">
        <v>40</v>
      </c>
      <c r="C5" s="11">
        <f>+'Non-gas CALI_deal_sum'!L15</f>
        <v>-41423566</v>
      </c>
    </row>
    <row r="6" spans="1:3" x14ac:dyDescent="0.2">
      <c r="B6" t="s">
        <v>41</v>
      </c>
      <c r="C6" s="11">
        <f>+'Non-gas CALI_deal_sum'!L16</f>
        <v>-661063052</v>
      </c>
    </row>
    <row r="7" spans="1:3" x14ac:dyDescent="0.2">
      <c r="B7" t="s">
        <v>65</v>
      </c>
      <c r="C7" s="11">
        <f>+'Non-gas CALI_deal_sum'!L17+'Non-gas CALI_deal_sum'!L27</f>
        <v>-128334382</v>
      </c>
    </row>
    <row r="8" spans="1:3" x14ac:dyDescent="0.2">
      <c r="A8" t="s">
        <v>60</v>
      </c>
      <c r="B8" t="s">
        <v>43</v>
      </c>
      <c r="C8" s="11">
        <f>+'Non-gas CALI_deal_sum'!L18+'Non-gas CALI_deal_sum'!L19</f>
        <v>-265644251</v>
      </c>
    </row>
    <row r="9" spans="1:3" x14ac:dyDescent="0.2">
      <c r="B9" t="s">
        <v>61</v>
      </c>
      <c r="C9" s="11">
        <f>+'Non-gas CALI_deal_sum'!L24</f>
        <v>-75169854</v>
      </c>
    </row>
    <row r="10" spans="1:3" x14ac:dyDescent="0.2">
      <c r="B10" t="s">
        <v>46</v>
      </c>
      <c r="C10" s="11">
        <f>+'Non-gas CALI_deal_sum'!L25</f>
        <v>-165463637</v>
      </c>
    </row>
    <row r="11" spans="1:3" x14ac:dyDescent="0.2">
      <c r="B11" t="s">
        <v>47</v>
      </c>
      <c r="C11" s="11">
        <f>+'Non-gas CALI_deal_sum'!L26</f>
        <v>-987044991</v>
      </c>
    </row>
    <row r="12" spans="1:3" x14ac:dyDescent="0.2">
      <c r="B12" t="s">
        <v>48</v>
      </c>
      <c r="C12" s="11">
        <f>+'Non-gas CALI_deal_sum'!L28</f>
        <v>-674251353</v>
      </c>
    </row>
    <row r="13" spans="1:3" x14ac:dyDescent="0.2">
      <c r="B13" t="s">
        <v>62</v>
      </c>
      <c r="C13" s="11">
        <f>+'Non-gas CALI_deal_sum'!L29</f>
        <v>-13035452</v>
      </c>
    </row>
    <row r="14" spans="1:3" x14ac:dyDescent="0.2">
      <c r="B14" t="s">
        <v>50</v>
      </c>
      <c r="C14" s="11">
        <f>+'Non-gas CALI_deal_sum'!L30</f>
        <v>-82462946</v>
      </c>
    </row>
    <row r="15" spans="1:3" x14ac:dyDescent="0.2">
      <c r="B15" t="s">
        <v>63</v>
      </c>
      <c r="C15" s="11">
        <f>+'Non-gas CALI_deal_sum'!L31</f>
        <v>-63165408</v>
      </c>
    </row>
    <row r="16" spans="1:3" x14ac:dyDescent="0.2">
      <c r="B16" t="s">
        <v>52</v>
      </c>
      <c r="C16" s="11">
        <f>+SUM('Non-gas CALI_deal_sum'!L32:L35)</f>
        <v>-1056234556</v>
      </c>
    </row>
    <row r="17" spans="2:3" x14ac:dyDescent="0.2">
      <c r="B17" t="s">
        <v>64</v>
      </c>
      <c r="C17" s="11">
        <f>+'Non-gas CALI_deal_sum'!L39</f>
        <v>-2052733</v>
      </c>
    </row>
    <row r="18" spans="2:3" x14ac:dyDescent="0.2">
      <c r="C18" s="11">
        <f>SUM(C3:C17)</f>
        <v>-9547461352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zoomScale="75" workbookViewId="0">
      <pane xSplit="2" ySplit="9" topLeftCell="J10" activePane="bottomRight" state="frozen"/>
      <selection pane="topRight" activeCell="C1" sqref="C1"/>
      <selection pane="bottomLeft" activeCell="A10" sqref="A10"/>
      <selection pane="bottomRight" activeCell="M10" sqref="M10"/>
    </sheetView>
  </sheetViews>
  <sheetFormatPr defaultRowHeight="12" x14ac:dyDescent="0.15"/>
  <cols>
    <col min="1" max="1" width="11.140625" style="1" customWidth="1"/>
    <col min="2" max="2" width="15.42578125" style="1" customWidth="1"/>
    <col min="3" max="3" width="10.28515625" style="1" bestFit="1" customWidth="1"/>
    <col min="4" max="4" width="12.7109375" style="1" customWidth="1"/>
    <col min="5" max="5" width="14" style="1" customWidth="1"/>
    <col min="6" max="6" width="12.5703125" style="1" customWidth="1"/>
    <col min="7" max="7" width="15.140625" style="1" customWidth="1"/>
    <col min="8" max="8" width="13.85546875" style="1" customWidth="1"/>
    <col min="9" max="9" width="14" style="1" customWidth="1"/>
    <col min="10" max="10" width="13.85546875" style="1" customWidth="1"/>
    <col min="11" max="11" width="15.140625" style="1" customWidth="1"/>
    <col min="12" max="12" width="23.42578125" style="8" bestFit="1" customWidth="1"/>
    <col min="13" max="13" width="16.7109375" style="7" customWidth="1"/>
    <col min="14" max="14" width="9.140625" style="1"/>
    <col min="15" max="15" width="22.28515625" style="1" bestFit="1" customWidth="1"/>
    <col min="16" max="16" width="18.7109375" style="1" bestFit="1" customWidth="1"/>
    <col min="17" max="17" width="23.42578125" style="1" bestFit="1" customWidth="1"/>
    <col min="18" max="18" width="9.140625" style="1"/>
    <col min="19" max="19" width="12.7109375" style="1" bestFit="1" customWidth="1"/>
    <col min="20" max="16384" width="9.140625" style="1"/>
  </cols>
  <sheetData>
    <row r="1" spans="1:17" x14ac:dyDescent="0.15">
      <c r="A1" s="3" t="s">
        <v>37</v>
      </c>
    </row>
    <row r="6" spans="1:17" x14ac:dyDescent="0.15">
      <c r="C6" s="1" t="s">
        <v>0</v>
      </c>
      <c r="D6" s="1" t="s">
        <v>1</v>
      </c>
      <c r="E6" s="1" t="s">
        <v>2</v>
      </c>
      <c r="G6" s="12" t="s">
        <v>55</v>
      </c>
      <c r="H6" s="12"/>
      <c r="I6" s="12"/>
      <c r="J6" s="12"/>
      <c r="K6" s="12"/>
    </row>
    <row r="7" spans="1:17" x14ac:dyDescent="0.15">
      <c r="A7" s="1" t="s">
        <v>3</v>
      </c>
      <c r="B7" s="1" t="s">
        <v>4</v>
      </c>
      <c r="C7" s="1" t="s">
        <v>5</v>
      </c>
      <c r="D7" s="1" t="s">
        <v>5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  <c r="K7" s="1" t="s">
        <v>9</v>
      </c>
      <c r="L7" s="8" t="s">
        <v>11</v>
      </c>
      <c r="M7" s="7" t="s">
        <v>11</v>
      </c>
    </row>
    <row r="8" spans="1:17" x14ac:dyDescent="0.15">
      <c r="A8" s="1" t="s">
        <v>12</v>
      </c>
      <c r="B8" s="1" t="s">
        <v>13</v>
      </c>
      <c r="F8" s="1" t="s">
        <v>14</v>
      </c>
      <c r="G8" s="1" t="s">
        <v>15</v>
      </c>
      <c r="H8" s="1" t="s">
        <v>16</v>
      </c>
      <c r="I8" s="1" t="s">
        <v>15</v>
      </c>
      <c r="J8" s="1" t="s">
        <v>16</v>
      </c>
      <c r="K8" s="1" t="s">
        <v>54</v>
      </c>
      <c r="L8" s="8" t="s">
        <v>17</v>
      </c>
      <c r="M8" s="7" t="s">
        <v>17</v>
      </c>
    </row>
    <row r="9" spans="1:17" x14ac:dyDescent="0.15">
      <c r="A9" s="1" t="s">
        <v>18</v>
      </c>
      <c r="B9" s="1" t="s">
        <v>19</v>
      </c>
      <c r="C9" s="1" t="s">
        <v>20</v>
      </c>
      <c r="D9" s="1" t="s">
        <v>20</v>
      </c>
      <c r="E9" s="1" t="s">
        <v>20</v>
      </c>
      <c r="F9" s="1" t="s">
        <v>21</v>
      </c>
      <c r="G9" s="1" t="s">
        <v>22</v>
      </c>
      <c r="H9" s="1" t="s">
        <v>22</v>
      </c>
      <c r="I9" s="1" t="s">
        <v>22</v>
      </c>
      <c r="J9" s="1" t="s">
        <v>22</v>
      </c>
      <c r="K9" s="1" t="s">
        <v>22</v>
      </c>
      <c r="L9" s="8" t="s">
        <v>22</v>
      </c>
      <c r="M9" s="7" t="s">
        <v>58</v>
      </c>
    </row>
    <row r="11" spans="1:17" x14ac:dyDescent="0.15">
      <c r="A11" s="1">
        <v>662938</v>
      </c>
      <c r="B11" s="1" t="s">
        <v>38</v>
      </c>
      <c r="C11" s="9">
        <v>37078</v>
      </c>
      <c r="D11" s="9">
        <v>37622</v>
      </c>
      <c r="E11" s="9">
        <v>37986</v>
      </c>
      <c r="F11" s="1" t="s">
        <v>24</v>
      </c>
      <c r="G11" s="2">
        <v>668384</v>
      </c>
      <c r="H11" s="1">
        <v>0</v>
      </c>
      <c r="I11" s="2">
        <v>736800</v>
      </c>
      <c r="J11" s="1">
        <v>0</v>
      </c>
      <c r="K11" s="2">
        <f>SUM(I11:J11)</f>
        <v>736800</v>
      </c>
      <c r="L11" s="8">
        <v>-19877405</v>
      </c>
      <c r="M11" s="7">
        <f>+L11/K11</f>
        <v>-26.978019815418023</v>
      </c>
      <c r="O11" s="7"/>
      <c r="Q11" s="7"/>
    </row>
    <row r="12" spans="1:17" x14ac:dyDescent="0.15">
      <c r="A12" s="1">
        <v>662940</v>
      </c>
      <c r="B12" s="1" t="s">
        <v>39</v>
      </c>
      <c r="C12" s="9">
        <v>37078</v>
      </c>
      <c r="D12" s="9">
        <v>37165</v>
      </c>
      <c r="E12" s="9">
        <v>40908</v>
      </c>
      <c r="F12" s="1" t="s">
        <v>24</v>
      </c>
      <c r="G12" s="2">
        <v>31446011</v>
      </c>
      <c r="H12" s="2">
        <v>24645917</v>
      </c>
      <c r="I12" s="2">
        <v>44224800</v>
      </c>
      <c r="J12" s="2">
        <v>34667000</v>
      </c>
      <c r="K12" s="2">
        <f t="shared" ref="K12:K19" si="0">SUM(I12:J12)</f>
        <v>78891800</v>
      </c>
      <c r="L12" s="8">
        <v>-994154252</v>
      </c>
      <c r="M12" s="7">
        <f t="shared" ref="M12:M47" si="1">+L12/K12</f>
        <v>-12.601490294301817</v>
      </c>
      <c r="O12" s="7"/>
      <c r="Q12" s="7"/>
    </row>
    <row r="13" spans="1:17" x14ac:dyDescent="0.15">
      <c r="A13" s="1">
        <v>662940</v>
      </c>
      <c r="B13" s="1" t="s">
        <v>39</v>
      </c>
      <c r="C13" s="9">
        <v>37078</v>
      </c>
      <c r="D13" s="9">
        <v>37073</v>
      </c>
      <c r="E13" s="9">
        <v>40908</v>
      </c>
      <c r="F13" s="1" t="s">
        <v>24</v>
      </c>
      <c r="G13" s="2">
        <v>34609631</v>
      </c>
      <c r="H13" s="2">
        <v>27139864</v>
      </c>
      <c r="I13" s="2">
        <v>47648000</v>
      </c>
      <c r="J13" s="2">
        <v>37365800</v>
      </c>
      <c r="K13" s="2">
        <f t="shared" si="0"/>
        <v>85013800</v>
      </c>
      <c r="L13" s="8">
        <v>-1231527742</v>
      </c>
      <c r="M13" s="7">
        <f t="shared" si="1"/>
        <v>-14.486209791822034</v>
      </c>
      <c r="O13" s="7"/>
      <c r="Q13" s="7"/>
    </row>
    <row r="14" spans="1:17" x14ac:dyDescent="0.15">
      <c r="A14" s="1">
        <v>662940</v>
      </c>
      <c r="B14" s="1" t="s">
        <v>39</v>
      </c>
      <c r="C14" s="9">
        <v>37078</v>
      </c>
      <c r="D14" s="9">
        <v>37104</v>
      </c>
      <c r="E14" s="9">
        <v>44408</v>
      </c>
      <c r="F14" s="1" t="s">
        <v>24</v>
      </c>
      <c r="G14" s="2">
        <v>26554986</v>
      </c>
      <c r="H14" s="1">
        <v>0</v>
      </c>
      <c r="I14" s="2">
        <v>47379600</v>
      </c>
      <c r="J14" s="1">
        <v>0</v>
      </c>
      <c r="K14" s="2">
        <f t="shared" si="0"/>
        <v>47379600</v>
      </c>
      <c r="L14" s="8">
        <v>-2147483648</v>
      </c>
      <c r="M14" s="7">
        <f t="shared" si="1"/>
        <v>-45.32506918589435</v>
      </c>
      <c r="O14" s="7"/>
      <c r="Q14" s="7"/>
    </row>
    <row r="15" spans="1:17" x14ac:dyDescent="0.15">
      <c r="A15" s="1">
        <v>662978</v>
      </c>
      <c r="B15" s="1" t="s">
        <v>40</v>
      </c>
      <c r="C15" s="9">
        <v>37081</v>
      </c>
      <c r="D15" s="9">
        <v>37407</v>
      </c>
      <c r="E15" s="9">
        <v>41060</v>
      </c>
      <c r="F15" s="1" t="s">
        <v>24</v>
      </c>
      <c r="G15" s="2">
        <v>877744</v>
      </c>
      <c r="H15" s="2">
        <v>688356</v>
      </c>
      <c r="I15" s="2">
        <v>1228800</v>
      </c>
      <c r="J15" s="2">
        <v>963600</v>
      </c>
      <c r="K15" s="2">
        <f t="shared" si="0"/>
        <v>2192400</v>
      </c>
      <c r="L15" s="8">
        <v>-41423566</v>
      </c>
      <c r="M15" s="7">
        <f t="shared" si="1"/>
        <v>-18.894164386060936</v>
      </c>
      <c r="O15" s="7"/>
      <c r="Q15" s="7"/>
    </row>
    <row r="16" spans="1:17" x14ac:dyDescent="0.15">
      <c r="A16" s="1">
        <v>663030</v>
      </c>
      <c r="B16" s="1" t="s">
        <v>41</v>
      </c>
      <c r="C16" s="9">
        <v>37081</v>
      </c>
      <c r="D16" s="9">
        <v>37073</v>
      </c>
      <c r="E16" s="9">
        <v>38717</v>
      </c>
      <c r="F16" s="1" t="s">
        <v>24</v>
      </c>
      <c r="G16" s="2">
        <v>10852649</v>
      </c>
      <c r="H16" s="1">
        <v>0</v>
      </c>
      <c r="I16" s="2">
        <v>12575200</v>
      </c>
      <c r="J16" s="1">
        <v>0</v>
      </c>
      <c r="K16" s="2">
        <f t="shared" si="0"/>
        <v>12575200</v>
      </c>
      <c r="L16" s="8">
        <v>-661063052</v>
      </c>
      <c r="M16" s="7">
        <f t="shared" si="1"/>
        <v>-52.568790317450222</v>
      </c>
      <c r="O16" s="7"/>
      <c r="Q16" s="7"/>
    </row>
    <row r="17" spans="1:17" x14ac:dyDescent="0.15">
      <c r="A17" s="1">
        <v>662990</v>
      </c>
      <c r="B17" s="1" t="s">
        <v>42</v>
      </c>
      <c r="C17" s="9">
        <v>37081</v>
      </c>
      <c r="D17" s="9">
        <v>37081</v>
      </c>
      <c r="E17" s="9">
        <v>38717</v>
      </c>
      <c r="F17" s="1" t="s">
        <v>24</v>
      </c>
      <c r="G17" s="2">
        <v>980604</v>
      </c>
      <c r="H17" s="1">
        <v>0</v>
      </c>
      <c r="I17" s="2">
        <v>1100800</v>
      </c>
      <c r="J17" s="1">
        <v>0</v>
      </c>
      <c r="K17" s="2">
        <f t="shared" si="0"/>
        <v>1100800</v>
      </c>
      <c r="L17" s="8">
        <v>-70122316</v>
      </c>
      <c r="M17" s="7">
        <f t="shared" si="1"/>
        <v>-63.701231831395347</v>
      </c>
      <c r="O17" s="7"/>
      <c r="Q17" s="7"/>
    </row>
    <row r="18" spans="1:17" x14ac:dyDescent="0.15">
      <c r="A18" s="1">
        <v>663001</v>
      </c>
      <c r="B18" s="1" t="s">
        <v>43</v>
      </c>
      <c r="C18" s="9">
        <v>37081</v>
      </c>
      <c r="D18" s="9">
        <v>37043</v>
      </c>
      <c r="E18" s="9">
        <v>37986</v>
      </c>
      <c r="F18" s="1" t="s">
        <v>24</v>
      </c>
      <c r="G18" s="2">
        <v>183645</v>
      </c>
      <c r="H18" s="2">
        <v>143932</v>
      </c>
      <c r="I18" s="2">
        <v>194816</v>
      </c>
      <c r="J18" s="2">
        <v>152720</v>
      </c>
      <c r="K18" s="2">
        <f t="shared" si="0"/>
        <v>347536</v>
      </c>
      <c r="L18" s="8">
        <v>-12069872</v>
      </c>
      <c r="M18" s="7">
        <f t="shared" si="1"/>
        <v>-34.729846692141244</v>
      </c>
      <c r="O18" s="7"/>
      <c r="Q18" s="7"/>
    </row>
    <row r="19" spans="1:17" x14ac:dyDescent="0.15">
      <c r="A19" s="1">
        <v>663001</v>
      </c>
      <c r="B19" s="1" t="s">
        <v>43</v>
      </c>
      <c r="C19" s="9">
        <v>37081</v>
      </c>
      <c r="D19" s="9">
        <v>37043</v>
      </c>
      <c r="E19" s="9">
        <v>37621</v>
      </c>
      <c r="F19" s="1" t="s">
        <v>24</v>
      </c>
      <c r="G19" s="2">
        <v>3510960</v>
      </c>
      <c r="H19" s="1">
        <v>0</v>
      </c>
      <c r="I19" s="2">
        <v>3632000</v>
      </c>
      <c r="J19" s="1">
        <v>0</v>
      </c>
      <c r="K19" s="2">
        <f t="shared" si="0"/>
        <v>3632000</v>
      </c>
      <c r="L19" s="8">
        <v>-253574379</v>
      </c>
      <c r="M19" s="7">
        <f t="shared" si="1"/>
        <v>-69.816734306167405</v>
      </c>
      <c r="O19" s="7"/>
      <c r="Q19" s="7"/>
    </row>
    <row r="20" spans="1:17" x14ac:dyDescent="0.15">
      <c r="C20" s="4"/>
      <c r="D20" s="4"/>
      <c r="E20" s="4"/>
      <c r="G20" s="1" t="s">
        <v>22</v>
      </c>
      <c r="H20" s="1" t="s">
        <v>23</v>
      </c>
      <c r="I20" s="1" t="s">
        <v>22</v>
      </c>
      <c r="J20" s="1" t="s">
        <v>23</v>
      </c>
      <c r="K20" s="1" t="s">
        <v>23</v>
      </c>
      <c r="L20" s="8" t="s">
        <v>23</v>
      </c>
      <c r="O20" s="7"/>
      <c r="Q20" s="7"/>
    </row>
    <row r="21" spans="1:17" x14ac:dyDescent="0.15">
      <c r="A21" s="1" t="s">
        <v>25</v>
      </c>
      <c r="B21" s="1" t="s">
        <v>26</v>
      </c>
      <c r="C21" s="4"/>
      <c r="D21" s="4"/>
      <c r="E21" s="4"/>
      <c r="G21" s="2">
        <f t="shared" ref="G21:L21" si="2">SUM(G11:G20)</f>
        <v>109684614</v>
      </c>
      <c r="H21" s="2">
        <f t="shared" si="2"/>
        <v>52618069</v>
      </c>
      <c r="I21" s="2">
        <f t="shared" si="2"/>
        <v>158720816</v>
      </c>
      <c r="J21" s="2">
        <f t="shared" si="2"/>
        <v>73149120</v>
      </c>
      <c r="K21" s="2">
        <f t="shared" si="2"/>
        <v>231869936</v>
      </c>
      <c r="L21" s="8">
        <f t="shared" si="2"/>
        <v>-5431296232</v>
      </c>
      <c r="M21" s="7">
        <f t="shared" si="1"/>
        <v>-23.42389153891861</v>
      </c>
      <c r="O21" s="7"/>
      <c r="Q21" s="7"/>
    </row>
    <row r="22" spans="1:17" x14ac:dyDescent="0.15">
      <c r="C22" s="4"/>
      <c r="D22" s="4"/>
      <c r="E22" s="4"/>
      <c r="G22" s="1" t="s">
        <v>27</v>
      </c>
      <c r="H22" s="1" t="s">
        <v>28</v>
      </c>
      <c r="I22" s="1" t="s">
        <v>27</v>
      </c>
      <c r="J22" s="1" t="s">
        <v>28</v>
      </c>
      <c r="K22" s="1" t="s">
        <v>28</v>
      </c>
      <c r="L22" s="8" t="s">
        <v>28</v>
      </c>
      <c r="O22" s="7"/>
      <c r="Q22" s="7"/>
    </row>
    <row r="23" spans="1:17" x14ac:dyDescent="0.15">
      <c r="A23" s="1">
        <v>662937</v>
      </c>
      <c r="B23" s="1" t="s">
        <v>44</v>
      </c>
      <c r="C23" s="9">
        <v>37078</v>
      </c>
      <c r="D23" s="9">
        <v>37165</v>
      </c>
      <c r="E23" s="9">
        <v>40908</v>
      </c>
      <c r="F23" s="1" t="s">
        <v>29</v>
      </c>
      <c r="G23" s="2">
        <v>27374737</v>
      </c>
      <c r="H23" s="2">
        <v>21459719</v>
      </c>
      <c r="I23" s="2">
        <v>39612000</v>
      </c>
      <c r="J23" s="2">
        <v>31056250</v>
      </c>
      <c r="K23" s="2">
        <f>SUM(I23:J23)</f>
        <v>70668250</v>
      </c>
      <c r="L23" s="8">
        <v>-939072124</v>
      </c>
      <c r="M23" s="7">
        <f t="shared" si="1"/>
        <v>-13.288458735004758</v>
      </c>
      <c r="O23" s="7"/>
      <c r="Q23" s="7"/>
    </row>
    <row r="24" spans="1:17" x14ac:dyDescent="0.15">
      <c r="A24" s="1">
        <v>662975</v>
      </c>
      <c r="B24" s="1" t="s">
        <v>45</v>
      </c>
      <c r="C24" s="9">
        <v>37081</v>
      </c>
      <c r="D24" s="9">
        <v>37104</v>
      </c>
      <c r="E24" s="9">
        <v>40360</v>
      </c>
      <c r="F24" s="1" t="s">
        <v>29</v>
      </c>
      <c r="G24" s="2">
        <v>493273</v>
      </c>
      <c r="H24" s="1">
        <v>0</v>
      </c>
      <c r="I24" s="2">
        <v>623462</v>
      </c>
      <c r="J24" s="1">
        <v>0</v>
      </c>
      <c r="K24" s="2">
        <f t="shared" ref="K24:K45" si="3">SUM(I24:J24)</f>
        <v>623462</v>
      </c>
      <c r="L24" s="8">
        <v>-75169854</v>
      </c>
      <c r="M24" s="7">
        <f t="shared" si="1"/>
        <v>-120.56846126949196</v>
      </c>
      <c r="Q24" s="7"/>
    </row>
    <row r="25" spans="1:17" x14ac:dyDescent="0.15">
      <c r="A25" s="1">
        <v>662987</v>
      </c>
      <c r="B25" s="1" t="s">
        <v>46</v>
      </c>
      <c r="C25" s="9">
        <v>37081</v>
      </c>
      <c r="D25" s="9">
        <v>36983</v>
      </c>
      <c r="E25" s="9">
        <v>37802</v>
      </c>
      <c r="F25" s="1" t="s">
        <v>29</v>
      </c>
      <c r="G25" s="2">
        <v>1855037</v>
      </c>
      <c r="H25" s="1">
        <v>0</v>
      </c>
      <c r="I25" s="2">
        <v>1942400</v>
      </c>
      <c r="J25" s="1">
        <v>0</v>
      </c>
      <c r="K25" s="2">
        <f t="shared" si="3"/>
        <v>1942400</v>
      </c>
      <c r="L25" s="8">
        <v>-165463637</v>
      </c>
      <c r="M25" s="7">
        <f t="shared" si="1"/>
        <v>-85.185150844316311</v>
      </c>
      <c r="Q25" s="7"/>
    </row>
    <row r="26" spans="1:17" x14ac:dyDescent="0.15">
      <c r="A26" s="1">
        <v>663042</v>
      </c>
      <c r="B26" s="1" t="s">
        <v>47</v>
      </c>
      <c r="C26" s="9">
        <v>37081</v>
      </c>
      <c r="D26" s="9">
        <v>37257</v>
      </c>
      <c r="E26" s="9">
        <v>38352</v>
      </c>
      <c r="F26" s="1" t="s">
        <v>29</v>
      </c>
      <c r="G26" s="2">
        <v>10688091</v>
      </c>
      <c r="H26" s="2">
        <v>3603949</v>
      </c>
      <c r="I26" s="2">
        <v>11801600</v>
      </c>
      <c r="J26" s="2">
        <v>3980800</v>
      </c>
      <c r="K26" s="2">
        <f t="shared" si="3"/>
        <v>15782400</v>
      </c>
      <c r="L26" s="8">
        <v>-987044991</v>
      </c>
      <c r="M26" s="7">
        <f t="shared" si="1"/>
        <v>-62.540867738746961</v>
      </c>
      <c r="Q26" s="7"/>
    </row>
    <row r="27" spans="1:17" x14ac:dyDescent="0.15">
      <c r="A27" s="1">
        <v>662990</v>
      </c>
      <c r="B27" s="1" t="s">
        <v>42</v>
      </c>
      <c r="C27" s="9">
        <v>37081</v>
      </c>
      <c r="D27" s="9">
        <v>36983</v>
      </c>
      <c r="E27" s="9">
        <v>38717</v>
      </c>
      <c r="F27" s="1" t="s">
        <v>29</v>
      </c>
      <c r="G27" s="2">
        <v>980604</v>
      </c>
      <c r="H27" s="1">
        <v>0</v>
      </c>
      <c r="I27" s="2">
        <v>1100800</v>
      </c>
      <c r="J27" s="1">
        <v>0</v>
      </c>
      <c r="K27" s="2">
        <f t="shared" si="3"/>
        <v>1100800</v>
      </c>
      <c r="L27" s="8">
        <v>-58212066</v>
      </c>
      <c r="M27" s="7">
        <f t="shared" si="1"/>
        <v>-52.881600654069764</v>
      </c>
      <c r="Q27" s="10"/>
    </row>
    <row r="28" spans="1:17" x14ac:dyDescent="0.15">
      <c r="A28" s="1">
        <v>662991</v>
      </c>
      <c r="B28" s="1" t="s">
        <v>48</v>
      </c>
      <c r="C28" s="9">
        <v>37081</v>
      </c>
      <c r="D28" s="9">
        <v>37803</v>
      </c>
      <c r="E28" s="9">
        <v>40816</v>
      </c>
      <c r="F28" s="1" t="s">
        <v>29</v>
      </c>
      <c r="G28" s="2">
        <v>21850141</v>
      </c>
      <c r="H28" s="2">
        <v>17159398</v>
      </c>
      <c r="I28" s="2">
        <v>31137360</v>
      </c>
      <c r="J28" s="2">
        <v>24449240</v>
      </c>
      <c r="K28" s="2">
        <f t="shared" si="3"/>
        <v>55586600</v>
      </c>
      <c r="L28" s="8">
        <v>-674251353</v>
      </c>
      <c r="M28" s="7">
        <f t="shared" si="1"/>
        <v>-12.129746251794497</v>
      </c>
    </row>
    <row r="29" spans="1:17" x14ac:dyDescent="0.15">
      <c r="A29" s="1">
        <v>663046</v>
      </c>
      <c r="B29" s="1" t="s">
        <v>49</v>
      </c>
      <c r="C29" s="9">
        <v>37081</v>
      </c>
      <c r="D29" s="9">
        <v>37043</v>
      </c>
      <c r="E29" s="9">
        <v>37986</v>
      </c>
      <c r="F29" s="1" t="s">
        <v>29</v>
      </c>
      <c r="G29" s="2">
        <v>183645</v>
      </c>
      <c r="H29" s="2">
        <v>143932</v>
      </c>
      <c r="I29" s="2">
        <v>194816</v>
      </c>
      <c r="J29" s="2">
        <v>152720</v>
      </c>
      <c r="K29" s="2">
        <f t="shared" si="3"/>
        <v>347536</v>
      </c>
      <c r="L29" s="8">
        <v>-13035452</v>
      </c>
      <c r="M29" s="7">
        <f t="shared" si="1"/>
        <v>-37.508206344090972</v>
      </c>
    </row>
    <row r="30" spans="1:17" x14ac:dyDescent="0.15">
      <c r="A30" s="1">
        <v>663003</v>
      </c>
      <c r="B30" s="1" t="s">
        <v>50</v>
      </c>
      <c r="C30" s="9">
        <v>37081</v>
      </c>
      <c r="D30" s="9">
        <v>36983</v>
      </c>
      <c r="E30" s="9">
        <v>38717</v>
      </c>
      <c r="F30" s="1" t="s">
        <v>29</v>
      </c>
      <c r="G30" s="2">
        <v>980604</v>
      </c>
      <c r="H30" s="2">
        <v>768169</v>
      </c>
      <c r="I30" s="2">
        <v>1100800</v>
      </c>
      <c r="J30" s="2">
        <v>862450</v>
      </c>
      <c r="K30" s="2">
        <f t="shared" si="3"/>
        <v>1963250</v>
      </c>
      <c r="L30" s="8">
        <v>-82462946</v>
      </c>
      <c r="M30" s="7">
        <f t="shared" si="1"/>
        <v>-42.003283331211001</v>
      </c>
    </row>
    <row r="31" spans="1:17" x14ac:dyDescent="0.15">
      <c r="A31" s="1">
        <v>663013</v>
      </c>
      <c r="B31" s="1" t="s">
        <v>30</v>
      </c>
      <c r="C31" s="9">
        <v>37081</v>
      </c>
      <c r="D31" s="9">
        <v>37165</v>
      </c>
      <c r="E31" s="9">
        <v>40816</v>
      </c>
      <c r="F31" s="1" t="s">
        <v>29</v>
      </c>
      <c r="G31" s="2">
        <v>2438404</v>
      </c>
      <c r="H31" s="2">
        <v>1911119</v>
      </c>
      <c r="I31" s="2">
        <v>3272458</v>
      </c>
      <c r="J31" s="2">
        <v>2564899</v>
      </c>
      <c r="K31" s="2">
        <f t="shared" si="3"/>
        <v>5837357</v>
      </c>
      <c r="L31" s="8">
        <v>-63165408</v>
      </c>
      <c r="M31" s="7">
        <f t="shared" si="1"/>
        <v>-10.820891715206043</v>
      </c>
    </row>
    <row r="32" spans="1:17" x14ac:dyDescent="0.15">
      <c r="A32" s="1">
        <v>663004</v>
      </c>
      <c r="B32" s="1" t="s">
        <v>51</v>
      </c>
      <c r="C32" s="9">
        <v>37081</v>
      </c>
      <c r="D32" s="9">
        <v>37043</v>
      </c>
      <c r="E32" s="9">
        <v>40543</v>
      </c>
      <c r="F32" s="1" t="s">
        <v>29</v>
      </c>
      <c r="G32" s="2">
        <v>10953933</v>
      </c>
      <c r="H32" s="2">
        <v>8589887</v>
      </c>
      <c r="I32" s="2">
        <v>16201120</v>
      </c>
      <c r="J32" s="2">
        <v>12706080</v>
      </c>
      <c r="K32" s="2">
        <f t="shared" si="3"/>
        <v>28907200</v>
      </c>
      <c r="L32" s="8">
        <v>-414817354</v>
      </c>
      <c r="M32" s="7">
        <f t="shared" si="1"/>
        <v>-14.349966582719876</v>
      </c>
    </row>
    <row r="33" spans="1:15" x14ac:dyDescent="0.15">
      <c r="A33" s="1">
        <v>663004</v>
      </c>
      <c r="B33" s="1" t="s">
        <v>52</v>
      </c>
      <c r="C33" s="9">
        <v>37081</v>
      </c>
      <c r="D33" s="9">
        <v>36983</v>
      </c>
      <c r="E33" s="9">
        <v>40543</v>
      </c>
      <c r="F33" s="1" t="s">
        <v>29</v>
      </c>
      <c r="G33" s="2">
        <v>9561589</v>
      </c>
      <c r="H33" s="1">
        <v>0</v>
      </c>
      <c r="I33" s="2">
        <v>12726400</v>
      </c>
      <c r="J33" s="1">
        <v>0</v>
      </c>
      <c r="K33" s="2">
        <f t="shared" si="3"/>
        <v>12726400</v>
      </c>
      <c r="L33" s="8">
        <v>-354963187</v>
      </c>
      <c r="M33" s="7">
        <f t="shared" si="1"/>
        <v>-27.891877278727684</v>
      </c>
    </row>
    <row r="34" spans="1:15" x14ac:dyDescent="0.15">
      <c r="A34" s="1">
        <v>663004</v>
      </c>
      <c r="B34" s="1" t="s">
        <v>52</v>
      </c>
      <c r="C34" s="9">
        <v>37081</v>
      </c>
      <c r="D34" s="9">
        <v>37043</v>
      </c>
      <c r="E34" s="9">
        <v>38717</v>
      </c>
      <c r="F34" s="1" t="s">
        <v>29</v>
      </c>
      <c r="G34" s="2">
        <v>5088036</v>
      </c>
      <c r="H34" s="1">
        <v>0</v>
      </c>
      <c r="I34" s="2">
        <v>5860480</v>
      </c>
      <c r="J34" s="1">
        <v>0</v>
      </c>
      <c r="K34" s="2">
        <f t="shared" si="3"/>
        <v>5860480</v>
      </c>
      <c r="L34" s="8">
        <v>-54726085</v>
      </c>
      <c r="M34" s="7">
        <f t="shared" si="1"/>
        <v>-9.3381574546794806</v>
      </c>
    </row>
    <row r="35" spans="1:15" x14ac:dyDescent="0.15">
      <c r="A35" s="1">
        <v>663004</v>
      </c>
      <c r="B35" s="1" t="s">
        <v>52</v>
      </c>
      <c r="C35" s="9">
        <v>37081</v>
      </c>
      <c r="D35" s="9">
        <v>37622</v>
      </c>
      <c r="E35" s="9">
        <v>40543</v>
      </c>
      <c r="F35" s="1" t="s">
        <v>29</v>
      </c>
      <c r="G35" s="2">
        <v>14363351</v>
      </c>
      <c r="H35" s="1">
        <v>0</v>
      </c>
      <c r="I35" s="2">
        <v>19656000</v>
      </c>
      <c r="J35" s="1">
        <v>0</v>
      </c>
      <c r="K35" s="2">
        <f t="shared" si="3"/>
        <v>19656000</v>
      </c>
      <c r="L35" s="8">
        <v>-231727930</v>
      </c>
      <c r="M35" s="7">
        <f t="shared" si="1"/>
        <v>-11.789170227920227</v>
      </c>
    </row>
    <row r="36" spans="1:15" x14ac:dyDescent="0.15">
      <c r="C36" s="4"/>
      <c r="D36" s="4"/>
      <c r="E36" s="4"/>
      <c r="G36" s="1" t="s">
        <v>22</v>
      </c>
      <c r="H36" s="1" t="s">
        <v>23</v>
      </c>
      <c r="I36" s="1" t="s">
        <v>22</v>
      </c>
      <c r="J36" s="1" t="s">
        <v>23</v>
      </c>
      <c r="K36" s="1" t="s">
        <v>23</v>
      </c>
      <c r="L36" s="8" t="s">
        <v>23</v>
      </c>
    </row>
    <row r="37" spans="1:15" x14ac:dyDescent="0.15">
      <c r="A37" s="1" t="s">
        <v>25</v>
      </c>
      <c r="B37" s="1" t="s">
        <v>31</v>
      </c>
      <c r="C37" s="4"/>
      <c r="D37" s="4"/>
      <c r="E37" s="4"/>
      <c r="G37" s="2">
        <f t="shared" ref="G37:L37" si="4">SUM(G23:G36)</f>
        <v>106811445</v>
      </c>
      <c r="H37" s="2">
        <f t="shared" si="4"/>
        <v>53636173</v>
      </c>
      <c r="I37" s="2">
        <f t="shared" si="4"/>
        <v>145229696</v>
      </c>
      <c r="J37" s="2">
        <f t="shared" si="4"/>
        <v>75772439</v>
      </c>
      <c r="K37" s="2">
        <f t="shared" si="4"/>
        <v>221002135</v>
      </c>
      <c r="L37" s="8">
        <f t="shared" si="4"/>
        <v>-4114112387</v>
      </c>
      <c r="M37" s="7">
        <f t="shared" si="1"/>
        <v>-18.615713314262777</v>
      </c>
      <c r="O37" s="10"/>
    </row>
    <row r="38" spans="1:15" x14ac:dyDescent="0.15">
      <c r="C38" s="4"/>
      <c r="D38" s="4"/>
      <c r="E38" s="4"/>
      <c r="G38" s="1" t="s">
        <v>27</v>
      </c>
      <c r="H38" s="1" t="s">
        <v>28</v>
      </c>
      <c r="I38" s="1" t="s">
        <v>27</v>
      </c>
      <c r="J38" s="1" t="s">
        <v>28</v>
      </c>
      <c r="K38" s="1" t="s">
        <v>28</v>
      </c>
      <c r="L38" s="8" t="s">
        <v>28</v>
      </c>
    </row>
    <row r="39" spans="1:15" x14ac:dyDescent="0.15">
      <c r="A39" s="1">
        <v>662988</v>
      </c>
      <c r="B39" s="1" t="s">
        <v>53</v>
      </c>
      <c r="C39" s="9">
        <v>37081</v>
      </c>
      <c r="D39" s="9">
        <v>37073</v>
      </c>
      <c r="E39" s="9">
        <v>37164</v>
      </c>
      <c r="F39" s="1" t="s">
        <v>32</v>
      </c>
      <c r="G39" s="2">
        <v>55560</v>
      </c>
      <c r="H39" s="1">
        <v>0</v>
      </c>
      <c r="I39" s="2">
        <v>56000</v>
      </c>
      <c r="J39" s="1">
        <v>0</v>
      </c>
      <c r="K39" s="2">
        <f t="shared" si="3"/>
        <v>56000</v>
      </c>
      <c r="L39" s="8">
        <v>-2052733</v>
      </c>
      <c r="M39" s="7">
        <f t="shared" si="1"/>
        <v>-36.655946428571426</v>
      </c>
    </row>
    <row r="40" spans="1:15" x14ac:dyDescent="0.15">
      <c r="C40" s="4"/>
      <c r="D40" s="4"/>
      <c r="E40" s="4"/>
      <c r="G40" s="1" t="s">
        <v>22</v>
      </c>
      <c r="H40" s="1" t="s">
        <v>23</v>
      </c>
      <c r="I40" s="1" t="s">
        <v>22</v>
      </c>
      <c r="J40" s="1" t="s">
        <v>23</v>
      </c>
      <c r="K40" s="1" t="s">
        <v>23</v>
      </c>
      <c r="L40" s="8" t="s">
        <v>23</v>
      </c>
    </row>
    <row r="41" spans="1:15" x14ac:dyDescent="0.15">
      <c r="A41" s="1" t="s">
        <v>25</v>
      </c>
      <c r="B41" s="1" t="s">
        <v>33</v>
      </c>
      <c r="C41" s="4"/>
      <c r="D41" s="4"/>
      <c r="E41" s="4"/>
      <c r="G41" s="2">
        <v>55560</v>
      </c>
      <c r="H41" s="1">
        <v>0</v>
      </c>
      <c r="I41" s="2">
        <v>56000</v>
      </c>
      <c r="J41" s="1">
        <v>0</v>
      </c>
      <c r="K41" s="2">
        <f t="shared" si="3"/>
        <v>56000</v>
      </c>
      <c r="L41" s="8">
        <v>-2052733</v>
      </c>
      <c r="M41" s="7">
        <f t="shared" si="1"/>
        <v>-36.655946428571426</v>
      </c>
    </row>
    <row r="42" spans="1:15" x14ac:dyDescent="0.15">
      <c r="C42" s="4"/>
      <c r="D42" s="4"/>
      <c r="E42" s="4"/>
      <c r="G42" s="1" t="s">
        <v>27</v>
      </c>
      <c r="H42" s="1" t="s">
        <v>28</v>
      </c>
      <c r="I42" s="1" t="s">
        <v>27</v>
      </c>
      <c r="J42" s="1" t="s">
        <v>28</v>
      </c>
      <c r="K42" s="1" t="s">
        <v>28</v>
      </c>
      <c r="L42" s="8" t="s">
        <v>28</v>
      </c>
    </row>
    <row r="43" spans="1:15" x14ac:dyDescent="0.15">
      <c r="A43" s="1">
        <v>663011</v>
      </c>
      <c r="B43" s="1" t="s">
        <v>34</v>
      </c>
      <c r="C43" s="9">
        <v>37081</v>
      </c>
      <c r="D43" s="9">
        <v>36983</v>
      </c>
      <c r="E43" s="9">
        <v>37376</v>
      </c>
      <c r="F43" s="1" t="s">
        <v>35</v>
      </c>
      <c r="G43" s="2">
        <v>70339</v>
      </c>
      <c r="H43" s="2">
        <v>54662</v>
      </c>
      <c r="I43" s="2">
        <v>71712</v>
      </c>
      <c r="J43" s="2">
        <v>55728</v>
      </c>
      <c r="K43" s="2">
        <f t="shared" si="3"/>
        <v>127440</v>
      </c>
      <c r="L43" s="8">
        <v>2247714</v>
      </c>
      <c r="M43" s="7">
        <f t="shared" si="1"/>
        <v>17.637429378531074</v>
      </c>
    </row>
    <row r="44" spans="1:15" x14ac:dyDescent="0.15">
      <c r="C44" s="4"/>
      <c r="D44" s="4"/>
      <c r="E44" s="4"/>
      <c r="G44" s="1" t="s">
        <v>22</v>
      </c>
      <c r="H44" s="1" t="s">
        <v>23</v>
      </c>
      <c r="I44" s="1" t="s">
        <v>22</v>
      </c>
      <c r="J44" s="1" t="s">
        <v>23</v>
      </c>
      <c r="K44" s="2">
        <f t="shared" si="3"/>
        <v>0</v>
      </c>
      <c r="L44" s="8" t="s">
        <v>23</v>
      </c>
    </row>
    <row r="45" spans="1:15" x14ac:dyDescent="0.15">
      <c r="A45" s="1" t="s">
        <v>25</v>
      </c>
      <c r="B45" s="1" t="s">
        <v>36</v>
      </c>
      <c r="C45" s="4"/>
      <c r="D45" s="4"/>
      <c r="E45" s="4"/>
      <c r="G45" s="2">
        <v>70339</v>
      </c>
      <c r="H45" s="2">
        <v>54662</v>
      </c>
      <c r="I45" s="2">
        <v>71712</v>
      </c>
      <c r="J45" s="2">
        <v>55728</v>
      </c>
      <c r="K45" s="2">
        <f t="shared" si="3"/>
        <v>127440</v>
      </c>
      <c r="L45" s="8">
        <v>2247714</v>
      </c>
      <c r="M45" s="7">
        <f t="shared" si="1"/>
        <v>17.637429378531074</v>
      </c>
    </row>
    <row r="46" spans="1:15" x14ac:dyDescent="0.15">
      <c r="C46" s="4"/>
      <c r="D46" s="4"/>
      <c r="E46" s="4"/>
      <c r="G46" s="1" t="s">
        <v>27</v>
      </c>
      <c r="H46" s="1" t="s">
        <v>28</v>
      </c>
      <c r="I46" s="1" t="s">
        <v>27</v>
      </c>
      <c r="J46" s="1" t="s">
        <v>28</v>
      </c>
      <c r="K46" s="1" t="s">
        <v>28</v>
      </c>
      <c r="L46" s="8" t="s">
        <v>28</v>
      </c>
    </row>
    <row r="47" spans="1:15" x14ac:dyDescent="0.15">
      <c r="A47" s="1" t="s">
        <v>56</v>
      </c>
      <c r="B47" s="1" t="s">
        <v>57</v>
      </c>
      <c r="C47" s="4"/>
      <c r="D47" s="4"/>
      <c r="E47" s="4"/>
      <c r="G47" s="2">
        <f t="shared" ref="G47:L47" si="5">G45+G41+G37+G21</f>
        <v>216621958</v>
      </c>
      <c r="H47" s="2">
        <f t="shared" si="5"/>
        <v>106308904</v>
      </c>
      <c r="I47" s="2">
        <f t="shared" si="5"/>
        <v>304078224</v>
      </c>
      <c r="J47" s="2">
        <f t="shared" si="5"/>
        <v>148977287</v>
      </c>
      <c r="K47" s="2">
        <f t="shared" si="5"/>
        <v>453055511</v>
      </c>
      <c r="L47" s="8">
        <f t="shared" si="5"/>
        <v>-9545213638</v>
      </c>
      <c r="M47" s="7">
        <f t="shared" si="1"/>
        <v>-21.068530028321408</v>
      </c>
    </row>
    <row r="48" spans="1:15" x14ac:dyDescent="0.15">
      <c r="C48" s="4"/>
      <c r="D48" s="4"/>
      <c r="E48" s="4"/>
      <c r="G48" s="1" t="s">
        <v>27</v>
      </c>
      <c r="H48" s="1" t="s">
        <v>28</v>
      </c>
      <c r="I48" s="1" t="s">
        <v>27</v>
      </c>
      <c r="J48" s="1" t="s">
        <v>28</v>
      </c>
      <c r="K48" s="1" t="s">
        <v>28</v>
      </c>
      <c r="L48" s="8" t="s">
        <v>28</v>
      </c>
    </row>
    <row r="54" spans="5:5" x14ac:dyDescent="0.15">
      <c r="E54" s="5"/>
    </row>
    <row r="56" spans="5:5" x14ac:dyDescent="0.15">
      <c r="E56" s="6"/>
    </row>
  </sheetData>
  <mergeCells count="1">
    <mergeCell ref="G6:K6"/>
  </mergeCells>
  <phoneticPr fontId="0" type="noConversion"/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Overmarket Chart</vt:lpstr>
      <vt:lpstr>Initial Volume</vt:lpstr>
      <vt:lpstr>Non-gas CALI_deal_sum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Felienne</cp:lastModifiedBy>
  <cp:lastPrinted>2001-07-11T21:07:36Z</cp:lastPrinted>
  <dcterms:created xsi:type="dcterms:W3CDTF">2001-07-10T18:35:43Z</dcterms:created>
  <dcterms:modified xsi:type="dcterms:W3CDTF">2014-09-03T19:23:07Z</dcterms:modified>
</cp:coreProperties>
</file>