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70" windowWidth="11100" windowHeight="6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G8" i="1"/>
  <c r="H8" i="1" s="1"/>
  <c r="J8" i="1" s="1"/>
  <c r="J10" i="1" s="1"/>
  <c r="I8" i="1"/>
  <c r="E9" i="1"/>
  <c r="G9" i="1"/>
  <c r="H9" i="1" s="1"/>
  <c r="J9" i="1" s="1"/>
  <c r="I9" i="1"/>
  <c r="B10" i="1"/>
</calcChain>
</file>

<file path=xl/sharedStrings.xml><?xml version="1.0" encoding="utf-8"?>
<sst xmlns="http://schemas.openxmlformats.org/spreadsheetml/2006/main" count="19" uniqueCount="18">
  <si>
    <t>Sale Price</t>
  </si>
  <si>
    <t xml:space="preserve">GDD </t>
  </si>
  <si>
    <t>Perm Price</t>
  </si>
  <si>
    <t>Less Tran</t>
  </si>
  <si>
    <t>Savings</t>
  </si>
  <si>
    <t>Less Fuel</t>
  </si>
  <si>
    <t>Cost to</t>
  </si>
  <si>
    <t>TMV</t>
  </si>
  <si>
    <t>Volume</t>
  </si>
  <si>
    <t>cuts</t>
  </si>
  <si>
    <t>Amount</t>
  </si>
  <si>
    <t>Due TMV</t>
  </si>
  <si>
    <t>MDQ</t>
  </si>
  <si>
    <t>BOM Price</t>
  </si>
  <si>
    <t>less GDD</t>
  </si>
  <si>
    <t>Inside Ferc Permian</t>
  </si>
  <si>
    <t>MDQ Volume</t>
  </si>
  <si>
    <t>TMV SALES TO ENRON AT PG&amp;E TOPOCK FOR FEB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</si>
</sst>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165" formatCode="&quot;$&quot;#,##0.0000"/>
    <numFmt numFmtId="166" formatCode="&quot;$&quot;#,##0.000_);\(&quot;$&quot;#,##0.000\)"/>
    <numFmt numFmtId="167" formatCode="0.000%"/>
  </numFmts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37" fontId="0" fillId="0" borderId="0" xfId="0" applyNumberFormat="1"/>
    <xf numFmtId="7" fontId="0" fillId="0" borderId="0" xfId="0" applyNumberFormat="1"/>
    <xf numFmtId="37" fontId="0" fillId="0" borderId="0" xfId="0" applyNumberFormat="1" applyAlignment="1">
      <alignment horizontal="right"/>
    </xf>
    <xf numFmtId="167" fontId="0" fillId="0" borderId="0" xfId="0" applyNumberFormat="1"/>
    <xf numFmtId="3" fontId="0" fillId="0" borderId="0" xfId="0" applyNumberFormat="1" applyAlignment="1">
      <alignment horizontal="right"/>
    </xf>
    <xf numFmtId="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8" sqref="J8"/>
    </sheetView>
  </sheetViews>
  <sheetFormatPr defaultRowHeight="12.75" x14ac:dyDescent="0.2"/>
  <cols>
    <col min="1" max="1" width="10.140625" bestFit="1" customWidth="1"/>
    <col min="3" max="3" width="11.5703125" customWidth="1"/>
    <col min="4" max="4" width="11.140625" customWidth="1"/>
    <col min="5" max="5" width="10.28515625" customWidth="1"/>
    <col min="9" max="9" width="9.140625" style="5"/>
    <col min="10" max="10" width="10.7109375" bestFit="1" customWidth="1"/>
  </cols>
  <sheetData>
    <row r="1" spans="1:10" x14ac:dyDescent="0.2">
      <c r="A1" t="s">
        <v>15</v>
      </c>
      <c r="C1" s="6">
        <v>6.65</v>
      </c>
    </row>
    <row r="2" spans="1:10" x14ac:dyDescent="0.2">
      <c r="A2" t="s">
        <v>16</v>
      </c>
      <c r="C2" s="9">
        <v>10000</v>
      </c>
      <c r="D2" s="4"/>
    </row>
    <row r="3" spans="1:10" x14ac:dyDescent="0.2">
      <c r="A3" t="s">
        <v>17</v>
      </c>
      <c r="C3" s="9"/>
      <c r="D3" s="4"/>
    </row>
    <row r="4" spans="1:10" x14ac:dyDescent="0.2">
      <c r="C4" s="9"/>
      <c r="D4" s="4"/>
    </row>
    <row r="5" spans="1:10" x14ac:dyDescent="0.2">
      <c r="C5" s="4"/>
      <c r="D5" s="4" t="s">
        <v>1</v>
      </c>
      <c r="E5" t="s">
        <v>13</v>
      </c>
      <c r="F5" s="4" t="s">
        <v>3</v>
      </c>
      <c r="G5" s="4" t="s">
        <v>5</v>
      </c>
      <c r="H5" s="4" t="s">
        <v>6</v>
      </c>
      <c r="I5" s="7" t="s">
        <v>8</v>
      </c>
      <c r="J5" s="4" t="s">
        <v>10</v>
      </c>
    </row>
    <row r="6" spans="1:10" x14ac:dyDescent="0.2">
      <c r="B6" s="4" t="s">
        <v>12</v>
      </c>
      <c r="C6" s="4" t="s">
        <v>0</v>
      </c>
      <c r="D6" s="4" t="s">
        <v>2</v>
      </c>
      <c r="E6" s="4" t="s">
        <v>14</v>
      </c>
      <c r="F6" s="4" t="s">
        <v>4</v>
      </c>
      <c r="G6" s="4" t="s">
        <v>4</v>
      </c>
      <c r="H6" s="4" t="s">
        <v>7</v>
      </c>
      <c r="I6" s="7" t="s">
        <v>9</v>
      </c>
      <c r="J6" s="4" t="s">
        <v>11</v>
      </c>
    </row>
    <row r="7" spans="1:10" x14ac:dyDescent="0.2">
      <c r="G7" s="8">
        <v>0.05</v>
      </c>
    </row>
    <row r="8" spans="1:10" x14ac:dyDescent="0.2">
      <c r="A8" s="1">
        <v>36923</v>
      </c>
      <c r="B8" s="5">
        <v>2948</v>
      </c>
      <c r="C8" s="3">
        <v>11.63</v>
      </c>
      <c r="D8" s="2">
        <v>6.08</v>
      </c>
      <c r="E8" s="3">
        <f>C8-D8</f>
        <v>5.5500000000000007</v>
      </c>
      <c r="F8">
        <v>3.1899999999999998E-2</v>
      </c>
      <c r="G8">
        <f>ROUND(C$1*0.05,4)</f>
        <v>0.33250000000000002</v>
      </c>
      <c r="H8" s="3">
        <f>E8-F8-G8</f>
        <v>5.1856000000000009</v>
      </c>
      <c r="I8" s="5">
        <f>10000-B8</f>
        <v>7052</v>
      </c>
      <c r="J8" s="6">
        <f>ROUND(H8*I8,2)</f>
        <v>36568.85</v>
      </c>
    </row>
    <row r="9" spans="1:10" x14ac:dyDescent="0.2">
      <c r="A9" s="1">
        <v>36926</v>
      </c>
      <c r="B9" s="5">
        <v>7052</v>
      </c>
      <c r="C9" s="3">
        <v>11.63</v>
      </c>
      <c r="D9" s="2">
        <v>6.58</v>
      </c>
      <c r="E9" s="3">
        <f>C9-D9</f>
        <v>5.0500000000000007</v>
      </c>
      <c r="F9">
        <v>3.1899999999999998E-2</v>
      </c>
      <c r="G9">
        <f>ROUND(C$1*0.05,4)</f>
        <v>0.33250000000000002</v>
      </c>
      <c r="H9" s="3">
        <f>E9-F9-G9</f>
        <v>4.6856000000000009</v>
      </c>
      <c r="I9" s="5">
        <f>10000-B9</f>
        <v>2948</v>
      </c>
      <c r="J9" s="10">
        <f>ROUND(H9*I9,2)</f>
        <v>13813.15</v>
      </c>
    </row>
    <row r="10" spans="1:10" x14ac:dyDescent="0.2">
      <c r="B10" s="5">
        <f>SUM(B8:B9)</f>
        <v>10000</v>
      </c>
      <c r="J10" s="6">
        <f>SUM(J8:J9)</f>
        <v>50382</v>
      </c>
    </row>
  </sheetData>
  <phoneticPr fontId="0" type="noConversion"/>
  <pageMargins left="0.75" right="0.75" top="1" bottom="1" header="0.5" footer="0.5"/>
  <pageSetup orientation="landscape" r:id="rId1"/>
  <headerFooter alignWithMargins="0">
    <oddHeader xml:space="preserve">&amp;LFEBRUARY 2001&amp;CCALCULATION OF TMV'S COSTS DUE
TO ENRON'S FAILURE TO TAKE GAS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Tenaska Marketing Ventures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Johnson</dc:creator>
  <cp:lastModifiedBy>Felienne</cp:lastModifiedBy>
  <cp:lastPrinted>2001-03-08T22:38:39Z</cp:lastPrinted>
  <dcterms:created xsi:type="dcterms:W3CDTF">2001-03-08T21:57:58Z</dcterms:created>
  <dcterms:modified xsi:type="dcterms:W3CDTF">2014-09-03T19:23:23Z</dcterms:modified>
</cp:coreProperties>
</file>