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5955" yWindow="-15" windowWidth="6000" windowHeight="6195"/>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152511" fullCalcOnLoad="1"/>
</workbook>
</file>

<file path=xl/calcChain.xml><?xml version="1.0" encoding="utf-8"?>
<calcChain xmlns="http://schemas.openxmlformats.org/spreadsheetml/2006/main">
  <c r="J8" i="15" l="1"/>
  <c r="C9" i="15"/>
  <c r="D9" i="15"/>
  <c r="D16" i="15" s="1"/>
  <c r="E9" i="15"/>
  <c r="F9" i="15"/>
  <c r="G9" i="15"/>
  <c r="H9" i="15"/>
  <c r="I9" i="15"/>
  <c r="C11" i="15"/>
  <c r="D11" i="15"/>
  <c r="E11" i="15"/>
  <c r="F11" i="15"/>
  <c r="G11" i="15"/>
  <c r="H11" i="15"/>
  <c r="I11" i="15"/>
  <c r="C12" i="15"/>
  <c r="F12" i="15"/>
  <c r="G12" i="15"/>
  <c r="H12" i="15"/>
  <c r="C13" i="15"/>
  <c r="D13" i="15"/>
  <c r="E13" i="15"/>
  <c r="F13" i="15"/>
  <c r="G13" i="15"/>
  <c r="H13" i="15"/>
  <c r="I13" i="15"/>
  <c r="J15" i="15"/>
  <c r="C16" i="15"/>
  <c r="F16" i="15"/>
  <c r="G16" i="15"/>
  <c r="H16" i="15"/>
  <c r="J17" i="15"/>
  <c r="J18" i="15"/>
  <c r="C23" i="15"/>
  <c r="C29" i="15" s="1"/>
  <c r="C24" i="15"/>
  <c r="C25" i="15"/>
  <c r="D25" i="15"/>
  <c r="F25" i="15"/>
  <c r="G25" i="15"/>
  <c r="H25" i="15"/>
  <c r="C27" i="15"/>
  <c r="D27" i="15"/>
  <c r="E27" i="15"/>
  <c r="F27" i="15"/>
  <c r="G27" i="15"/>
  <c r="H27" i="15"/>
  <c r="I27" i="15"/>
  <c r="D9" i="7"/>
  <c r="E9" i="7"/>
  <c r="F9" i="7"/>
  <c r="G9" i="7"/>
  <c r="H9" i="7"/>
  <c r="I9" i="7"/>
  <c r="J9" i="7"/>
  <c r="K9" i="7"/>
  <c r="L9" i="7"/>
  <c r="M9" i="7"/>
  <c r="N9" i="7"/>
  <c r="O9" i="7"/>
  <c r="Q9" i="7"/>
  <c r="R9" i="7"/>
  <c r="S9" i="7"/>
  <c r="T9" i="7"/>
  <c r="U9" i="7"/>
  <c r="V9" i="7"/>
  <c r="W9" i="7"/>
  <c r="X9" i="7"/>
  <c r="Y9" i="7"/>
  <c r="Z9" i="7"/>
  <c r="AA9" i="7"/>
  <c r="AC9" i="7"/>
  <c r="AE9" i="7"/>
  <c r="AF9" i="7"/>
  <c r="AG9" i="7"/>
  <c r="AI9" i="7"/>
  <c r="AJ9" i="7"/>
  <c r="AK9" i="7"/>
  <c r="AL9" i="7"/>
  <c r="AN9" i="7"/>
  <c r="AP9" i="7"/>
  <c r="AR9" i="7"/>
  <c r="AS9" i="7"/>
  <c r="AV9" i="7"/>
  <c r="AY9" i="7"/>
  <c r="AZ9" i="7"/>
  <c r="BA9" i="7"/>
  <c r="BD9" i="7"/>
  <c r="BE9" i="7"/>
  <c r="BF9" i="7"/>
  <c r="BG9" i="7"/>
  <c r="BH9" i="7"/>
  <c r="BI9" i="7"/>
  <c r="BJ9" i="7"/>
  <c r="BK9" i="7"/>
  <c r="BL9" i="7"/>
  <c r="BN9" i="7"/>
  <c r="BO9" i="7"/>
  <c r="BQ9" i="7"/>
  <c r="BR9" i="7"/>
  <c r="BS9" i="7"/>
  <c r="BT9" i="7"/>
  <c r="BW9" i="7"/>
  <c r="BX9" i="7"/>
  <c r="BY9" i="7"/>
  <c r="CB9" i="7"/>
  <c r="CC9" i="7"/>
  <c r="CD9" i="7"/>
  <c r="CE9" i="7"/>
  <c r="CF9" i="7"/>
  <c r="CG9" i="7"/>
  <c r="CH9" i="7"/>
  <c r="CI9" i="7"/>
  <c r="CJ9" i="7"/>
  <c r="CK9" i="7"/>
  <c r="CL9" i="7"/>
  <c r="CM9" i="7"/>
  <c r="CN9" i="7"/>
  <c r="CP9" i="7"/>
  <c r="CQ9" i="7"/>
  <c r="CU9" i="7"/>
  <c r="CV9" i="7"/>
  <c r="CW9" i="7"/>
  <c r="BZ10" i="7"/>
  <c r="CH10" i="7"/>
  <c r="CJ10" i="7"/>
  <c r="CP10" i="7"/>
  <c r="CY10" i="7"/>
  <c r="DA10" i="7"/>
  <c r="DD10" i="7"/>
  <c r="D11" i="7"/>
  <c r="E11" i="7"/>
  <c r="F11" i="7"/>
  <c r="G11" i="7"/>
  <c r="H11" i="7"/>
  <c r="I11" i="7"/>
  <c r="J11" i="7"/>
  <c r="K11" i="7"/>
  <c r="K14" i="7" s="1"/>
  <c r="L11" i="7"/>
  <c r="M11" i="7"/>
  <c r="N11" i="7"/>
  <c r="O11" i="7"/>
  <c r="P11" i="7"/>
  <c r="Q11" i="7"/>
  <c r="R11" i="7"/>
  <c r="R14" i="7" s="1"/>
  <c r="S11" i="7"/>
  <c r="T11" i="7"/>
  <c r="U11" i="7"/>
  <c r="V11" i="7"/>
  <c r="V14" i="7" s="1"/>
  <c r="W11" i="7"/>
  <c r="W14" i="7" s="1"/>
  <c r="X11" i="7"/>
  <c r="Y11" i="7"/>
  <c r="Z11" i="7"/>
  <c r="AA11" i="7"/>
  <c r="AA17" i="7" s="1"/>
  <c r="AB11" i="7"/>
  <c r="AC11" i="7"/>
  <c r="AD11" i="7"/>
  <c r="AD14" i="7" s="1"/>
  <c r="AE11" i="7"/>
  <c r="AF11" i="7"/>
  <c r="AG11" i="7"/>
  <c r="AG18" i="7" s="1"/>
  <c r="AH11" i="7"/>
  <c r="AI11" i="7"/>
  <c r="AJ11" i="7"/>
  <c r="AK11" i="7"/>
  <c r="AL11" i="7"/>
  <c r="AL14" i="7" s="1"/>
  <c r="AM11" i="7"/>
  <c r="AN11" i="7"/>
  <c r="AO11" i="7"/>
  <c r="AP11" i="7"/>
  <c r="AQ11" i="7"/>
  <c r="AQ17" i="7" s="1"/>
  <c r="AQ9" i="7" s="1"/>
  <c r="AR11" i="7"/>
  <c r="AS11" i="7"/>
  <c r="AT11" i="7"/>
  <c r="AT14" i="7" s="1"/>
  <c r="AU11" i="7"/>
  <c r="AV11" i="7"/>
  <c r="AW11" i="7"/>
  <c r="AX11" i="7"/>
  <c r="AY11" i="7"/>
  <c r="AY18" i="7" s="1"/>
  <c r="AZ11" i="7"/>
  <c r="BA11" i="7"/>
  <c r="BB11" i="7"/>
  <c r="BB14" i="7" s="1"/>
  <c r="BC11" i="7"/>
  <c r="BC14" i="7" s="1"/>
  <c r="BD11" i="7"/>
  <c r="BE11" i="7"/>
  <c r="BE18" i="7" s="1"/>
  <c r="BF11" i="7"/>
  <c r="BG11" i="7"/>
  <c r="BG18" i="7" s="1"/>
  <c r="BH11" i="7"/>
  <c r="BI11" i="7"/>
  <c r="BJ11" i="7"/>
  <c r="BK11" i="7"/>
  <c r="BL11" i="7"/>
  <c r="BM11" i="7"/>
  <c r="BN11" i="7"/>
  <c r="BN14" i="7" s="1"/>
  <c r="BO11" i="7"/>
  <c r="BO18" i="7" s="1"/>
  <c r="BP11" i="7"/>
  <c r="BQ11" i="7"/>
  <c r="BR11" i="7"/>
  <c r="BS11" i="7"/>
  <c r="BT11" i="7"/>
  <c r="BU11" i="7"/>
  <c r="BV11" i="7"/>
  <c r="BV14" i="7" s="1"/>
  <c r="BW11" i="7"/>
  <c r="BX11" i="7"/>
  <c r="BY11" i="7"/>
  <c r="CB11" i="7"/>
  <c r="CC11" i="7"/>
  <c r="CD11" i="7"/>
  <c r="CD13" i="7" s="1"/>
  <c r="CE11" i="7"/>
  <c r="CE14" i="7" s="1"/>
  <c r="CF11" i="7"/>
  <c r="CF18" i="7" s="1"/>
  <c r="CG11" i="7"/>
  <c r="CI11" i="7"/>
  <c r="CJ11" i="7"/>
  <c r="CJ16" i="7" s="1"/>
  <c r="CK11" i="7"/>
  <c r="CL11" i="7"/>
  <c r="CM11" i="7"/>
  <c r="CN11" i="7"/>
  <c r="CO11" i="7"/>
  <c r="CP11" i="7"/>
  <c r="CQ11" i="7"/>
  <c r="CR11" i="7"/>
  <c r="CR14" i="7" s="1"/>
  <c r="CS11" i="7"/>
  <c r="CT11" i="7"/>
  <c r="CU11" i="7"/>
  <c r="CU18" i="7" s="1"/>
  <c r="CV11" i="7"/>
  <c r="CW11" i="7"/>
  <c r="CX11"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CC13" i="7"/>
  <c r="CE13" i="7"/>
  <c r="CF13" i="7"/>
  <c r="CG13" i="7"/>
  <c r="CJ13" i="7"/>
  <c r="CK13" i="7"/>
  <c r="CM13" i="7"/>
  <c r="CN13" i="7"/>
  <c r="CO13" i="7"/>
  <c r="CP13" i="7"/>
  <c r="CR13" i="7"/>
  <c r="CS13" i="7"/>
  <c r="CT13" i="7"/>
  <c r="CU13" i="7"/>
  <c r="CV13" i="7"/>
  <c r="CW13" i="7"/>
  <c r="CX13" i="7"/>
  <c r="D14" i="7"/>
  <c r="E14" i="7"/>
  <c r="H14" i="7"/>
  <c r="I14" i="7"/>
  <c r="L14" i="7"/>
  <c r="M14" i="7"/>
  <c r="P14" i="7"/>
  <c r="S14" i="7"/>
  <c r="T14" i="7"/>
  <c r="U14" i="7"/>
  <c r="X14" i="7"/>
  <c r="AB14" i="7"/>
  <c r="AC14" i="7"/>
  <c r="AF14" i="7"/>
  <c r="AI14" i="7"/>
  <c r="AJ14" i="7"/>
  <c r="AK14" i="7"/>
  <c r="AN14" i="7"/>
  <c r="AO14" i="7"/>
  <c r="AR14" i="7"/>
  <c r="AS14" i="7"/>
  <c r="AV14" i="7"/>
  <c r="AY14" i="7"/>
  <c r="AZ14" i="7"/>
  <c r="BA14" i="7"/>
  <c r="BD14" i="7"/>
  <c r="BE14" i="7"/>
  <c r="BG14" i="7"/>
  <c r="BH14" i="7"/>
  <c r="BI14" i="7"/>
  <c r="BL14" i="7"/>
  <c r="BO14" i="7"/>
  <c r="BP14" i="7"/>
  <c r="BQ14" i="7"/>
  <c r="BT14" i="7"/>
  <c r="BU14" i="7"/>
  <c r="BX14" i="7"/>
  <c r="BY14" i="7"/>
  <c r="CC14" i="7"/>
  <c r="CF14" i="7"/>
  <c r="CG14" i="7"/>
  <c r="CK14" i="7"/>
  <c r="CN14" i="7"/>
  <c r="CO14" i="7"/>
  <c r="CP14" i="7"/>
  <c r="CS14" i="7"/>
  <c r="D16" i="7"/>
  <c r="N16" i="7"/>
  <c r="BF16" i="7"/>
  <c r="BK16" i="7"/>
  <c r="BT16" i="7"/>
  <c r="CN16" i="7"/>
  <c r="CP16" i="7"/>
  <c r="CR16" i="7"/>
  <c r="CS16" i="7"/>
  <c r="D17" i="7"/>
  <c r="P17" i="7"/>
  <c r="AB17" i="7"/>
  <c r="AD17" i="7"/>
  <c r="AD9" i="7" s="1"/>
  <c r="AF17" i="7"/>
  <c r="AJ17" i="7"/>
  <c r="AT17" i="7"/>
  <c r="AV17" i="7"/>
  <c r="BB17" i="7"/>
  <c r="BC17" i="7"/>
  <c r="BP17" i="7"/>
  <c r="BP9" i="7" s="1"/>
  <c r="BQ17" i="7"/>
  <c r="BT17" i="7"/>
  <c r="BU17" i="7"/>
  <c r="BV17" i="7"/>
  <c r="BX17" i="7"/>
  <c r="CN17" i="7"/>
  <c r="CO17" i="7"/>
  <c r="CP17" i="7"/>
  <c r="CR17" i="7"/>
  <c r="CS17" i="7"/>
  <c r="CT17" i="7"/>
  <c r="E18" i="7"/>
  <c r="H18" i="7"/>
  <c r="I18" i="7"/>
  <c r="K18" i="7"/>
  <c r="L18" i="7"/>
  <c r="M18" i="7"/>
  <c r="R18" i="7"/>
  <c r="S18" i="7"/>
  <c r="T18" i="7"/>
  <c r="U18" i="7"/>
  <c r="V18" i="7"/>
  <c r="W18" i="7"/>
  <c r="X18" i="7"/>
  <c r="AC18" i="7"/>
  <c r="AI18" i="7"/>
  <c r="AK18" i="7"/>
  <c r="AL18" i="7"/>
  <c r="AN18" i="7"/>
  <c r="AR18" i="7"/>
  <c r="AS18" i="7"/>
  <c r="AZ18" i="7"/>
  <c r="BA18" i="7"/>
  <c r="BD18" i="7"/>
  <c r="BH18" i="7"/>
  <c r="BI18" i="7"/>
  <c r="BL18" i="7"/>
  <c r="BN18" i="7"/>
  <c r="BY18" i="7"/>
  <c r="CC18" i="7"/>
  <c r="CE18" i="7"/>
  <c r="CG18" i="7"/>
  <c r="CI18" i="7"/>
  <c r="CK18" i="7"/>
  <c r="CW18" i="7"/>
  <c r="CX18" i="7"/>
  <c r="DL21" i="7"/>
  <c r="B27" i="7"/>
  <c r="C27" i="7"/>
  <c r="DL27" i="7"/>
  <c r="C28" i="7"/>
  <c r="C29" i="7"/>
  <c r="C30" i="7"/>
  <c r="C31" i="7"/>
  <c r="C32" i="7"/>
  <c r="C33" i="7"/>
  <c r="DM18" i="7" s="1"/>
  <c r="DM36" i="7"/>
  <c r="DM38" i="7" s="1"/>
  <c r="DM37" i="7"/>
  <c r="D45" i="7"/>
  <c r="N45" i="7"/>
  <c r="P45" i="7"/>
  <c r="Y45" i="7"/>
  <c r="AA45" i="7"/>
  <c r="AB45" i="7"/>
  <c r="AD45" i="7"/>
  <c r="AF45" i="7"/>
  <c r="AH45" i="7"/>
  <c r="AJ45" i="7"/>
  <c r="AM45" i="7"/>
  <c r="AM48" i="7" s="1"/>
  <c r="AO45" i="7"/>
  <c r="AQ45" i="7"/>
  <c r="AT45" i="7"/>
  <c r="AU45" i="7"/>
  <c r="AV45" i="7"/>
  <c r="AW45" i="7"/>
  <c r="AX45" i="7"/>
  <c r="BB45" i="7"/>
  <c r="BC45" i="7"/>
  <c r="BF45" i="7"/>
  <c r="BK45" i="7"/>
  <c r="BK48" i="7" s="1"/>
  <c r="BM45" i="7"/>
  <c r="BP45" i="7"/>
  <c r="BQ45" i="7"/>
  <c r="BT45" i="7"/>
  <c r="BU45" i="7"/>
  <c r="BV45" i="7"/>
  <c r="BW45" i="7"/>
  <c r="BW48" i="7" s="1"/>
  <c r="BX45" i="7"/>
  <c r="CH45" i="7"/>
  <c r="CJ45" i="7"/>
  <c r="CJ48" i="7" s="1"/>
  <c r="CM45" i="7"/>
  <c r="CN45" i="7"/>
  <c r="CO45" i="7"/>
  <c r="CP45" i="7"/>
  <c r="CR45" i="7"/>
  <c r="CR48" i="7" s="1"/>
  <c r="CS45" i="7"/>
  <c r="CT45" i="7"/>
  <c r="CV45" i="7"/>
  <c r="CX45" i="7"/>
  <c r="D46" i="7"/>
  <c r="N46" i="7"/>
  <c r="P46" i="7"/>
  <c r="P48" i="7" s="1"/>
  <c r="Y46" i="7"/>
  <c r="AA46" i="7"/>
  <c r="AB46" i="7"/>
  <c r="AD46" i="7"/>
  <c r="AF46" i="7"/>
  <c r="AH46" i="7"/>
  <c r="AJ46" i="7"/>
  <c r="AM46" i="7"/>
  <c r="AO46" i="7"/>
  <c r="AQ46" i="7"/>
  <c r="AT46" i="7"/>
  <c r="AU46" i="7"/>
  <c r="AV46" i="7"/>
  <c r="AW46" i="7"/>
  <c r="AX46" i="7"/>
  <c r="BB46" i="7"/>
  <c r="BC46" i="7"/>
  <c r="BF46" i="7"/>
  <c r="BK46" i="7"/>
  <c r="BM46" i="7"/>
  <c r="BP46" i="7"/>
  <c r="BQ46" i="7"/>
  <c r="BT46" i="7"/>
  <c r="BU46" i="7"/>
  <c r="BV46" i="7"/>
  <c r="BW46" i="7"/>
  <c r="BX46" i="7"/>
  <c r="CH46" i="7"/>
  <c r="CH48" i="7" s="1"/>
  <c r="CJ46" i="7"/>
  <c r="CM46" i="7"/>
  <c r="CN46" i="7"/>
  <c r="CO46" i="7"/>
  <c r="CP46" i="7"/>
  <c r="CP48" i="7" s="1"/>
  <c r="CR46" i="7"/>
  <c r="CS46" i="7"/>
  <c r="CT46" i="7"/>
  <c r="CV46" i="7"/>
  <c r="CX46" i="7"/>
  <c r="CX48" i="7" s="1"/>
  <c r="D47" i="7"/>
  <c r="N47" i="7"/>
  <c r="P47" i="7"/>
  <c r="Y47" i="7"/>
  <c r="AA47" i="7"/>
  <c r="AA48" i="7" s="1"/>
  <c r="AB47" i="7"/>
  <c r="AD47" i="7"/>
  <c r="AD48" i="7" s="1"/>
  <c r="AF47" i="7"/>
  <c r="AH47" i="7"/>
  <c r="AJ47" i="7"/>
  <c r="AM47" i="7"/>
  <c r="AO47" i="7"/>
  <c r="AO48" i="7" s="1"/>
  <c r="AQ47" i="7"/>
  <c r="AT47" i="7"/>
  <c r="AU47" i="7"/>
  <c r="AV47" i="7"/>
  <c r="AW47" i="7"/>
  <c r="AW48" i="7" s="1"/>
  <c r="AX47" i="7"/>
  <c r="BB47" i="7"/>
  <c r="BC47" i="7"/>
  <c r="BF47" i="7"/>
  <c r="BK47" i="7"/>
  <c r="BM47" i="7"/>
  <c r="BM48" i="7" s="1"/>
  <c r="BP47" i="7"/>
  <c r="BQ47" i="7"/>
  <c r="BT47" i="7"/>
  <c r="BU47" i="7"/>
  <c r="BV47" i="7"/>
  <c r="BW47" i="7"/>
  <c r="BX47" i="7"/>
  <c r="CH47" i="7"/>
  <c r="CJ47" i="7"/>
  <c r="CM47" i="7"/>
  <c r="CN47" i="7"/>
  <c r="CO47" i="7"/>
  <c r="CP47" i="7"/>
  <c r="CR47" i="7"/>
  <c r="CS47" i="7"/>
  <c r="CT47" i="7"/>
  <c r="CT48" i="7" s="1"/>
  <c r="CV47" i="7"/>
  <c r="CV48" i="7" s="1"/>
  <c r="CX47" i="7"/>
  <c r="D48" i="7"/>
  <c r="AF48" i="7"/>
  <c r="AU48" i="7"/>
  <c r="AX48" i="7"/>
  <c r="BC48" i="7"/>
  <c r="BF48" i="7"/>
  <c r="BT48" i="7"/>
  <c r="BU48" i="7"/>
  <c r="BV48" i="7"/>
  <c r="BX48" i="7"/>
  <c r="CM48" i="7"/>
  <c r="CN48" i="7"/>
  <c r="CS48" i="7"/>
  <c r="E50" i="7"/>
  <c r="F50" i="7"/>
  <c r="G50" i="7"/>
  <c r="H50" i="7"/>
  <c r="I50" i="7"/>
  <c r="J50" i="7"/>
  <c r="K50" i="7"/>
  <c r="L50" i="7"/>
  <c r="M50" i="7"/>
  <c r="O50" i="7"/>
  <c r="Q50" i="7"/>
  <c r="R50" i="7"/>
  <c r="R53" i="7" s="1"/>
  <c r="S50" i="7"/>
  <c r="T50" i="7"/>
  <c r="U50" i="7"/>
  <c r="V50" i="7"/>
  <c r="W50" i="7"/>
  <c r="X50" i="7"/>
  <c r="Z50" i="7"/>
  <c r="Z53" i="7" s="1"/>
  <c r="AC50" i="7"/>
  <c r="AE50" i="7"/>
  <c r="AG50" i="7"/>
  <c r="AI50" i="7"/>
  <c r="AK50" i="7"/>
  <c r="AL50" i="7"/>
  <c r="AN50" i="7"/>
  <c r="AN53" i="7" s="1"/>
  <c r="AP50" i="7"/>
  <c r="AR50" i="7"/>
  <c r="AS50" i="7"/>
  <c r="AY50" i="7"/>
  <c r="AZ50" i="7"/>
  <c r="BA50" i="7"/>
  <c r="BD50" i="7"/>
  <c r="BE50" i="7"/>
  <c r="BG50" i="7"/>
  <c r="BH50" i="7"/>
  <c r="BI50" i="7"/>
  <c r="BJ50" i="7"/>
  <c r="BL50" i="7"/>
  <c r="BN50" i="7"/>
  <c r="BO50" i="7"/>
  <c r="BR50" i="7"/>
  <c r="BS50" i="7"/>
  <c r="BY50" i="7"/>
  <c r="CB50" i="7"/>
  <c r="CC50" i="7"/>
  <c r="CD50" i="7"/>
  <c r="CE50" i="7"/>
  <c r="CF50" i="7"/>
  <c r="CG50" i="7"/>
  <c r="CI50" i="7"/>
  <c r="CI53" i="7" s="1"/>
  <c r="CK50" i="7"/>
  <c r="CL50" i="7"/>
  <c r="CQ50" i="7"/>
  <c r="CU50" i="7"/>
  <c r="CW50" i="7"/>
  <c r="CX50" i="7"/>
  <c r="E51" i="7"/>
  <c r="F51" i="7"/>
  <c r="G51" i="7"/>
  <c r="H51" i="7"/>
  <c r="I51" i="7"/>
  <c r="J51" i="7"/>
  <c r="K51" i="7"/>
  <c r="L51" i="7"/>
  <c r="M51" i="7"/>
  <c r="O51" i="7"/>
  <c r="Q51" i="7"/>
  <c r="R51" i="7"/>
  <c r="S51" i="7"/>
  <c r="T51" i="7"/>
  <c r="U51" i="7"/>
  <c r="V51" i="7"/>
  <c r="W51" i="7"/>
  <c r="X51" i="7"/>
  <c r="Z51" i="7"/>
  <c r="AC51" i="7"/>
  <c r="AE51" i="7"/>
  <c r="AG51" i="7"/>
  <c r="AI51" i="7"/>
  <c r="AK51" i="7"/>
  <c r="AL51" i="7"/>
  <c r="AN51" i="7"/>
  <c r="AP51" i="7"/>
  <c r="AR51" i="7"/>
  <c r="AS51" i="7"/>
  <c r="AY51" i="7"/>
  <c r="AZ51" i="7"/>
  <c r="BA51" i="7"/>
  <c r="BD51" i="7"/>
  <c r="BE51" i="7"/>
  <c r="BG51" i="7"/>
  <c r="BH51" i="7"/>
  <c r="BI51" i="7"/>
  <c r="BJ51" i="7"/>
  <c r="BJ53" i="7" s="1"/>
  <c r="BL51" i="7"/>
  <c r="BL53" i="7" s="1"/>
  <c r="BN51" i="7"/>
  <c r="BO51" i="7"/>
  <c r="BR51" i="7"/>
  <c r="BS51" i="7"/>
  <c r="BY51" i="7"/>
  <c r="CB51" i="7"/>
  <c r="CC51" i="7"/>
  <c r="CD51" i="7"/>
  <c r="CE51" i="7"/>
  <c r="CF51" i="7"/>
  <c r="CG51" i="7"/>
  <c r="CI51" i="7"/>
  <c r="CK51" i="7"/>
  <c r="CK53" i="7" s="1"/>
  <c r="CL51" i="7"/>
  <c r="CQ51" i="7"/>
  <c r="CT51" i="7"/>
  <c r="CT56" i="7" s="1"/>
  <c r="CU51" i="7"/>
  <c r="CW51" i="7"/>
  <c r="CX51" i="7"/>
  <c r="E52" i="7"/>
  <c r="F52" i="7"/>
  <c r="G52" i="7"/>
  <c r="H52" i="7"/>
  <c r="H53" i="7" s="1"/>
  <c r="I52" i="7"/>
  <c r="J52" i="7"/>
  <c r="K52" i="7"/>
  <c r="L52" i="7"/>
  <c r="M52" i="7"/>
  <c r="O52" i="7"/>
  <c r="Q52" i="7"/>
  <c r="R52" i="7"/>
  <c r="S52" i="7"/>
  <c r="T52" i="7"/>
  <c r="U52" i="7"/>
  <c r="V52" i="7"/>
  <c r="W52" i="7"/>
  <c r="X52" i="7"/>
  <c r="X53" i="7" s="1"/>
  <c r="Z52" i="7"/>
  <c r="AC52" i="7"/>
  <c r="AE52" i="7"/>
  <c r="AG52" i="7"/>
  <c r="AI52" i="7"/>
  <c r="AK52" i="7"/>
  <c r="AL52" i="7"/>
  <c r="AN52" i="7"/>
  <c r="AP52" i="7"/>
  <c r="AR52" i="7"/>
  <c r="AS52" i="7"/>
  <c r="AS53" i="7" s="1"/>
  <c r="AY52" i="7"/>
  <c r="AZ52" i="7"/>
  <c r="BA52" i="7"/>
  <c r="BD52" i="7"/>
  <c r="BD53" i="7" s="1"/>
  <c r="BE52" i="7"/>
  <c r="BG52" i="7"/>
  <c r="BH52" i="7"/>
  <c r="BI52" i="7"/>
  <c r="BI53" i="7" s="1"/>
  <c r="BJ52" i="7"/>
  <c r="BL52" i="7"/>
  <c r="BN52" i="7"/>
  <c r="BO52" i="7"/>
  <c r="BR52" i="7"/>
  <c r="BS52" i="7"/>
  <c r="BY52" i="7"/>
  <c r="CB52" i="7"/>
  <c r="CC52" i="7"/>
  <c r="CD52" i="7"/>
  <c r="CE52" i="7"/>
  <c r="CF52" i="7"/>
  <c r="CG52" i="7"/>
  <c r="CG53" i="7" s="1"/>
  <c r="CI52" i="7"/>
  <c r="CK52" i="7"/>
  <c r="CL52" i="7"/>
  <c r="CQ52" i="7"/>
  <c r="CQ53" i="7" s="1"/>
  <c r="CU52" i="7"/>
  <c r="CW52" i="7"/>
  <c r="CW53" i="7" s="1"/>
  <c r="CX52" i="7"/>
  <c r="E53" i="7"/>
  <c r="F53" i="7"/>
  <c r="G53" i="7"/>
  <c r="J53" i="7"/>
  <c r="K53" i="7"/>
  <c r="L53" i="7"/>
  <c r="M53" i="7"/>
  <c r="O53" i="7"/>
  <c r="S53" i="7"/>
  <c r="T53" i="7"/>
  <c r="U53" i="7"/>
  <c r="V53" i="7"/>
  <c r="W53" i="7"/>
  <c r="AC53" i="7"/>
  <c r="AE53" i="7"/>
  <c r="AG53" i="7"/>
  <c r="AI53" i="7"/>
  <c r="AK53" i="7"/>
  <c r="AL53" i="7"/>
  <c r="AP53" i="7"/>
  <c r="AR53" i="7"/>
  <c r="AY53" i="7"/>
  <c r="AZ53" i="7"/>
  <c r="BA53" i="7"/>
  <c r="BG53" i="7"/>
  <c r="BH53" i="7"/>
  <c r="BN53" i="7"/>
  <c r="BO53" i="7"/>
  <c r="BS53" i="7"/>
  <c r="BY53" i="7"/>
  <c r="CB53" i="7"/>
  <c r="CD53" i="7"/>
  <c r="CF53" i="7"/>
  <c r="CL53" i="7"/>
  <c r="CU53" i="7"/>
  <c r="CX53" i="7"/>
  <c r="CX59" i="7" s="1"/>
  <c r="CX55" i="7"/>
  <c r="CX57" i="7" s="1"/>
  <c r="CX56" i="7"/>
  <c r="F63" i="7"/>
  <c r="L63" i="7"/>
  <c r="R63" i="7"/>
  <c r="S63" i="7"/>
  <c r="T63" i="7"/>
  <c r="U63" i="7"/>
  <c r="V63" i="7"/>
  <c r="AA63" i="7"/>
  <c r="AB63" i="7"/>
  <c r="AC63" i="7"/>
  <c r="AD63" i="7"/>
  <c r="AE63" i="7"/>
  <c r="AF63" i="7"/>
  <c r="AG63" i="7"/>
  <c r="AH63" i="7"/>
  <c r="AJ63" i="7"/>
  <c r="AK63" i="7"/>
  <c r="AM63" i="7"/>
  <c r="AN63" i="7"/>
  <c r="AQ63" i="7"/>
  <c r="AU63" i="7"/>
  <c r="AX63" i="7"/>
  <c r="BE63" i="7"/>
  <c r="BS63" i="7"/>
  <c r="BU63" i="7"/>
  <c r="BV63" i="7"/>
  <c r="BY63" i="7"/>
  <c r="CX63" i="7"/>
  <c r="D65" i="7"/>
  <c r="N65" i="7"/>
  <c r="P65" i="7"/>
  <c r="Y65" i="7"/>
  <c r="AA65" i="7"/>
  <c r="AB65" i="7"/>
  <c r="AD65" i="7"/>
  <c r="AF65" i="7"/>
  <c r="AF68" i="7" s="1"/>
  <c r="AH65" i="7"/>
  <c r="AJ65" i="7"/>
  <c r="AM65" i="7"/>
  <c r="AO65" i="7"/>
  <c r="AO68" i="7" s="1"/>
  <c r="AQ65" i="7"/>
  <c r="AT65" i="7"/>
  <c r="AU65" i="7"/>
  <c r="AV65" i="7"/>
  <c r="AV68" i="7" s="1"/>
  <c r="AW65" i="7"/>
  <c r="AX65" i="7"/>
  <c r="BB65" i="7"/>
  <c r="BC65" i="7"/>
  <c r="BF65" i="7"/>
  <c r="BK65" i="7"/>
  <c r="BK68" i="7" s="1"/>
  <c r="BM65" i="7"/>
  <c r="BP65" i="7"/>
  <c r="BQ65" i="7"/>
  <c r="BT65" i="7"/>
  <c r="BU65" i="7"/>
  <c r="BV65" i="7"/>
  <c r="BV68" i="7" s="1"/>
  <c r="BW65" i="7"/>
  <c r="BX65" i="7"/>
  <c r="CH65" i="7"/>
  <c r="CH68" i="7" s="1"/>
  <c r="CJ65" i="7"/>
  <c r="CM65" i="7"/>
  <c r="CN65" i="7"/>
  <c r="CO65" i="7"/>
  <c r="CP65" i="7"/>
  <c r="CP68" i="7" s="1"/>
  <c r="CR65" i="7"/>
  <c r="CS65" i="7"/>
  <c r="CT65" i="7"/>
  <c r="CV65" i="7"/>
  <c r="D66" i="7"/>
  <c r="N66" i="7"/>
  <c r="P66" i="7"/>
  <c r="Y66" i="7"/>
  <c r="AA66" i="7"/>
  <c r="AB66" i="7"/>
  <c r="AD66" i="7"/>
  <c r="AF66" i="7"/>
  <c r="AH66" i="7"/>
  <c r="AJ66" i="7"/>
  <c r="AM66" i="7"/>
  <c r="AO66" i="7"/>
  <c r="AQ66" i="7"/>
  <c r="AT66" i="7"/>
  <c r="AU66" i="7"/>
  <c r="AV66" i="7"/>
  <c r="AW66" i="7"/>
  <c r="AX66" i="7"/>
  <c r="BB66" i="7"/>
  <c r="BC66" i="7"/>
  <c r="BF66" i="7"/>
  <c r="BK66" i="7"/>
  <c r="BM66" i="7"/>
  <c r="BP66" i="7"/>
  <c r="BP68" i="7" s="1"/>
  <c r="BQ66" i="7"/>
  <c r="BT66" i="7"/>
  <c r="BT68" i="7" s="1"/>
  <c r="BU66" i="7"/>
  <c r="BV66" i="7"/>
  <c r="BW66" i="7"/>
  <c r="BX66" i="7"/>
  <c r="CH66" i="7"/>
  <c r="CJ66" i="7"/>
  <c r="CM66" i="7"/>
  <c r="CN66" i="7"/>
  <c r="CO66" i="7"/>
  <c r="CP66" i="7"/>
  <c r="CR66" i="7"/>
  <c r="CS66" i="7"/>
  <c r="CT66" i="7"/>
  <c r="CT68" i="7" s="1"/>
  <c r="CV66" i="7"/>
  <c r="D67" i="7"/>
  <c r="N67" i="7"/>
  <c r="P67" i="7"/>
  <c r="Y67" i="7"/>
  <c r="AA67" i="7"/>
  <c r="AB67" i="7"/>
  <c r="AD67" i="7"/>
  <c r="AF67" i="7"/>
  <c r="AH67" i="7"/>
  <c r="AH68" i="7" s="1"/>
  <c r="AJ67" i="7"/>
  <c r="AM67" i="7"/>
  <c r="AO67" i="7"/>
  <c r="AQ67" i="7"/>
  <c r="AT67" i="7"/>
  <c r="AU67" i="7"/>
  <c r="AV67" i="7"/>
  <c r="AW67" i="7"/>
  <c r="AW68" i="7" s="1"/>
  <c r="AX67" i="7"/>
  <c r="BB67" i="7"/>
  <c r="BC67" i="7"/>
  <c r="BF67" i="7"/>
  <c r="BK67" i="7"/>
  <c r="BM67" i="7"/>
  <c r="BP67" i="7"/>
  <c r="BQ67" i="7"/>
  <c r="BT67" i="7"/>
  <c r="BU67" i="7"/>
  <c r="BV67" i="7"/>
  <c r="BW67" i="7"/>
  <c r="BX67" i="7"/>
  <c r="CH67" i="7"/>
  <c r="CJ67" i="7"/>
  <c r="CJ68" i="7" s="1"/>
  <c r="CM67" i="7"/>
  <c r="CM68" i="7" s="1"/>
  <c r="CN67" i="7"/>
  <c r="CO67" i="7"/>
  <c r="CP67" i="7"/>
  <c r="CR67" i="7"/>
  <c r="CS67" i="7"/>
  <c r="CT67" i="7"/>
  <c r="CV67" i="7"/>
  <c r="D68" i="7"/>
  <c r="P68" i="7"/>
  <c r="Y68" i="7"/>
  <c r="AB68" i="7"/>
  <c r="AM68" i="7"/>
  <c r="AQ68" i="7"/>
  <c r="AU68" i="7"/>
  <c r="AX68" i="7"/>
  <c r="BM68" i="7"/>
  <c r="BQ68" i="7"/>
  <c r="BW68" i="7"/>
  <c r="CO68" i="7"/>
  <c r="CR68" i="7"/>
  <c r="CS68" i="7"/>
  <c r="E70" i="7"/>
  <c r="E73" i="7" s="1"/>
  <c r="F70" i="7"/>
  <c r="F73" i="7" s="1"/>
  <c r="G70" i="7"/>
  <c r="H70" i="7"/>
  <c r="I70" i="7"/>
  <c r="J70" i="7"/>
  <c r="K70" i="7"/>
  <c r="L70" i="7"/>
  <c r="L73" i="7" s="1"/>
  <c r="M70" i="7"/>
  <c r="M73" i="7" s="1"/>
  <c r="O70" i="7"/>
  <c r="Q70" i="7"/>
  <c r="R70" i="7"/>
  <c r="R73" i="7" s="1"/>
  <c r="S70" i="7"/>
  <c r="T70" i="7"/>
  <c r="U70" i="7"/>
  <c r="V70" i="7"/>
  <c r="V73" i="7" s="1"/>
  <c r="W70" i="7"/>
  <c r="X70" i="7"/>
  <c r="Z70" i="7"/>
  <c r="AC70" i="7"/>
  <c r="AE70" i="7"/>
  <c r="AE73" i="7" s="1"/>
  <c r="AG70" i="7"/>
  <c r="AI70" i="7"/>
  <c r="AK70" i="7"/>
  <c r="AL70" i="7"/>
  <c r="AN70" i="7"/>
  <c r="AP70" i="7"/>
  <c r="AR70" i="7"/>
  <c r="AS70" i="7"/>
  <c r="AY70" i="7"/>
  <c r="AY73" i="7" s="1"/>
  <c r="AZ70" i="7"/>
  <c r="BA70" i="7"/>
  <c r="BD70" i="7"/>
  <c r="BE70" i="7"/>
  <c r="BG70" i="7"/>
  <c r="BG73" i="7" s="1"/>
  <c r="BH70" i="7"/>
  <c r="BI70" i="7"/>
  <c r="BJ70" i="7"/>
  <c r="BL70" i="7"/>
  <c r="BN70" i="7"/>
  <c r="BO70" i="7"/>
  <c r="BO73" i="7" s="1"/>
  <c r="BR70" i="7"/>
  <c r="BR73" i="7" s="1"/>
  <c r="BS70" i="7"/>
  <c r="BS73" i="7" s="1"/>
  <c r="BY70" i="7"/>
  <c r="CB70" i="7"/>
  <c r="CC70" i="7"/>
  <c r="CD70" i="7"/>
  <c r="CE70" i="7"/>
  <c r="CF70" i="7"/>
  <c r="CG70" i="7"/>
  <c r="CI70" i="7"/>
  <c r="CK70" i="7"/>
  <c r="CL70" i="7"/>
  <c r="CQ70" i="7"/>
  <c r="CU70" i="7"/>
  <c r="CU73" i="7" s="1"/>
  <c r="CW70" i="7"/>
  <c r="CX70" i="7"/>
  <c r="CX73" i="7" s="1"/>
  <c r="E71" i="7"/>
  <c r="F71" i="7"/>
  <c r="G71" i="7"/>
  <c r="H71" i="7"/>
  <c r="H73" i="7" s="1"/>
  <c r="I71" i="7"/>
  <c r="J71" i="7"/>
  <c r="K71" i="7"/>
  <c r="L71" i="7"/>
  <c r="M71" i="7"/>
  <c r="O71" i="7"/>
  <c r="Q71" i="7"/>
  <c r="Q73" i="7" s="1"/>
  <c r="R71" i="7"/>
  <c r="S71" i="7"/>
  <c r="S73" i="7" s="1"/>
  <c r="T71" i="7"/>
  <c r="U71" i="7"/>
  <c r="V71" i="7"/>
  <c r="W71" i="7"/>
  <c r="X71" i="7"/>
  <c r="Z71" i="7"/>
  <c r="AC71" i="7"/>
  <c r="AE71" i="7"/>
  <c r="AG71" i="7"/>
  <c r="AG73" i="7" s="1"/>
  <c r="AI71" i="7"/>
  <c r="AK71" i="7"/>
  <c r="AL71" i="7"/>
  <c r="AN71" i="7"/>
  <c r="AP71" i="7"/>
  <c r="AR71" i="7"/>
  <c r="AR73" i="7" s="1"/>
  <c r="AS71" i="7"/>
  <c r="AY71" i="7"/>
  <c r="AZ71" i="7"/>
  <c r="AZ73" i="7" s="1"/>
  <c r="BA71" i="7"/>
  <c r="BD71" i="7"/>
  <c r="BE71" i="7"/>
  <c r="BG71" i="7"/>
  <c r="BH71" i="7"/>
  <c r="BH73" i="7" s="1"/>
  <c r="BI71" i="7"/>
  <c r="BI73" i="7" s="1"/>
  <c r="BJ71" i="7"/>
  <c r="BL71" i="7"/>
  <c r="BN71" i="7"/>
  <c r="BO71" i="7"/>
  <c r="BR71" i="7"/>
  <c r="BS71" i="7"/>
  <c r="BY71" i="7"/>
  <c r="CB71" i="7"/>
  <c r="CC71" i="7"/>
  <c r="CC73" i="7" s="1"/>
  <c r="CD71" i="7"/>
  <c r="CE71" i="7"/>
  <c r="CF71" i="7"/>
  <c r="CG71" i="7"/>
  <c r="CG73" i="7" s="1"/>
  <c r="CI71" i="7"/>
  <c r="CK71" i="7"/>
  <c r="CK73" i="7" s="1"/>
  <c r="CL71" i="7"/>
  <c r="CQ71" i="7"/>
  <c r="CU71" i="7"/>
  <c r="CW71" i="7"/>
  <c r="CX71" i="7"/>
  <c r="E72" i="7"/>
  <c r="F72" i="7"/>
  <c r="G72" i="7"/>
  <c r="H72" i="7"/>
  <c r="I72" i="7"/>
  <c r="J72" i="7"/>
  <c r="K72" i="7"/>
  <c r="L72" i="7"/>
  <c r="M72" i="7"/>
  <c r="O72" i="7"/>
  <c r="Q72" i="7"/>
  <c r="R72" i="7"/>
  <c r="S72" i="7"/>
  <c r="T72" i="7"/>
  <c r="U72" i="7"/>
  <c r="V72" i="7"/>
  <c r="W72" i="7"/>
  <c r="X72" i="7"/>
  <c r="Z72" i="7"/>
  <c r="AC72" i="7"/>
  <c r="AE72" i="7"/>
  <c r="AG72" i="7"/>
  <c r="AI72" i="7"/>
  <c r="AK72" i="7"/>
  <c r="AL72" i="7"/>
  <c r="AN72" i="7"/>
  <c r="AN73" i="7" s="1"/>
  <c r="AP72" i="7"/>
  <c r="AP73" i="7" s="1"/>
  <c r="AR72" i="7"/>
  <c r="AS72" i="7"/>
  <c r="AY72" i="7"/>
  <c r="AZ72" i="7"/>
  <c r="BA72" i="7"/>
  <c r="BD72" i="7"/>
  <c r="BE72" i="7"/>
  <c r="BE73" i="7" s="1"/>
  <c r="BG72" i="7"/>
  <c r="BH72" i="7"/>
  <c r="BI72" i="7"/>
  <c r="BJ72" i="7"/>
  <c r="BJ73" i="7" s="1"/>
  <c r="BL72" i="7"/>
  <c r="BN72" i="7"/>
  <c r="BN73" i="7" s="1"/>
  <c r="BO72" i="7"/>
  <c r="BR72" i="7"/>
  <c r="BS72" i="7"/>
  <c r="BY72" i="7"/>
  <c r="CB72" i="7"/>
  <c r="CC72" i="7"/>
  <c r="CD72" i="7"/>
  <c r="CE72" i="7"/>
  <c r="CF72" i="7"/>
  <c r="CG72" i="7"/>
  <c r="CI72" i="7"/>
  <c r="CK72" i="7"/>
  <c r="CL72" i="7"/>
  <c r="CQ72" i="7"/>
  <c r="CQ73" i="7" s="1"/>
  <c r="CU72" i="7"/>
  <c r="CW72" i="7"/>
  <c r="CX72" i="7"/>
  <c r="G73" i="7"/>
  <c r="J73" i="7"/>
  <c r="K73" i="7"/>
  <c r="O73" i="7"/>
  <c r="T73" i="7"/>
  <c r="U73" i="7"/>
  <c r="W73" i="7"/>
  <c r="Z73" i="7"/>
  <c r="AI73" i="7"/>
  <c r="AS73" i="7"/>
  <c r="BA73" i="7"/>
  <c r="BY73" i="7"/>
  <c r="CF73" i="7"/>
  <c r="CI73" i="7"/>
  <c r="CL73" i="7"/>
  <c r="CW73" i="7"/>
  <c r="C87" i="7"/>
  <c r="C88" i="7"/>
  <c r="C89" i="7"/>
  <c r="CX115" i="7"/>
  <c r="CT116" i="7"/>
  <c r="CX116" i="7"/>
  <c r="CX117" i="7"/>
  <c r="DC125" i="7"/>
  <c r="DD125" i="7"/>
  <c r="F126" i="7"/>
  <c r="L126" i="7"/>
  <c r="R126" i="7"/>
  <c r="S126" i="7"/>
  <c r="T126" i="7"/>
  <c r="U126" i="7"/>
  <c r="S25" i="39" s="1"/>
  <c r="V126" i="7"/>
  <c r="AA126" i="7"/>
  <c r="AB126" i="7"/>
  <c r="AC126" i="7"/>
  <c r="AA25" i="39" s="1"/>
  <c r="AD126" i="7"/>
  <c r="AE126" i="7"/>
  <c r="AF126" i="7"/>
  <c r="AG126" i="7"/>
  <c r="AH126" i="7"/>
  <c r="AJ126" i="7"/>
  <c r="AK126" i="7"/>
  <c r="AI25" i="39" s="1"/>
  <c r="AM126" i="7"/>
  <c r="AK25" i="39" s="1"/>
  <c r="AN126" i="7"/>
  <c r="AQ126" i="7"/>
  <c r="AU126" i="7"/>
  <c r="AX126" i="7"/>
  <c r="AV25" i="39" s="1"/>
  <c r="BE126" i="7"/>
  <c r="BC25" i="39" s="1"/>
  <c r="BS126" i="7"/>
  <c r="BU126" i="7"/>
  <c r="BV126" i="7"/>
  <c r="BY126" i="7"/>
  <c r="BW25" i="39" s="1"/>
  <c r="F127" i="7"/>
  <c r="L127" i="7"/>
  <c r="R127" i="7"/>
  <c r="S127" i="7"/>
  <c r="T127" i="7"/>
  <c r="U127" i="7"/>
  <c r="V127" i="7"/>
  <c r="AA127" i="7"/>
  <c r="AB127" i="7"/>
  <c r="AC127" i="7"/>
  <c r="AD127" i="7"/>
  <c r="AE127" i="7"/>
  <c r="AF127" i="7"/>
  <c r="AG127" i="7"/>
  <c r="AH127" i="7"/>
  <c r="AJ127" i="7"/>
  <c r="AK127" i="7"/>
  <c r="AM127" i="7"/>
  <c r="AN127" i="7"/>
  <c r="AQ127" i="7"/>
  <c r="AU127" i="7"/>
  <c r="AX127" i="7"/>
  <c r="BE127" i="7"/>
  <c r="BS127" i="7"/>
  <c r="BU127" i="7"/>
  <c r="BV127" i="7"/>
  <c r="BY127" i="7"/>
  <c r="F128" i="7"/>
  <c r="L128" i="7"/>
  <c r="R128" i="7"/>
  <c r="S128" i="7"/>
  <c r="T128" i="7"/>
  <c r="U128" i="7"/>
  <c r="V128" i="7"/>
  <c r="AA128" i="7"/>
  <c r="AB128" i="7"/>
  <c r="AC128" i="7"/>
  <c r="AA27" i="39" s="1"/>
  <c r="AD128" i="7"/>
  <c r="AE128" i="7"/>
  <c r="AF128" i="7"/>
  <c r="AG128" i="7"/>
  <c r="AH128" i="7"/>
  <c r="AJ128" i="7"/>
  <c r="AK128" i="7"/>
  <c r="AI27" i="39" s="1"/>
  <c r="AM128" i="7"/>
  <c r="AN128" i="7"/>
  <c r="AQ128" i="7"/>
  <c r="AO27" i="39" s="1"/>
  <c r="AU128" i="7"/>
  <c r="AX128" i="7"/>
  <c r="BE128" i="7"/>
  <c r="BS128" i="7"/>
  <c r="BU128" i="7"/>
  <c r="BV128" i="7"/>
  <c r="BY128" i="7"/>
  <c r="BW27" i="39" s="1"/>
  <c r="F131" i="7"/>
  <c r="D31" i="39" s="1"/>
  <c r="L131" i="7"/>
  <c r="R131" i="7"/>
  <c r="S131" i="7"/>
  <c r="T131" i="7"/>
  <c r="U131" i="7"/>
  <c r="V131" i="7"/>
  <c r="T31" i="39" s="1"/>
  <c r="AA131" i="7"/>
  <c r="AB131" i="7"/>
  <c r="AC131" i="7"/>
  <c r="AD131" i="7"/>
  <c r="AB31" i="39" s="1"/>
  <c r="AE131" i="7"/>
  <c r="AF131" i="7"/>
  <c r="AG131" i="7"/>
  <c r="AH131" i="7"/>
  <c r="AJ131" i="7"/>
  <c r="AK131" i="7"/>
  <c r="AM131" i="7"/>
  <c r="AN131" i="7"/>
  <c r="AQ131" i="7"/>
  <c r="AU131" i="7"/>
  <c r="AX131" i="7"/>
  <c r="BE131" i="7"/>
  <c r="BS131" i="7"/>
  <c r="BU131" i="7"/>
  <c r="BS31" i="39" s="1"/>
  <c r="BV131" i="7"/>
  <c r="BY131" i="7"/>
  <c r="F132" i="7"/>
  <c r="D32" i="39" s="1"/>
  <c r="L132" i="7"/>
  <c r="R132" i="7"/>
  <c r="S132" i="7"/>
  <c r="T132" i="7"/>
  <c r="U132" i="7"/>
  <c r="V132" i="7"/>
  <c r="AA132" i="7"/>
  <c r="AB132" i="7"/>
  <c r="AC132" i="7"/>
  <c r="AD132" i="7"/>
  <c r="AE132" i="7"/>
  <c r="AF132" i="7"/>
  <c r="AG132" i="7"/>
  <c r="AH132" i="7"/>
  <c r="AJ132" i="7"/>
  <c r="AK132" i="7"/>
  <c r="AM132" i="7"/>
  <c r="AN132" i="7"/>
  <c r="AQ132" i="7"/>
  <c r="AU132" i="7"/>
  <c r="AX132" i="7"/>
  <c r="BE132" i="7"/>
  <c r="BS132" i="7"/>
  <c r="BQ32" i="39" s="1"/>
  <c r="BU132" i="7"/>
  <c r="BV132" i="7"/>
  <c r="BY132" i="7"/>
  <c r="F133" i="7"/>
  <c r="L133" i="7"/>
  <c r="J33" i="39" s="1"/>
  <c r="R133" i="7"/>
  <c r="P33" i="39" s="1"/>
  <c r="S133" i="7"/>
  <c r="T133" i="7"/>
  <c r="U133" i="7"/>
  <c r="V133" i="7"/>
  <c r="AA133" i="7"/>
  <c r="AB133" i="7"/>
  <c r="AC133" i="7"/>
  <c r="AD133" i="7"/>
  <c r="AB33" i="39" s="1"/>
  <c r="AE133" i="7"/>
  <c r="AC33" i="39" s="1"/>
  <c r="AF133" i="7"/>
  <c r="AG133" i="7"/>
  <c r="AH133" i="7"/>
  <c r="AJ133" i="7"/>
  <c r="AK133" i="7"/>
  <c r="AM133" i="7"/>
  <c r="AK33" i="39" s="1"/>
  <c r="AN133" i="7"/>
  <c r="AQ133" i="7"/>
  <c r="AU133" i="7"/>
  <c r="AS33" i="39" s="1"/>
  <c r="AX133" i="7"/>
  <c r="BE133" i="7"/>
  <c r="BS133" i="7"/>
  <c r="BU133" i="7"/>
  <c r="BV133" i="7"/>
  <c r="BY133" i="7"/>
  <c r="F134" i="7"/>
  <c r="L134" i="7"/>
  <c r="R134" i="7"/>
  <c r="S134" i="7"/>
  <c r="Q34" i="39" s="1"/>
  <c r="T134" i="7"/>
  <c r="U134" i="7"/>
  <c r="V134" i="7"/>
  <c r="AA134" i="7"/>
  <c r="Y34" i="39" s="1"/>
  <c r="AB134" i="7"/>
  <c r="AC134" i="7"/>
  <c r="AD134" i="7"/>
  <c r="AE134" i="7"/>
  <c r="AF134" i="7"/>
  <c r="AG134" i="7"/>
  <c r="AH134" i="7"/>
  <c r="AJ134" i="7"/>
  <c r="AK134" i="7"/>
  <c r="AM134" i="7"/>
  <c r="AN134" i="7"/>
  <c r="AQ134" i="7"/>
  <c r="AO34" i="39" s="1"/>
  <c r="AU134" i="7"/>
  <c r="AS34" i="39" s="1"/>
  <c r="AX134" i="7"/>
  <c r="BE134" i="7"/>
  <c r="BS134" i="7"/>
  <c r="BU134" i="7"/>
  <c r="BV134" i="7"/>
  <c r="BY134" i="7"/>
  <c r="F135" i="7"/>
  <c r="L135" i="7"/>
  <c r="R135" i="7"/>
  <c r="S135" i="7"/>
  <c r="T135" i="7"/>
  <c r="U135" i="7"/>
  <c r="S35" i="39" s="1"/>
  <c r="V135" i="7"/>
  <c r="AA135" i="7"/>
  <c r="AB135" i="7"/>
  <c r="AC135" i="7"/>
  <c r="AD135" i="7"/>
  <c r="AE135" i="7"/>
  <c r="AF135" i="7"/>
  <c r="AG135" i="7"/>
  <c r="AH135" i="7"/>
  <c r="AJ135" i="7"/>
  <c r="AK135" i="7"/>
  <c r="AM135" i="7"/>
  <c r="AN135" i="7"/>
  <c r="AQ135" i="7"/>
  <c r="AU135" i="7"/>
  <c r="AX135" i="7"/>
  <c r="BE135" i="7"/>
  <c r="BS135" i="7"/>
  <c r="BU135" i="7"/>
  <c r="BV135" i="7"/>
  <c r="BY135" i="7"/>
  <c r="F136" i="7"/>
  <c r="L136" i="7"/>
  <c r="J36" i="39" s="1"/>
  <c r="R136" i="7"/>
  <c r="S136" i="7"/>
  <c r="Q36" i="39" s="1"/>
  <c r="T136" i="7"/>
  <c r="U136" i="7"/>
  <c r="V136" i="7"/>
  <c r="AA136" i="7"/>
  <c r="AB136" i="7"/>
  <c r="AC136" i="7"/>
  <c r="AD136" i="7"/>
  <c r="AE136" i="7"/>
  <c r="AF136" i="7"/>
  <c r="AG136" i="7"/>
  <c r="AE36" i="39" s="1"/>
  <c r="AH136" i="7"/>
  <c r="AJ136" i="7"/>
  <c r="AH36" i="39" s="1"/>
  <c r="AK136" i="7"/>
  <c r="AM136" i="7"/>
  <c r="AN136" i="7"/>
  <c r="AQ136" i="7"/>
  <c r="AU136" i="7"/>
  <c r="AX136" i="7"/>
  <c r="BE136" i="7"/>
  <c r="BS136" i="7"/>
  <c r="BQ36" i="39" s="1"/>
  <c r="BU136" i="7"/>
  <c r="BV136" i="7"/>
  <c r="BT36" i="39" s="1"/>
  <c r="BY136" i="7"/>
  <c r="F137" i="7"/>
  <c r="L137" i="7"/>
  <c r="R137" i="7"/>
  <c r="S137" i="7"/>
  <c r="Q37" i="39" s="1"/>
  <c r="T137" i="7"/>
  <c r="R37" i="39" s="1"/>
  <c r="U137" i="7"/>
  <c r="V137" i="7"/>
  <c r="AA137" i="7"/>
  <c r="Y37" i="39" s="1"/>
  <c r="AB137" i="7"/>
  <c r="AC137" i="7"/>
  <c r="AD137" i="7"/>
  <c r="AE137" i="7"/>
  <c r="AF137" i="7"/>
  <c r="AG137" i="7"/>
  <c r="AH137" i="7"/>
  <c r="AJ137" i="7"/>
  <c r="AH37" i="39" s="1"/>
  <c r="AK137" i="7"/>
  <c r="AM137" i="7"/>
  <c r="AN137" i="7"/>
  <c r="AQ137" i="7"/>
  <c r="AO37" i="39" s="1"/>
  <c r="AU137" i="7"/>
  <c r="AX137" i="7"/>
  <c r="BE137" i="7"/>
  <c r="BS137" i="7"/>
  <c r="BU137" i="7"/>
  <c r="BV137" i="7"/>
  <c r="BY137" i="7"/>
  <c r="C7" i="27"/>
  <c r="I7" i="27" s="1"/>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Z8" i="39"/>
  <c r="CA8" i="39"/>
  <c r="CB8" i="39"/>
  <c r="CC8" i="39"/>
  <c r="CD8" i="39"/>
  <c r="CE8" i="39"/>
  <c r="CG8" i="39"/>
  <c r="CH8" i="39"/>
  <c r="CI8" i="39"/>
  <c r="CJ8" i="39"/>
  <c r="CK8" i="39"/>
  <c r="CL8" i="39"/>
  <c r="CM8" i="39"/>
  <c r="CN8" i="39"/>
  <c r="CO8" i="39"/>
  <c r="CP8" i="39"/>
  <c r="CQ8" i="39"/>
  <c r="CR8" i="39"/>
  <c r="CS8" i="39"/>
  <c r="CT8" i="39"/>
  <c r="CU8" i="39"/>
  <c r="CV8" i="39"/>
  <c r="DA8" i="39"/>
  <c r="DB8" i="39"/>
  <c r="DD8" i="39"/>
  <c r="DE8" i="39"/>
  <c r="DF8" i="39"/>
  <c r="DA12" i="39"/>
  <c r="DA20" i="39" s="1"/>
  <c r="DB12" i="39"/>
  <c r="DC12" i="39"/>
  <c r="DD12" i="39"/>
  <c r="DE12" i="39"/>
  <c r="DF12" i="39"/>
  <c r="DG12" i="39"/>
  <c r="CV13" i="39"/>
  <c r="CR14" i="39"/>
  <c r="CV14" i="39"/>
  <c r="CV15" i="39"/>
  <c r="DA16" i="39"/>
  <c r="DA17" i="39"/>
  <c r="DA18" i="39"/>
  <c r="DB18" i="39"/>
  <c r="DD18" i="39"/>
  <c r="DE18" i="39"/>
  <c r="DF18" i="39"/>
  <c r="D25" i="39"/>
  <c r="J25" i="39"/>
  <c r="P25" i="39"/>
  <c r="Q25" i="39"/>
  <c r="R25" i="39"/>
  <c r="T25" i="39"/>
  <c r="Y25" i="39"/>
  <c r="Z25" i="39"/>
  <c r="AB25" i="39"/>
  <c r="AC25" i="39"/>
  <c r="AD25" i="39"/>
  <c r="AE25" i="39"/>
  <c r="AF25" i="39"/>
  <c r="AH25" i="39"/>
  <c r="AL25" i="39"/>
  <c r="AO25" i="39"/>
  <c r="AS25" i="39"/>
  <c r="BQ25" i="39"/>
  <c r="BS25" i="39"/>
  <c r="BT25" i="39"/>
  <c r="D26" i="39"/>
  <c r="J26" i="39"/>
  <c r="P26" i="39"/>
  <c r="Q26" i="39"/>
  <c r="R26" i="39"/>
  <c r="S26" i="39"/>
  <c r="T26" i="39"/>
  <c r="Y26" i="39"/>
  <c r="Z26" i="39"/>
  <c r="AA26" i="39"/>
  <c r="AB26" i="39"/>
  <c r="AC26" i="39"/>
  <c r="AD26" i="39"/>
  <c r="AE26" i="39"/>
  <c r="AF26" i="39"/>
  <c r="AH26" i="39"/>
  <c r="AI26" i="39"/>
  <c r="AK26" i="39"/>
  <c r="AL26" i="39"/>
  <c r="AO26" i="39"/>
  <c r="AS26" i="39"/>
  <c r="AV26" i="39"/>
  <c r="BC26" i="39"/>
  <c r="BQ26" i="39"/>
  <c r="BS26" i="39"/>
  <c r="BT26" i="39"/>
  <c r="BW26" i="39"/>
  <c r="D27" i="39"/>
  <c r="J27" i="39"/>
  <c r="P27" i="39"/>
  <c r="Q27" i="39"/>
  <c r="R27" i="39"/>
  <c r="S27" i="39"/>
  <c r="T27" i="39"/>
  <c r="Y27" i="39"/>
  <c r="Z27" i="39"/>
  <c r="AB27" i="39"/>
  <c r="AC27" i="39"/>
  <c r="AD27" i="39"/>
  <c r="AE27" i="39"/>
  <c r="AF27" i="39"/>
  <c r="AH27" i="39"/>
  <c r="AK27" i="39"/>
  <c r="AL27" i="39"/>
  <c r="AS27" i="39"/>
  <c r="AV27" i="39"/>
  <c r="BC27" i="39"/>
  <c r="BQ27" i="39"/>
  <c r="BS27" i="39"/>
  <c r="BT27" i="39"/>
  <c r="J31" i="39"/>
  <c r="P31" i="39"/>
  <c r="Q31" i="39"/>
  <c r="R31" i="39"/>
  <c r="S31" i="39"/>
  <c r="Y31" i="39"/>
  <c r="Z31" i="39"/>
  <c r="AA31" i="39"/>
  <c r="AC31" i="39"/>
  <c r="AD31" i="39"/>
  <c r="AE31" i="39"/>
  <c r="AF31" i="39"/>
  <c r="AH31" i="39"/>
  <c r="AI31" i="39"/>
  <c r="AK31" i="39"/>
  <c r="AL31" i="39"/>
  <c r="AO31" i="39"/>
  <c r="AS31" i="39"/>
  <c r="AV31" i="39"/>
  <c r="BC31" i="39"/>
  <c r="BQ31" i="39"/>
  <c r="BT31" i="39"/>
  <c r="BW31" i="39"/>
  <c r="J32" i="39"/>
  <c r="P32" i="39"/>
  <c r="Q32" i="39"/>
  <c r="R32" i="39"/>
  <c r="S32" i="39"/>
  <c r="T32" i="39"/>
  <c r="Y32" i="39"/>
  <c r="Z32" i="39"/>
  <c r="AA32" i="39"/>
  <c r="AB32" i="39"/>
  <c r="AC32" i="39"/>
  <c r="AD32" i="39"/>
  <c r="AE32" i="39"/>
  <c r="AF32" i="39"/>
  <c r="AH32" i="39"/>
  <c r="AI32" i="39"/>
  <c r="AK32" i="39"/>
  <c r="AL32" i="39"/>
  <c r="AO32" i="39"/>
  <c r="AS32" i="39"/>
  <c r="AV32" i="39"/>
  <c r="BC32" i="39"/>
  <c r="BS32" i="39"/>
  <c r="BT32" i="39"/>
  <c r="BW32" i="39"/>
  <c r="D33" i="39"/>
  <c r="Q33" i="39"/>
  <c r="R33" i="39"/>
  <c r="S33" i="39"/>
  <c r="T33" i="39"/>
  <c r="Y33" i="39"/>
  <c r="Z33" i="39"/>
  <c r="AA33" i="39"/>
  <c r="AD33" i="39"/>
  <c r="AE33" i="39"/>
  <c r="AF33" i="39"/>
  <c r="AH33" i="39"/>
  <c r="AI33" i="39"/>
  <c r="AL33" i="39"/>
  <c r="AO33" i="39"/>
  <c r="AV33" i="39"/>
  <c r="BC33" i="39"/>
  <c r="BQ33" i="39"/>
  <c r="BS33" i="39"/>
  <c r="BT33" i="39"/>
  <c r="BW33" i="39"/>
  <c r="D34" i="39"/>
  <c r="J34" i="39"/>
  <c r="P34" i="39"/>
  <c r="R34" i="39"/>
  <c r="S34" i="39"/>
  <c r="T34" i="39"/>
  <c r="Z34" i="39"/>
  <c r="AA34" i="39"/>
  <c r="AB34" i="39"/>
  <c r="AC34" i="39"/>
  <c r="AD34" i="39"/>
  <c r="AE34" i="39"/>
  <c r="AF34" i="39"/>
  <c r="AH34" i="39"/>
  <c r="AI34" i="39"/>
  <c r="AK34" i="39"/>
  <c r="AL34" i="39"/>
  <c r="AV34" i="39"/>
  <c r="BC34" i="39"/>
  <c r="BQ34" i="39"/>
  <c r="BS34" i="39"/>
  <c r="BT34" i="39"/>
  <c r="BW34" i="39"/>
  <c r="D35" i="39"/>
  <c r="J35" i="39"/>
  <c r="P35" i="39"/>
  <c r="Q35" i="39"/>
  <c r="R35" i="39"/>
  <c r="T35" i="39"/>
  <c r="Y35" i="39"/>
  <c r="Z35" i="39"/>
  <c r="AA35" i="39"/>
  <c r="AB35" i="39"/>
  <c r="AC35" i="39"/>
  <c r="AD35" i="39"/>
  <c r="AE35" i="39"/>
  <c r="AF35" i="39"/>
  <c r="AH35" i="39"/>
  <c r="AI35" i="39"/>
  <c r="AK35" i="39"/>
  <c r="AL35" i="39"/>
  <c r="AO35" i="39"/>
  <c r="AS35" i="39"/>
  <c r="AV35" i="39"/>
  <c r="BC35" i="39"/>
  <c r="BQ35" i="39"/>
  <c r="BS35" i="39"/>
  <c r="BT35" i="39"/>
  <c r="BW35" i="39"/>
  <c r="D36" i="39"/>
  <c r="P36" i="39"/>
  <c r="R36" i="39"/>
  <c r="S36" i="39"/>
  <c r="T36" i="39"/>
  <c r="Y36" i="39"/>
  <c r="Z36" i="39"/>
  <c r="AA36" i="39"/>
  <c r="AB36" i="39"/>
  <c r="AC36" i="39"/>
  <c r="AD36" i="39"/>
  <c r="AF36" i="39"/>
  <c r="AI36" i="39"/>
  <c r="AK36" i="39"/>
  <c r="AL36" i="39"/>
  <c r="AO36" i="39"/>
  <c r="AS36" i="39"/>
  <c r="AV36" i="39"/>
  <c r="BC36" i="39"/>
  <c r="BS36" i="39"/>
  <c r="BW36" i="39"/>
  <c r="D37" i="39"/>
  <c r="J37" i="39"/>
  <c r="P37" i="39"/>
  <c r="S37" i="39"/>
  <c r="T37" i="39"/>
  <c r="Z37" i="39"/>
  <c r="AA37" i="39"/>
  <c r="AB37" i="39"/>
  <c r="AC37" i="39"/>
  <c r="AD37" i="39"/>
  <c r="AE37" i="39"/>
  <c r="AF37" i="39"/>
  <c r="AI37" i="39"/>
  <c r="AK37" i="39"/>
  <c r="AL37" i="39"/>
  <c r="AS37" i="39"/>
  <c r="AV37" i="39"/>
  <c r="BC37" i="39"/>
  <c r="BQ37" i="39"/>
  <c r="BS37" i="39"/>
  <c r="BT37" i="39"/>
  <c r="BW37" i="39"/>
  <c r="H10" i="2"/>
  <c r="C9" i="27" s="1"/>
  <c r="B23" i="2"/>
  <c r="H25" i="2"/>
  <c r="C8" i="27" s="1"/>
  <c r="I8" i="27" s="1"/>
  <c r="B39" i="2"/>
  <c r="H41" i="2"/>
  <c r="H44" i="2"/>
  <c r="C6" i="27" s="1"/>
  <c r="H47" i="2"/>
  <c r="B49" i="2"/>
  <c r="H51" i="2"/>
  <c r="C11" i="27" s="1"/>
  <c r="E11" i="27" s="1"/>
  <c r="B125" i="2"/>
  <c r="B172" i="2" s="1"/>
  <c r="H127" i="2"/>
  <c r="C10" i="27" s="1"/>
  <c r="E10" i="27" s="1"/>
  <c r="B152" i="2"/>
  <c r="H154" i="2"/>
  <c r="C12" i="27" s="1"/>
  <c r="E12" i="27" s="1"/>
  <c r="B170" i="2"/>
  <c r="G175" i="2"/>
  <c r="DA25" i="39" l="1"/>
  <c r="DA26" i="39"/>
  <c r="DA21" i="39"/>
  <c r="DA35" i="39"/>
  <c r="DA36" i="39"/>
  <c r="DH18" i="39"/>
  <c r="C13" i="27"/>
  <c r="I6" i="27"/>
  <c r="I16" i="15"/>
  <c r="I25" i="15"/>
  <c r="DG18" i="39" s="1"/>
  <c r="I12" i="15"/>
  <c r="I23" i="15"/>
  <c r="DG8" i="39"/>
  <c r="B23" i="15"/>
  <c r="E13" i="27"/>
  <c r="F12" i="27" s="1"/>
  <c r="H12" i="27" s="1"/>
  <c r="E25" i="15"/>
  <c r="DC18" i="39" s="1"/>
  <c r="E16" i="15"/>
  <c r="J16" i="15" s="1"/>
  <c r="E12" i="15"/>
  <c r="DC8" i="39"/>
  <c r="N68" i="7"/>
  <c r="B24" i="15"/>
  <c r="I24" i="15" s="1"/>
  <c r="DG17" i="39" s="1"/>
  <c r="DA34" i="39"/>
  <c r="DA24" i="39"/>
  <c r="DA27" i="39" s="1"/>
  <c r="DH12" i="39"/>
  <c r="DJ12" i="39" s="1"/>
  <c r="DA30" i="39"/>
  <c r="DA37" i="39" s="1"/>
  <c r="BX8" i="39"/>
  <c r="CE73" i="7"/>
  <c r="AA68" i="7"/>
  <c r="BX68" i="7"/>
  <c r="CB73" i="7"/>
  <c r="BF68" i="7"/>
  <c r="AC73" i="7"/>
  <c r="CD73" i="7"/>
  <c r="CC53" i="7"/>
  <c r="AV48" i="7"/>
  <c r="X73" i="7"/>
  <c r="I73" i="7"/>
  <c r="AL73" i="7"/>
  <c r="CO48" i="7"/>
  <c r="Q53" i="7"/>
  <c r="AH48" i="7"/>
  <c r="BV9" i="7"/>
  <c r="AT9" i="7"/>
  <c r="BD73" i="7"/>
  <c r="AK73" i="7"/>
  <c r="BB68" i="7"/>
  <c r="Y48" i="7"/>
  <c r="BL73" i="7"/>
  <c r="CV68" i="7"/>
  <c r="AJ48" i="7"/>
  <c r="CB14" i="7"/>
  <c r="CB18" i="7"/>
  <c r="DM39" i="7"/>
  <c r="CY11" i="7"/>
  <c r="CB13" i="7"/>
  <c r="AT48" i="7"/>
  <c r="J27" i="15"/>
  <c r="AJ68" i="7"/>
  <c r="BR53" i="7"/>
  <c r="CW47" i="7"/>
  <c r="CW117" i="7" s="1"/>
  <c r="CW45" i="7"/>
  <c r="CW46" i="7"/>
  <c r="BB9" i="7"/>
  <c r="CN68" i="7"/>
  <c r="BU68" i="7"/>
  <c r="BC68" i="7"/>
  <c r="I53" i="7"/>
  <c r="AT68" i="7"/>
  <c r="CT9" i="7"/>
  <c r="CT50" i="7"/>
  <c r="CT52" i="7"/>
  <c r="CT117" i="7" s="1"/>
  <c r="BU9" i="7"/>
  <c r="CE53" i="7"/>
  <c r="BE53" i="7"/>
  <c r="AQ48" i="7"/>
  <c r="BZ13" i="7"/>
  <c r="AD68" i="7"/>
  <c r="BP48" i="7"/>
  <c r="BB48" i="7"/>
  <c r="CO9" i="7"/>
  <c r="BC9" i="7"/>
  <c r="P9" i="7"/>
  <c r="BQ48" i="7"/>
  <c r="AG14" i="7"/>
  <c r="CQ14" i="7"/>
  <c r="CQ13" i="7"/>
  <c r="CQ18" i="7"/>
  <c r="CI14" i="7"/>
  <c r="CI13" i="7"/>
  <c r="AB48" i="7"/>
  <c r="N48" i="7"/>
  <c r="BM17" i="7"/>
  <c r="BM14" i="7"/>
  <c r="AW17" i="7"/>
  <c r="AW14" i="7"/>
  <c r="AO17" i="7"/>
  <c r="Y16" i="7"/>
  <c r="BZ16" i="7" s="1"/>
  <c r="Y17" i="7"/>
  <c r="Y14" i="7"/>
  <c r="Q18" i="7"/>
  <c r="Q14" i="7"/>
  <c r="J9" i="15"/>
  <c r="D12" i="15"/>
  <c r="J12" i="15" s="1"/>
  <c r="D24" i="15"/>
  <c r="DB17" i="39" s="1"/>
  <c r="D23" i="15"/>
  <c r="DB16" i="39" s="1"/>
  <c r="CU45" i="7"/>
  <c r="CU46" i="7"/>
  <c r="CU47" i="7"/>
  <c r="CU117" i="7" s="1"/>
  <c r="CM17" i="7"/>
  <c r="CM14" i="7"/>
  <c r="CM16" i="7"/>
  <c r="CD14" i="7"/>
  <c r="CD18" i="7"/>
  <c r="DM40" i="7"/>
  <c r="DM42" i="7" s="1"/>
  <c r="DB61" i="7" s="1"/>
  <c r="AB9" i="7"/>
  <c r="CL18" i="7"/>
  <c r="CL13" i="7"/>
  <c r="CL14" i="7"/>
  <c r="BS14" i="7"/>
  <c r="BS18" i="7"/>
  <c r="BK14" i="7"/>
  <c r="BK17" i="7"/>
  <c r="AU14" i="7"/>
  <c r="AU17" i="7"/>
  <c r="AM14" i="7"/>
  <c r="AM17" i="7"/>
  <c r="AE14" i="7"/>
  <c r="DL53" i="7"/>
  <c r="AE18" i="7"/>
  <c r="O18" i="7"/>
  <c r="O14" i="7"/>
  <c r="G14" i="7"/>
  <c r="G18" i="7"/>
  <c r="BZ11" i="7"/>
  <c r="DA11" i="7" s="1"/>
  <c r="AA14" i="7"/>
  <c r="CH11" i="7"/>
  <c r="DC10" i="7"/>
  <c r="J13" i="15"/>
  <c r="BW16" i="7"/>
  <c r="BW17" i="7"/>
  <c r="G23" i="15"/>
  <c r="DE16" i="39" s="1"/>
  <c r="BW14" i="7"/>
  <c r="CV17" i="7"/>
  <c r="CV16" i="7"/>
  <c r="BF14" i="7"/>
  <c r="BF17" i="7"/>
  <c r="AX17" i="7"/>
  <c r="AX14" i="7"/>
  <c r="AP18" i="7"/>
  <c r="AP14" i="7"/>
  <c r="AH17" i="7"/>
  <c r="AH14" i="7"/>
  <c r="Z18" i="7"/>
  <c r="Z14" i="7"/>
  <c r="J14" i="7"/>
  <c r="J18" i="7"/>
  <c r="AQ14" i="7"/>
  <c r="CJ17" i="7"/>
  <c r="CJ14" i="7"/>
  <c r="BR14" i="7"/>
  <c r="BR18" i="7"/>
  <c r="BJ14" i="7"/>
  <c r="BJ18" i="7"/>
  <c r="N14" i="7"/>
  <c r="N17" i="7"/>
  <c r="F14" i="7"/>
  <c r="BZ14" i="7" s="1"/>
  <c r="F18" i="7"/>
  <c r="C20" i="7"/>
  <c r="J11" i="15"/>
  <c r="L67" i="7" l="1"/>
  <c r="L120" i="7" s="1"/>
  <c r="J18" i="39" s="1"/>
  <c r="T67" i="7"/>
  <c r="T120" i="7" s="1"/>
  <c r="R18" i="39" s="1"/>
  <c r="AB72" i="7"/>
  <c r="AB120" i="7" s="1"/>
  <c r="Z18" i="39" s="1"/>
  <c r="AJ72" i="7"/>
  <c r="AJ120" i="7" s="1"/>
  <c r="AH18" i="39" s="1"/>
  <c r="AG67" i="7"/>
  <c r="AG120" i="7" s="1"/>
  <c r="AE18" i="39" s="1"/>
  <c r="R67" i="7"/>
  <c r="R120" i="7" s="1"/>
  <c r="P18" i="39" s="1"/>
  <c r="AK67" i="7"/>
  <c r="AK120" i="7" s="1"/>
  <c r="AI18" i="39" s="1"/>
  <c r="V67" i="7"/>
  <c r="V120" i="7" s="1"/>
  <c r="T18" i="39" s="1"/>
  <c r="BE67" i="7"/>
  <c r="BE120" i="7" s="1"/>
  <c r="BC18" i="39" s="1"/>
  <c r="CX67" i="7"/>
  <c r="CX120" i="7" s="1"/>
  <c r="AQ72" i="7"/>
  <c r="AQ120" i="7" s="1"/>
  <c r="AO18" i="39" s="1"/>
  <c r="U67" i="7"/>
  <c r="U120" i="7" s="1"/>
  <c r="S18" i="39" s="1"/>
  <c r="AA72" i="7"/>
  <c r="AA120" i="7" s="1"/>
  <c r="Y18" i="39" s="1"/>
  <c r="BY67" i="7"/>
  <c r="BY120" i="7" s="1"/>
  <c r="BW18" i="39" s="1"/>
  <c r="AD72" i="7"/>
  <c r="AD120" i="7" s="1"/>
  <c r="AB18" i="39" s="1"/>
  <c r="BU72" i="7"/>
  <c r="BU120" i="7" s="1"/>
  <c r="BS18" i="39" s="1"/>
  <c r="AN67" i="7"/>
  <c r="AN120" i="7" s="1"/>
  <c r="AL18" i="39" s="1"/>
  <c r="AF72" i="7"/>
  <c r="AF120" i="7" s="1"/>
  <c r="AD18" i="39" s="1"/>
  <c r="BV72" i="7"/>
  <c r="BV120" i="7" s="1"/>
  <c r="BT18" i="39" s="1"/>
  <c r="AC67" i="7"/>
  <c r="AC120" i="7" s="1"/>
  <c r="AA18" i="39" s="1"/>
  <c r="S67" i="7"/>
  <c r="S120" i="7" s="1"/>
  <c r="Q18" i="39" s="1"/>
  <c r="CS15" i="39"/>
  <c r="CR15" i="39"/>
  <c r="D29" i="15"/>
  <c r="CU48" i="7"/>
  <c r="CU59" i="7" s="1"/>
  <c r="CU55" i="7"/>
  <c r="CU115" i="7"/>
  <c r="CT55" i="7"/>
  <c r="CT57" i="7" s="1"/>
  <c r="CT53" i="7"/>
  <c r="CT59" i="7" s="1"/>
  <c r="CT115" i="7"/>
  <c r="CW48" i="7"/>
  <c r="CW59" i="7" s="1"/>
  <c r="CW55" i="7"/>
  <c r="CW57" i="7" s="1"/>
  <c r="CW115" i="7"/>
  <c r="BZ17" i="7"/>
  <c r="AU9" i="7"/>
  <c r="AU72" i="7"/>
  <c r="AU120" i="7" s="1"/>
  <c r="AS18" i="39" s="1"/>
  <c r="J25" i="15"/>
  <c r="AW9" i="7"/>
  <c r="CU15" i="39"/>
  <c r="CY18" i="7"/>
  <c r="DD18" i="7"/>
  <c r="DC18" i="7"/>
  <c r="E24" i="15"/>
  <c r="DC17" i="39" s="1"/>
  <c r="D30" i="7"/>
  <c r="D32" i="7"/>
  <c r="DL9" i="7" s="1"/>
  <c r="DK15" i="7" s="1"/>
  <c r="D31" i="7"/>
  <c r="DL29" i="7"/>
  <c r="D33" i="7"/>
  <c r="DL11" i="7"/>
  <c r="BZ18" i="7"/>
  <c r="F67" i="7"/>
  <c r="F120" i="7" s="1"/>
  <c r="D18" i="39" s="1"/>
  <c r="AX9" i="7"/>
  <c r="AX72" i="7"/>
  <c r="AX120" i="7" s="1"/>
  <c r="AV18" i="39" s="1"/>
  <c r="CU56" i="7"/>
  <c r="CU116" i="7"/>
  <c r="AH9" i="7"/>
  <c r="AH72" i="7"/>
  <c r="AH120" i="7" s="1"/>
  <c r="AF18" i="39" s="1"/>
  <c r="DD14" i="7"/>
  <c r="DC14" i="7"/>
  <c r="F11" i="27"/>
  <c r="H11" i="27" s="1"/>
  <c r="F10" i="27"/>
  <c r="I13" i="27"/>
  <c r="D27" i="7"/>
  <c r="I29" i="15"/>
  <c r="DG16" i="39"/>
  <c r="CH13" i="7"/>
  <c r="CH17" i="7"/>
  <c r="CH14" i="7"/>
  <c r="CY14" i="7" s="1"/>
  <c r="DA14" i="7" s="1"/>
  <c r="CH16" i="7"/>
  <c r="DD11" i="7"/>
  <c r="CF8" i="39"/>
  <c r="CW8" i="39" s="1"/>
  <c r="CY8" i="39" s="1"/>
  <c r="DC11" i="7"/>
  <c r="CV50" i="7"/>
  <c r="CV51" i="7"/>
  <c r="CV52" i="7"/>
  <c r="AE67" i="7"/>
  <c r="AE120" i="7" s="1"/>
  <c r="AC18" i="39" s="1"/>
  <c r="AE66" i="7"/>
  <c r="AE119" i="7" s="1"/>
  <c r="AC17" i="39" s="1"/>
  <c r="F24" i="15"/>
  <c r="DD17" i="39" s="1"/>
  <c r="G24" i="15"/>
  <c r="DE17" i="39" s="1"/>
  <c r="DE20" i="39" s="1"/>
  <c r="H24" i="15"/>
  <c r="DF17" i="39" s="1"/>
  <c r="DH8" i="39"/>
  <c r="F23" i="15"/>
  <c r="H23" i="15"/>
  <c r="DB35" i="39"/>
  <c r="AM9" i="7"/>
  <c r="AM71" i="7"/>
  <c r="AM119" i="7" s="1"/>
  <c r="AK17" i="39" s="1"/>
  <c r="AM72" i="7"/>
  <c r="AM120" i="7" s="1"/>
  <c r="AK18" i="39" s="1"/>
  <c r="CW56" i="7"/>
  <c r="CW116" i="7"/>
  <c r="G29" i="15"/>
  <c r="D29" i="7"/>
  <c r="DB56" i="7" s="1"/>
  <c r="D28" i="7"/>
  <c r="DB54" i="7" s="1"/>
  <c r="BS67" i="7"/>
  <c r="BS120" i="7" s="1"/>
  <c r="BQ18" i="39" s="1"/>
  <c r="DB34" i="39"/>
  <c r="DB20" i="39"/>
  <c r="AO9" i="7"/>
  <c r="BM9" i="7"/>
  <c r="E23" i="15"/>
  <c r="DE21" i="39" l="1"/>
  <c r="DE24" i="39"/>
  <c r="DE30" i="39"/>
  <c r="DE26" i="39"/>
  <c r="DE36" i="39"/>
  <c r="DE25" i="39"/>
  <c r="DE34" i="39"/>
  <c r="F29" i="15"/>
  <c r="DD16" i="39"/>
  <c r="CW63" i="7"/>
  <c r="CW67" i="7" s="1"/>
  <c r="CW120" i="7" s="1"/>
  <c r="E29" i="15"/>
  <c r="DC16" i="39"/>
  <c r="J23" i="15"/>
  <c r="J29" i="15" s="1"/>
  <c r="DJ8" i="39"/>
  <c r="R66" i="7"/>
  <c r="R119" i="7" s="1"/>
  <c r="P17" i="39" s="1"/>
  <c r="CU66" i="7"/>
  <c r="CU119" i="7" s="1"/>
  <c r="L66" i="7"/>
  <c r="L119" i="7" s="1"/>
  <c r="J17" i="39" s="1"/>
  <c r="AG66" i="7"/>
  <c r="AG119" i="7" s="1"/>
  <c r="AE17" i="39" s="1"/>
  <c r="CX66" i="7"/>
  <c r="CX119" i="7" s="1"/>
  <c r="AK66" i="7"/>
  <c r="AK119" i="7" s="1"/>
  <c r="AI17" i="39" s="1"/>
  <c r="CW66" i="7"/>
  <c r="CW119" i="7" s="1"/>
  <c r="AC66" i="7"/>
  <c r="AC119" i="7" s="1"/>
  <c r="AA17" i="39" s="1"/>
  <c r="AN66" i="7"/>
  <c r="AN119" i="7" s="1"/>
  <c r="AL17" i="39" s="1"/>
  <c r="BE66" i="7"/>
  <c r="BE119" i="7" s="1"/>
  <c r="BC17" i="39" s="1"/>
  <c r="V66" i="7"/>
  <c r="V119" i="7" s="1"/>
  <c r="T17" i="39" s="1"/>
  <c r="BY66" i="7"/>
  <c r="BY119" i="7" s="1"/>
  <c r="BW17" i="39" s="1"/>
  <c r="T66" i="7"/>
  <c r="T119" i="7" s="1"/>
  <c r="R17" i="39" s="1"/>
  <c r="AQ71" i="7"/>
  <c r="AQ119" i="7" s="1"/>
  <c r="AO17" i="39" s="1"/>
  <c r="AA71" i="7"/>
  <c r="AA119" i="7" s="1"/>
  <c r="Y17" i="39" s="1"/>
  <c r="AJ71" i="7"/>
  <c r="AJ119" i="7" s="1"/>
  <c r="AH17" i="39" s="1"/>
  <c r="AB71" i="7"/>
  <c r="AB119" i="7" s="1"/>
  <c r="Z17" i="39" s="1"/>
  <c r="BU71" i="7"/>
  <c r="BU119" i="7" s="1"/>
  <c r="BS17" i="39" s="1"/>
  <c r="AD71" i="7"/>
  <c r="AD119" i="7" s="1"/>
  <c r="AB17" i="39" s="1"/>
  <c r="AF71" i="7"/>
  <c r="AF119" i="7" s="1"/>
  <c r="AD17" i="39" s="1"/>
  <c r="BV71" i="7"/>
  <c r="BV119" i="7" s="1"/>
  <c r="BT17" i="39" s="1"/>
  <c r="U66" i="7"/>
  <c r="U119" i="7" s="1"/>
  <c r="S17" i="39" s="1"/>
  <c r="S66" i="7"/>
  <c r="S119" i="7" s="1"/>
  <c r="Q17" i="39" s="1"/>
  <c r="CS14" i="39"/>
  <c r="CR13" i="39"/>
  <c r="DB30" i="39"/>
  <c r="DB26" i="39"/>
  <c r="DB25" i="39"/>
  <c r="DB24" i="39"/>
  <c r="DB36" i="39"/>
  <c r="DB21" i="39"/>
  <c r="CV117" i="7"/>
  <c r="CV95" i="7"/>
  <c r="CT43" i="39" s="1"/>
  <c r="CV102" i="7"/>
  <c r="CT51" i="39" s="1"/>
  <c r="CV109" i="7"/>
  <c r="CT59" i="39" s="1"/>
  <c r="DG20" i="39"/>
  <c r="DD13" i="7"/>
  <c r="CT63" i="7"/>
  <c r="CT72" i="7" s="1"/>
  <c r="CT120" i="7" s="1"/>
  <c r="CU14" i="39"/>
  <c r="CV56" i="7"/>
  <c r="CV94" i="7"/>
  <c r="CT42" i="39" s="1"/>
  <c r="CV116" i="7"/>
  <c r="CV101" i="7"/>
  <c r="CT50" i="39" s="1"/>
  <c r="CV108" i="7"/>
  <c r="CT58" i="39" s="1"/>
  <c r="F66" i="7"/>
  <c r="F119" i="7" s="1"/>
  <c r="D17" i="39" s="1"/>
  <c r="DE35" i="39"/>
  <c r="CV53" i="7"/>
  <c r="CV59" i="7" s="1"/>
  <c r="CV55" i="7"/>
  <c r="CV93" i="7"/>
  <c r="CT41" i="39" s="1"/>
  <c r="CV115" i="7"/>
  <c r="CV100" i="7"/>
  <c r="CT49" i="39" s="1"/>
  <c r="CV107" i="7"/>
  <c r="CT57" i="39" s="1"/>
  <c r="DC16" i="7"/>
  <c r="DD16" i="7"/>
  <c r="CY16" i="7"/>
  <c r="DA16" i="7" s="1"/>
  <c r="J24" i="15"/>
  <c r="J31" i="15" s="1"/>
  <c r="CU57" i="7"/>
  <c r="CS13" i="39"/>
  <c r="CV18" i="39"/>
  <c r="DC13" i="7"/>
  <c r="DA17" i="7"/>
  <c r="CU63" i="7"/>
  <c r="CU67" i="7" s="1"/>
  <c r="CU120" i="7" s="1"/>
  <c r="DF16" i="39"/>
  <c r="H29" i="15"/>
  <c r="J7" i="27"/>
  <c r="AT51" i="7" s="1"/>
  <c r="J8" i="27"/>
  <c r="F13" i="27"/>
  <c r="H10" i="27"/>
  <c r="CY13" i="7"/>
  <c r="DA13" i="7" s="1"/>
  <c r="CH36" i="7" s="1"/>
  <c r="BS66" i="7"/>
  <c r="BS119" i="7" s="1"/>
  <c r="BQ17" i="39" s="1"/>
  <c r="DH17" i="39"/>
  <c r="CY17" i="7"/>
  <c r="DD17" i="7"/>
  <c r="DC17" i="7"/>
  <c r="J6" i="27"/>
  <c r="AH71" i="7"/>
  <c r="AH119" i="7" s="1"/>
  <c r="AF17" i="39" s="1"/>
  <c r="AX71" i="7"/>
  <c r="AX119" i="7" s="1"/>
  <c r="AV17" i="39" s="1"/>
  <c r="DA18" i="7"/>
  <c r="AU71" i="7"/>
  <c r="AU119" i="7" s="1"/>
  <c r="AS17" i="39" s="1"/>
  <c r="CU13" i="39"/>
  <c r="CH50" i="7" l="1"/>
  <c r="CH51" i="7"/>
  <c r="CH52" i="7"/>
  <c r="CT13" i="39"/>
  <c r="CR18" i="39"/>
  <c r="CT71" i="7"/>
  <c r="CT119" i="7" s="1"/>
  <c r="AT50" i="7"/>
  <c r="J13" i="27"/>
  <c r="AF70" i="7"/>
  <c r="AG65" i="7"/>
  <c r="T65" i="7"/>
  <c r="AC65" i="7"/>
  <c r="BE65" i="7"/>
  <c r="BY65" i="7"/>
  <c r="L65" i="7"/>
  <c r="AK65" i="7"/>
  <c r="CU65" i="7"/>
  <c r="AN65" i="7"/>
  <c r="CW65" i="7"/>
  <c r="AA70" i="7"/>
  <c r="AJ70" i="7"/>
  <c r="BU70" i="7"/>
  <c r="CT70" i="7"/>
  <c r="CX65" i="7"/>
  <c r="AB70" i="7"/>
  <c r="AD70" i="7"/>
  <c r="AQ70" i="7"/>
  <c r="R65" i="7"/>
  <c r="U65" i="7"/>
  <c r="H13" i="27"/>
  <c r="BV70" i="7"/>
  <c r="V65" i="7"/>
  <c r="S65" i="7"/>
  <c r="AX70" i="7"/>
  <c r="AU70" i="7"/>
  <c r="F65" i="7"/>
  <c r="AH70" i="7"/>
  <c r="AM70" i="7"/>
  <c r="BS65" i="7"/>
  <c r="CV70" i="7"/>
  <c r="AE65" i="7"/>
  <c r="CS18" i="39"/>
  <c r="CT14" i="39"/>
  <c r="DB27" i="39"/>
  <c r="CU17" i="39"/>
  <c r="DC20" i="39"/>
  <c r="DC34" i="39"/>
  <c r="DH16" i="39"/>
  <c r="CV57" i="7"/>
  <c r="CV63" i="7"/>
  <c r="CV17" i="39"/>
  <c r="CU18" i="39"/>
  <c r="DE37" i="39"/>
  <c r="CT15" i="39"/>
  <c r="AT52" i="7"/>
  <c r="AT117" i="7" s="1"/>
  <c r="AT116" i="7"/>
  <c r="AT56" i="7"/>
  <c r="DF34" i="39"/>
  <c r="DF20" i="39"/>
  <c r="DG26" i="39"/>
  <c r="DG25" i="39"/>
  <c r="DG24" i="39"/>
  <c r="DG27" i="39" s="1"/>
  <c r="DG30" i="39"/>
  <c r="DG36" i="39"/>
  <c r="DG35" i="39"/>
  <c r="DG21" i="39"/>
  <c r="DD20" i="39"/>
  <c r="DE27" i="39"/>
  <c r="T36" i="7"/>
  <c r="AZ36" i="7"/>
  <c r="CG36" i="7"/>
  <c r="CR36" i="7"/>
  <c r="D36" i="7"/>
  <c r="AJ36" i="7"/>
  <c r="BP36" i="7"/>
  <c r="CW36" i="7"/>
  <c r="E36" i="7"/>
  <c r="P36" i="7"/>
  <c r="AK36" i="7"/>
  <c r="AV36" i="7"/>
  <c r="BQ36" i="7"/>
  <c r="CC36" i="7"/>
  <c r="CX36" i="7"/>
  <c r="AB36" i="7"/>
  <c r="BH36" i="7"/>
  <c r="CO36" i="7"/>
  <c r="AR36" i="7"/>
  <c r="CJ36" i="7"/>
  <c r="X36" i="7"/>
  <c r="AS36" i="7"/>
  <c r="BO36" i="7"/>
  <c r="CK36" i="7"/>
  <c r="H36" i="7"/>
  <c r="AC36" i="7"/>
  <c r="AY36" i="7"/>
  <c r="BT36" i="7"/>
  <c r="CP36" i="7"/>
  <c r="M36" i="7"/>
  <c r="BD36" i="7"/>
  <c r="BY36" i="7"/>
  <c r="AQ36" i="7"/>
  <c r="K36" i="7"/>
  <c r="BA36" i="7"/>
  <c r="CS36" i="7"/>
  <c r="L36" i="7"/>
  <c r="BC36" i="7"/>
  <c r="CT36" i="7"/>
  <c r="U36" i="7"/>
  <c r="BL36" i="7"/>
  <c r="S36" i="7"/>
  <c r="AF36" i="7"/>
  <c r="AG36" i="7"/>
  <c r="BI36" i="7"/>
  <c r="AN36" i="7"/>
  <c r="BW36" i="7"/>
  <c r="BX36" i="7"/>
  <c r="CF36" i="7"/>
  <c r="AP36" i="7"/>
  <c r="I36" i="7"/>
  <c r="O36" i="7"/>
  <c r="BG36" i="7"/>
  <c r="V36" i="7"/>
  <c r="AI36" i="7"/>
  <c r="R36" i="7"/>
  <c r="BJ36" i="7"/>
  <c r="Y36" i="7"/>
  <c r="AE36" i="7"/>
  <c r="AL36" i="7"/>
  <c r="CE36" i="7"/>
  <c r="AH36" i="7"/>
  <c r="BU36" i="7"/>
  <c r="AA36" i="7"/>
  <c r="N36" i="7"/>
  <c r="BR36" i="7"/>
  <c r="BE36" i="7"/>
  <c r="AT36" i="7"/>
  <c r="CM36" i="7"/>
  <c r="CU36" i="7"/>
  <c r="AX36" i="7"/>
  <c r="W36" i="7"/>
  <c r="Z36" i="7"/>
  <c r="BM36" i="7"/>
  <c r="BS36" i="7"/>
  <c r="G36" i="7"/>
  <c r="F36" i="7"/>
  <c r="BK36" i="7"/>
  <c r="AD36" i="7"/>
  <c r="BV36" i="7"/>
  <c r="J36" i="7"/>
  <c r="AW36" i="7"/>
  <c r="AU36" i="7"/>
  <c r="CN36" i="7"/>
  <c r="BB36" i="7"/>
  <c r="BN36" i="7"/>
  <c r="AO36" i="7"/>
  <c r="AM36" i="7"/>
  <c r="CD36" i="7"/>
  <c r="CV36" i="7"/>
  <c r="BF36" i="7"/>
  <c r="Q36" i="7"/>
  <c r="CQ36" i="7"/>
  <c r="CL36" i="7"/>
  <c r="CB36" i="7"/>
  <c r="CI36" i="7"/>
  <c r="DB37" i="39"/>
  <c r="CS17" i="39"/>
  <c r="DG34" i="39"/>
  <c r="J47" i="7" l="1"/>
  <c r="J117" i="7" s="1"/>
  <c r="J45" i="7"/>
  <c r="J46" i="7"/>
  <c r="BJ46" i="7"/>
  <c r="BJ45" i="7"/>
  <c r="BJ47" i="7"/>
  <c r="BJ117" i="7" s="1"/>
  <c r="AQ50" i="7"/>
  <c r="AQ51" i="7"/>
  <c r="AQ52" i="7"/>
  <c r="AQ117" i="7" s="1"/>
  <c r="AO15" i="39" s="1"/>
  <c r="Q45" i="7"/>
  <c r="Q46" i="7"/>
  <c r="Q47" i="7"/>
  <c r="Q117" i="7" s="1"/>
  <c r="CN50" i="7"/>
  <c r="CY50" i="7" s="1"/>
  <c r="CN51" i="7"/>
  <c r="CN52" i="7"/>
  <c r="G46" i="7"/>
  <c r="G47" i="7"/>
  <c r="G117" i="7" s="1"/>
  <c r="G45" i="7"/>
  <c r="AL46" i="7"/>
  <c r="AL47" i="7"/>
  <c r="AL117" i="7" s="1"/>
  <c r="AL45" i="7"/>
  <c r="O47" i="7"/>
  <c r="O117" i="7" s="1"/>
  <c r="O46" i="7"/>
  <c r="O45" i="7"/>
  <c r="AG47" i="7"/>
  <c r="AG117" i="7" s="1"/>
  <c r="AE15" i="39" s="1"/>
  <c r="AG45" i="7"/>
  <c r="AG46" i="7"/>
  <c r="CS50" i="7"/>
  <c r="CS52" i="7"/>
  <c r="CS51" i="7"/>
  <c r="BT50" i="7"/>
  <c r="BT51" i="7"/>
  <c r="BT52" i="7"/>
  <c r="CJ51" i="7"/>
  <c r="CJ52" i="7"/>
  <c r="CJ50" i="7"/>
  <c r="AV52" i="7"/>
  <c r="AV117" i="7" s="1"/>
  <c r="AV50" i="7"/>
  <c r="AV51" i="7"/>
  <c r="CR51" i="7"/>
  <c r="CR50" i="7"/>
  <c r="CR52" i="7"/>
  <c r="AM73" i="7"/>
  <c r="AM76" i="7" s="1"/>
  <c r="AM118" i="7"/>
  <c r="AK16" i="39" s="1"/>
  <c r="BV73" i="7"/>
  <c r="BV76" i="7" s="1"/>
  <c r="BV118" i="7"/>
  <c r="BT16" i="39" s="1"/>
  <c r="AQ73" i="7"/>
  <c r="AQ76" i="7" s="1"/>
  <c r="AQ118" i="7"/>
  <c r="AO16" i="39" s="1"/>
  <c r="L68" i="7"/>
  <c r="L76" i="7" s="1"/>
  <c r="L118" i="7"/>
  <c r="J16" i="39" s="1"/>
  <c r="BF52" i="7"/>
  <c r="BF50" i="7"/>
  <c r="BF51" i="7"/>
  <c r="AU50" i="7"/>
  <c r="AU51" i="7"/>
  <c r="AU52" i="7"/>
  <c r="AU117" i="7" s="1"/>
  <c r="AS15" i="39" s="1"/>
  <c r="BS45" i="7"/>
  <c r="BS46" i="7"/>
  <c r="BS47" i="7"/>
  <c r="BS117" i="7" s="1"/>
  <c r="BQ15" i="39" s="1"/>
  <c r="BE47" i="7"/>
  <c r="BE117" i="7" s="1"/>
  <c r="BC15" i="39" s="1"/>
  <c r="BE45" i="7"/>
  <c r="BE46" i="7"/>
  <c r="AE46" i="7"/>
  <c r="AE47" i="7"/>
  <c r="AE117" i="7" s="1"/>
  <c r="AC15" i="39" s="1"/>
  <c r="AE45" i="7"/>
  <c r="I46" i="7"/>
  <c r="I45" i="7"/>
  <c r="I47" i="7"/>
  <c r="I117" i="7" s="1"/>
  <c r="AF50" i="7"/>
  <c r="AF51" i="7"/>
  <c r="AF52" i="7"/>
  <c r="AF117" i="7" s="1"/>
  <c r="AD15" i="39" s="1"/>
  <c r="BA46" i="7"/>
  <c r="BA47" i="7"/>
  <c r="BA117" i="7" s="1"/>
  <c r="BA45" i="7"/>
  <c r="AY46" i="7"/>
  <c r="AY45" i="7"/>
  <c r="AY47" i="7"/>
  <c r="AY117" i="7" s="1"/>
  <c r="AR47" i="7"/>
  <c r="AR117" i="7" s="1"/>
  <c r="AR45" i="7"/>
  <c r="AR46" i="7"/>
  <c r="AK47" i="7"/>
  <c r="AK117" i="7" s="1"/>
  <c r="AI15" i="39" s="1"/>
  <c r="AK46" i="7"/>
  <c r="AK45" i="7"/>
  <c r="CG47" i="7"/>
  <c r="CG117" i="7" s="1"/>
  <c r="CG45" i="7"/>
  <c r="CG46" i="7"/>
  <c r="CV96" i="7"/>
  <c r="CT44" i="39" s="1"/>
  <c r="CV118" i="7"/>
  <c r="CV103" i="7"/>
  <c r="CT52" i="39" s="1"/>
  <c r="CV110" i="7"/>
  <c r="CT60" i="39" s="1"/>
  <c r="AX73" i="7"/>
  <c r="AX76" i="7" s="1"/>
  <c r="AX118" i="7"/>
  <c r="AV16" i="39" s="1"/>
  <c r="S68" i="7"/>
  <c r="S76" i="7" s="1"/>
  <c r="S118" i="7"/>
  <c r="Q16" i="39" s="1"/>
  <c r="AD73" i="7"/>
  <c r="AD76" i="7" s="1"/>
  <c r="AD118" i="7"/>
  <c r="AB16" i="39" s="1"/>
  <c r="AJ73" i="7"/>
  <c r="AJ76" i="7" s="1"/>
  <c r="AJ118" i="7"/>
  <c r="AH16" i="39" s="1"/>
  <c r="AW50" i="7"/>
  <c r="AW52" i="7"/>
  <c r="AW117" i="7" s="1"/>
  <c r="AW51" i="7"/>
  <c r="BM52" i="7"/>
  <c r="BM117" i="7" s="1"/>
  <c r="BM51" i="7"/>
  <c r="BM50" i="7"/>
  <c r="BR47" i="7"/>
  <c r="BR117" i="7" s="1"/>
  <c r="BR45" i="7"/>
  <c r="BR46" i="7"/>
  <c r="Y52" i="7"/>
  <c r="Y50" i="7"/>
  <c r="Y51" i="7"/>
  <c r="AP46" i="7"/>
  <c r="AP45" i="7"/>
  <c r="AP47" i="7"/>
  <c r="AP117" i="7" s="1"/>
  <c r="S45" i="7"/>
  <c r="S47" i="7"/>
  <c r="S117" i="7" s="1"/>
  <c r="Q15" i="39" s="1"/>
  <c r="S46" i="7"/>
  <c r="K45" i="7"/>
  <c r="K46" i="7"/>
  <c r="K47" i="7"/>
  <c r="K117" i="7" s="1"/>
  <c r="AC46" i="7"/>
  <c r="AC45" i="7"/>
  <c r="AC47" i="7"/>
  <c r="AC117" i="7" s="1"/>
  <c r="AA15" i="39" s="1"/>
  <c r="CO52" i="7"/>
  <c r="CO117" i="7" s="1"/>
  <c r="CO51" i="7"/>
  <c r="CO50" i="7"/>
  <c r="P51" i="7"/>
  <c r="P52" i="7"/>
  <c r="P117" i="7" s="1"/>
  <c r="P50" i="7"/>
  <c r="AZ46" i="7"/>
  <c r="AZ45" i="7"/>
  <c r="AZ47" i="7"/>
  <c r="AZ117" i="7" s="1"/>
  <c r="DG37" i="39"/>
  <c r="AR14" i="39"/>
  <c r="DC24" i="39"/>
  <c r="DC25" i="39"/>
  <c r="DC26" i="39"/>
  <c r="DC30" i="39"/>
  <c r="DC21" i="39"/>
  <c r="DC36" i="39"/>
  <c r="DH20" i="39"/>
  <c r="DC35" i="39"/>
  <c r="AH73" i="7"/>
  <c r="AH76" i="7" s="1"/>
  <c r="AH118" i="7"/>
  <c r="AF16" i="39" s="1"/>
  <c r="AB73" i="7"/>
  <c r="AB76" i="7" s="1"/>
  <c r="AB118" i="7"/>
  <c r="Z16" i="39" s="1"/>
  <c r="AA73" i="7"/>
  <c r="AA76" i="7" s="1"/>
  <c r="AA118" i="7"/>
  <c r="Y16" i="39" s="1"/>
  <c r="BY68" i="7"/>
  <c r="BY76" i="7" s="1"/>
  <c r="BY118" i="7"/>
  <c r="BW16" i="39" s="1"/>
  <c r="AG118" i="7"/>
  <c r="AE16" i="39" s="1"/>
  <c r="AG68" i="7"/>
  <c r="AG76" i="7" s="1"/>
  <c r="Z46" i="7"/>
  <c r="Z47" i="7"/>
  <c r="Z117" i="7" s="1"/>
  <c r="Z45" i="7"/>
  <c r="BL45" i="7"/>
  <c r="BL46" i="7"/>
  <c r="BL47" i="7"/>
  <c r="BL117" i="7" s="1"/>
  <c r="BH47" i="7"/>
  <c r="BH117" i="7" s="1"/>
  <c r="BH46" i="7"/>
  <c r="BH45" i="7"/>
  <c r="U68" i="7"/>
  <c r="U76" i="7" s="1"/>
  <c r="U118" i="7"/>
  <c r="S16" i="39" s="1"/>
  <c r="CW68" i="7"/>
  <c r="CW76" i="7" s="1"/>
  <c r="CW118" i="7"/>
  <c r="CI45" i="7"/>
  <c r="CI46" i="7"/>
  <c r="CI47" i="7"/>
  <c r="CI117" i="7" s="1"/>
  <c r="AA50" i="7"/>
  <c r="AA51" i="7"/>
  <c r="AA52" i="7"/>
  <c r="AA117" i="7" s="1"/>
  <c r="Y15" i="39" s="1"/>
  <c r="U47" i="7"/>
  <c r="U117" i="7" s="1"/>
  <c r="S15" i="39" s="1"/>
  <c r="U45" i="7"/>
  <c r="U46" i="7"/>
  <c r="R68" i="7"/>
  <c r="R76" i="7" s="1"/>
  <c r="R118" i="7"/>
  <c r="P16" i="39" s="1"/>
  <c r="AD51" i="7"/>
  <c r="AD52" i="7"/>
  <c r="AD117" i="7" s="1"/>
  <c r="AB15" i="39" s="1"/>
  <c r="AD50" i="7"/>
  <c r="AX52" i="7"/>
  <c r="AX117" i="7" s="1"/>
  <c r="AV15" i="39" s="1"/>
  <c r="AX51" i="7"/>
  <c r="AX50" i="7"/>
  <c r="AI46" i="7"/>
  <c r="AI45" i="7"/>
  <c r="AI47" i="7"/>
  <c r="AI117" i="7" s="1"/>
  <c r="BW52" i="7"/>
  <c r="BW50" i="7"/>
  <c r="BW51" i="7"/>
  <c r="BD47" i="7"/>
  <c r="BD117" i="7" s="1"/>
  <c r="BD46" i="7"/>
  <c r="BD45" i="7"/>
  <c r="BO47" i="7"/>
  <c r="BO117" i="7" s="1"/>
  <c r="BO46" i="7"/>
  <c r="BO45" i="7"/>
  <c r="BP50" i="7"/>
  <c r="BP51" i="7"/>
  <c r="BP52" i="7"/>
  <c r="BP117" i="7" s="1"/>
  <c r="DD26" i="39"/>
  <c r="DD25" i="39"/>
  <c r="DD36" i="39"/>
  <c r="DD24" i="39"/>
  <c r="DD30" i="39"/>
  <c r="DD21" i="39"/>
  <c r="DD35" i="39"/>
  <c r="CV71" i="7"/>
  <c r="CV72" i="7"/>
  <c r="BS68" i="7"/>
  <c r="BS76" i="7" s="1"/>
  <c r="BS118" i="7"/>
  <c r="BQ16" i="39" s="1"/>
  <c r="AN68" i="7"/>
  <c r="AN76" i="7" s="1"/>
  <c r="AN118" i="7"/>
  <c r="AL16" i="39" s="1"/>
  <c r="T68" i="7"/>
  <c r="T76" i="7" s="1"/>
  <c r="T118" i="7"/>
  <c r="R16" i="39" s="1"/>
  <c r="AT55" i="7"/>
  <c r="AT57" i="7" s="1"/>
  <c r="AT53" i="7"/>
  <c r="AT59" i="7" s="1"/>
  <c r="AT115" i="7"/>
  <c r="CH117" i="7"/>
  <c r="CH102" i="7"/>
  <c r="CH95" i="7"/>
  <c r="CH109" i="7"/>
  <c r="N51" i="7"/>
  <c r="N50" i="7"/>
  <c r="N52" i="7"/>
  <c r="E46" i="7"/>
  <c r="E47" i="7"/>
  <c r="E45" i="7"/>
  <c r="T45" i="7"/>
  <c r="T47" i="7"/>
  <c r="T117" i="7" s="1"/>
  <c r="R15" i="39" s="1"/>
  <c r="T46" i="7"/>
  <c r="BE68" i="7"/>
  <c r="BE76" i="7" s="1"/>
  <c r="BE118" i="7"/>
  <c r="BC16" i="39" s="1"/>
  <c r="W45" i="7"/>
  <c r="W46" i="7"/>
  <c r="W47" i="7"/>
  <c r="W117" i="7" s="1"/>
  <c r="BX52" i="7"/>
  <c r="BX117" i="7" s="1"/>
  <c r="BX50" i="7"/>
  <c r="BX51" i="7"/>
  <c r="CK47" i="7"/>
  <c r="CK117" i="7" s="1"/>
  <c r="CK45" i="7"/>
  <c r="CK46" i="7"/>
  <c r="AO51" i="7"/>
  <c r="AO50" i="7"/>
  <c r="AO52" i="7"/>
  <c r="AO117" i="7" s="1"/>
  <c r="BU51" i="7"/>
  <c r="BU52" i="7"/>
  <c r="BU117" i="7" s="1"/>
  <c r="BS15" i="39" s="1"/>
  <c r="BU50" i="7"/>
  <c r="CC45" i="7"/>
  <c r="CC46" i="7"/>
  <c r="CC47" i="7"/>
  <c r="CC117" i="7" s="1"/>
  <c r="AE68" i="7"/>
  <c r="AE76" i="7" s="1"/>
  <c r="AE118" i="7"/>
  <c r="AC16" i="39" s="1"/>
  <c r="V68" i="7"/>
  <c r="V76" i="7" s="1"/>
  <c r="V118" i="7"/>
  <c r="T16" i="39" s="1"/>
  <c r="CU68" i="7"/>
  <c r="CU76" i="7" s="1"/>
  <c r="CU118" i="7"/>
  <c r="CR17" i="39"/>
  <c r="CH56" i="7"/>
  <c r="CH116" i="7"/>
  <c r="CH101" i="7"/>
  <c r="CH108" i="7"/>
  <c r="CH94" i="7"/>
  <c r="CD47" i="7"/>
  <c r="CD117" i="7" s="1"/>
  <c r="CD45" i="7"/>
  <c r="CD46" i="7"/>
  <c r="CF45" i="7"/>
  <c r="CF46" i="7"/>
  <c r="CF47" i="7"/>
  <c r="CF117" i="7" s="1"/>
  <c r="H46" i="7"/>
  <c r="H45" i="7"/>
  <c r="H47" i="7"/>
  <c r="H117" i="7" s="1"/>
  <c r="AR15" i="39"/>
  <c r="F68" i="7"/>
  <c r="F76" i="7" s="1"/>
  <c r="F118" i="7"/>
  <c r="D16" i="39" s="1"/>
  <c r="AM51" i="7"/>
  <c r="AM50" i="7"/>
  <c r="AM52" i="7"/>
  <c r="AM117" i="7" s="1"/>
  <c r="AK15" i="39" s="1"/>
  <c r="BV50" i="7"/>
  <c r="BV52" i="7"/>
  <c r="BV117" i="7" s="1"/>
  <c r="BT15" i="39" s="1"/>
  <c r="BV51" i="7"/>
  <c r="R45" i="7"/>
  <c r="R46" i="7"/>
  <c r="R47" i="7"/>
  <c r="R117" i="7" s="1"/>
  <c r="P15" i="39" s="1"/>
  <c r="BY46" i="7"/>
  <c r="BY47" i="7"/>
  <c r="BY117" i="7" s="1"/>
  <c r="BW15" i="39" s="1"/>
  <c r="BY45" i="7"/>
  <c r="AB51" i="7"/>
  <c r="AB50" i="7"/>
  <c r="AB52" i="7"/>
  <c r="AB117" i="7" s="1"/>
  <c r="Z15" i="39" s="1"/>
  <c r="AU73" i="7"/>
  <c r="AU76" i="7" s="1"/>
  <c r="AU118" i="7"/>
  <c r="AS16" i="39" s="1"/>
  <c r="CX68" i="7"/>
  <c r="CX76" i="7" s="1"/>
  <c r="CX118" i="7"/>
  <c r="AC68" i="7"/>
  <c r="AC76" i="7" s="1"/>
  <c r="AC118" i="7"/>
  <c r="AA16" i="39" s="1"/>
  <c r="CY36" i="7"/>
  <c r="DD36" i="7"/>
  <c r="DC36" i="7"/>
  <c r="CB45" i="7"/>
  <c r="CB46" i="7"/>
  <c r="CB47" i="7"/>
  <c r="CL45" i="7"/>
  <c r="CL47" i="7"/>
  <c r="CL117" i="7" s="1"/>
  <c r="CL46" i="7"/>
  <c r="BN46" i="7"/>
  <c r="BN47" i="7"/>
  <c r="BN117" i="7" s="1"/>
  <c r="BN45" i="7"/>
  <c r="BK51" i="7"/>
  <c r="BK52" i="7"/>
  <c r="BK50" i="7"/>
  <c r="AH50" i="7"/>
  <c r="AH51" i="7"/>
  <c r="AH52" i="7"/>
  <c r="AH117" i="7" s="1"/>
  <c r="AF15" i="39" s="1"/>
  <c r="V45" i="7"/>
  <c r="V46" i="7"/>
  <c r="V47" i="7"/>
  <c r="V117" i="7" s="1"/>
  <c r="T15" i="39" s="1"/>
  <c r="AN45" i="7"/>
  <c r="AN46" i="7"/>
  <c r="AN47" i="7"/>
  <c r="AN117" i="7" s="1"/>
  <c r="AL15" i="39" s="1"/>
  <c r="BC51" i="7"/>
  <c r="BC52" i="7"/>
  <c r="BC117" i="7" s="1"/>
  <c r="BC50" i="7"/>
  <c r="M46" i="7"/>
  <c r="M47" i="7"/>
  <c r="M117" i="7" s="1"/>
  <c r="M45" i="7"/>
  <c r="AS46" i="7"/>
  <c r="AS47" i="7"/>
  <c r="AS117" i="7" s="1"/>
  <c r="AS45" i="7"/>
  <c r="AJ50" i="7"/>
  <c r="AJ51" i="7"/>
  <c r="AJ52" i="7"/>
  <c r="AJ117" i="7" s="1"/>
  <c r="AH15" i="39" s="1"/>
  <c r="DD34" i="39"/>
  <c r="CQ47" i="7"/>
  <c r="CQ117" i="7" s="1"/>
  <c r="CQ45" i="7"/>
  <c r="CQ46" i="7"/>
  <c r="BB51" i="7"/>
  <c r="BB50" i="7"/>
  <c r="BB52" i="7"/>
  <c r="BB117" i="7" s="1"/>
  <c r="F46" i="7"/>
  <c r="F45" i="7"/>
  <c r="F47" i="7"/>
  <c r="F117" i="7" s="1"/>
  <c r="D15" i="39" s="1"/>
  <c r="CM50" i="7"/>
  <c r="CM52" i="7"/>
  <c r="CM51" i="7"/>
  <c r="CE45" i="7"/>
  <c r="CE46" i="7"/>
  <c r="CE47" i="7"/>
  <c r="CE117" i="7" s="1"/>
  <c r="BG45" i="7"/>
  <c r="BG46" i="7"/>
  <c r="BG47" i="7"/>
  <c r="BG117" i="7" s="1"/>
  <c r="BI47" i="7"/>
  <c r="BI117" i="7" s="1"/>
  <c r="BI46" i="7"/>
  <c r="BI45" i="7"/>
  <c r="L46" i="7"/>
  <c r="L47" i="7"/>
  <c r="L117" i="7" s="1"/>
  <c r="J15" i="39" s="1"/>
  <c r="L45" i="7"/>
  <c r="CP50" i="7"/>
  <c r="CP51" i="7"/>
  <c r="CP52" i="7"/>
  <c r="X46" i="7"/>
  <c r="X45" i="7"/>
  <c r="X47" i="7"/>
  <c r="X117" i="7" s="1"/>
  <c r="BQ50" i="7"/>
  <c r="BQ51" i="7"/>
  <c r="BQ52" i="7"/>
  <c r="BQ117" i="7" s="1"/>
  <c r="BZ36" i="7"/>
  <c r="D50" i="7"/>
  <c r="D51" i="7"/>
  <c r="D52" i="7"/>
  <c r="DF24" i="39"/>
  <c r="DF25" i="39"/>
  <c r="DF30" i="39"/>
  <c r="DF26" i="39"/>
  <c r="DF36" i="39"/>
  <c r="DF21" i="39"/>
  <c r="DF35" i="39"/>
  <c r="CT73" i="7"/>
  <c r="CT76" i="7" s="1"/>
  <c r="CT118" i="7"/>
  <c r="BU118" i="7"/>
  <c r="BS16" i="39" s="1"/>
  <c r="BU73" i="7"/>
  <c r="BU76" i="7" s="1"/>
  <c r="AK68" i="7"/>
  <c r="AK76" i="7" s="1"/>
  <c r="AK118" i="7"/>
  <c r="AI16" i="39" s="1"/>
  <c r="AF73" i="7"/>
  <c r="AF76" i="7" s="1"/>
  <c r="AF118" i="7"/>
  <c r="AD16" i="39" s="1"/>
  <c r="CH53" i="7"/>
  <c r="CH55" i="7"/>
  <c r="CH115" i="7"/>
  <c r="CH93" i="7"/>
  <c r="CH107" i="7"/>
  <c r="CH100" i="7"/>
  <c r="X56" i="7" l="1"/>
  <c r="X116" i="7"/>
  <c r="CM56" i="7"/>
  <c r="CM94" i="7"/>
  <c r="CK42" i="39" s="1"/>
  <c r="CM116" i="7"/>
  <c r="CM101" i="7"/>
  <c r="CK50" i="39" s="1"/>
  <c r="CM108" i="7"/>
  <c r="CK58" i="39" s="1"/>
  <c r="AH56" i="7"/>
  <c r="AH116" i="7"/>
  <c r="AF14" i="39" s="1"/>
  <c r="BV56" i="7"/>
  <c r="BV116" i="7"/>
  <c r="BT14" i="39" s="1"/>
  <c r="BU56" i="7"/>
  <c r="BU116" i="7"/>
  <c r="BS14" i="39" s="1"/>
  <c r="BX55" i="7"/>
  <c r="BX53" i="7"/>
  <c r="BX59" i="7" s="1"/>
  <c r="BX115" i="7"/>
  <c r="DD52" i="7"/>
  <c r="AT63" i="7"/>
  <c r="CV98" i="7"/>
  <c r="CT46" i="39" s="1"/>
  <c r="CV120" i="7"/>
  <c r="CV112" i="7"/>
  <c r="CT62" i="39" s="1"/>
  <c r="CV105" i="7"/>
  <c r="CT54" i="39" s="1"/>
  <c r="BD56" i="7"/>
  <c r="BD116" i="7"/>
  <c r="AX53" i="7"/>
  <c r="AX59" i="7" s="1"/>
  <c r="AX55" i="7"/>
  <c r="AX57" i="7" s="1"/>
  <c r="AX115" i="7"/>
  <c r="U56" i="7"/>
  <c r="U116" i="7"/>
  <c r="S14" i="39" s="1"/>
  <c r="CI48" i="7"/>
  <c r="CI59" i="7" s="1"/>
  <c r="CI55" i="7"/>
  <c r="CI115" i="7"/>
  <c r="BJ15" i="39"/>
  <c r="P56" i="7"/>
  <c r="P116" i="7"/>
  <c r="K56" i="7"/>
  <c r="K116" i="7"/>
  <c r="Y94" i="7"/>
  <c r="W42" i="39" s="1"/>
  <c r="Y116" i="7"/>
  <c r="Y108" i="7"/>
  <c r="W58" i="39" s="1"/>
  <c r="Y56" i="7"/>
  <c r="Y101" i="7"/>
  <c r="W50" i="39" s="1"/>
  <c r="BK15" i="39"/>
  <c r="CV73" i="7"/>
  <c r="CV76" i="7" s="1"/>
  <c r="AR55" i="7"/>
  <c r="AR48" i="7"/>
  <c r="AR59" i="7" s="1"/>
  <c r="AR115" i="7"/>
  <c r="AE116" i="7"/>
  <c r="AC14" i="39" s="1"/>
  <c r="AE56" i="7"/>
  <c r="AU56" i="7"/>
  <c r="AU116" i="7"/>
  <c r="AS14" i="39" s="1"/>
  <c r="CR56" i="7"/>
  <c r="CR101" i="7"/>
  <c r="CP50" i="39" s="1"/>
  <c r="CR116" i="7"/>
  <c r="BT56" i="7"/>
  <c r="BT116" i="7"/>
  <c r="BT94" i="7"/>
  <c r="BR42" i="39" s="1"/>
  <c r="BT101" i="7"/>
  <c r="BR50" i="39" s="1"/>
  <c r="BT108" i="7"/>
  <c r="BR58" i="39" s="1"/>
  <c r="O48" i="7"/>
  <c r="O59" i="7" s="1"/>
  <c r="O55" i="7"/>
  <c r="O115" i="7"/>
  <c r="G56" i="7"/>
  <c r="G116" i="7"/>
  <c r="AQ56" i="7"/>
  <c r="AQ116" i="7"/>
  <c r="AO14" i="39" s="1"/>
  <c r="D53" i="7"/>
  <c r="D55" i="7"/>
  <c r="BZ50" i="7"/>
  <c r="DA50" i="7" s="1"/>
  <c r="D115" i="7"/>
  <c r="D100" i="7"/>
  <c r="D107" i="7"/>
  <c r="D93" i="7"/>
  <c r="CP109" i="7"/>
  <c r="CN59" i="39" s="1"/>
  <c r="CP117" i="7"/>
  <c r="CP95" i="7"/>
  <c r="CN43" i="39" s="1"/>
  <c r="CP102" i="7"/>
  <c r="CN51" i="39" s="1"/>
  <c r="BG15" i="39"/>
  <c r="CM95" i="7"/>
  <c r="CK43" i="39" s="1"/>
  <c r="CM117" i="7"/>
  <c r="CM109" i="7"/>
  <c r="CK59" i="39" s="1"/>
  <c r="CM102" i="7"/>
  <c r="CK51" i="39" s="1"/>
  <c r="CQ56" i="7"/>
  <c r="CQ116" i="7"/>
  <c r="AQ15" i="39"/>
  <c r="AH53" i="7"/>
  <c r="AH59" i="7" s="1"/>
  <c r="AH115" i="7"/>
  <c r="AH55" i="7"/>
  <c r="CJ15" i="39"/>
  <c r="AB116" i="7"/>
  <c r="Z14" i="39" s="1"/>
  <c r="AB56" i="7"/>
  <c r="CD48" i="7"/>
  <c r="CD59" i="7" s="1"/>
  <c r="CD55" i="7"/>
  <c r="CD57" i="7" s="1"/>
  <c r="CD115" i="7"/>
  <c r="AM15" i="39"/>
  <c r="BV15" i="39"/>
  <c r="T48" i="7"/>
  <c r="T59" i="7" s="1"/>
  <c r="T55" i="7"/>
  <c r="T115" i="7"/>
  <c r="CY52" i="7"/>
  <c r="CV97" i="7"/>
  <c r="CT45" i="39" s="1"/>
  <c r="CV119" i="7"/>
  <c r="CV111" i="7"/>
  <c r="CT61" i="39" s="1"/>
  <c r="CT56" i="39" s="1"/>
  <c r="CV104" i="7"/>
  <c r="CT53" i="39" s="1"/>
  <c r="BN15" i="39"/>
  <c r="BB15" i="39"/>
  <c r="AX56" i="7"/>
  <c r="AX116" i="7"/>
  <c r="AV14" i="39" s="1"/>
  <c r="U48" i="7"/>
  <c r="U59" i="7" s="1"/>
  <c r="U55" i="7"/>
  <c r="U115" i="7"/>
  <c r="CW134" i="7"/>
  <c r="CU34" i="39" s="1"/>
  <c r="CU16" i="39"/>
  <c r="CW122" i="7"/>
  <c r="BL56" i="7"/>
  <c r="BL116" i="7"/>
  <c r="CO53" i="7"/>
  <c r="CO59" i="7" s="1"/>
  <c r="CO115" i="7"/>
  <c r="CO55" i="7"/>
  <c r="CO57" i="7" s="1"/>
  <c r="K48" i="7"/>
  <c r="K59" i="7" s="1"/>
  <c r="K55" i="7"/>
  <c r="K115" i="7"/>
  <c r="Y55" i="7"/>
  <c r="Y57" i="7" s="1"/>
  <c r="Y53" i="7"/>
  <c r="Y59" i="7" s="1"/>
  <c r="Y93" i="7"/>
  <c r="W41" i="39" s="1"/>
  <c r="Y115" i="7"/>
  <c r="Y100" i="7"/>
  <c r="W49" i="39" s="1"/>
  <c r="Y107" i="7"/>
  <c r="W57" i="39" s="1"/>
  <c r="AW56" i="7"/>
  <c r="AW116" i="7"/>
  <c r="CG56" i="7"/>
  <c r="CG116" i="7"/>
  <c r="AP15" i="39"/>
  <c r="AF56" i="7"/>
  <c r="AF116" i="7"/>
  <c r="AD14" i="39" s="1"/>
  <c r="BE56" i="7"/>
  <c r="BE116" i="7"/>
  <c r="BC14" i="39" s="1"/>
  <c r="AU55" i="7"/>
  <c r="AU57" i="7" s="1"/>
  <c r="AU53" i="7"/>
  <c r="AU59" i="7" s="1"/>
  <c r="AU115" i="7"/>
  <c r="AV56" i="7"/>
  <c r="AV116" i="7"/>
  <c r="BT55" i="7"/>
  <c r="BT53" i="7"/>
  <c r="BT59" i="7" s="1"/>
  <c r="BT115" i="7"/>
  <c r="BT93" i="7"/>
  <c r="BR41" i="39" s="1"/>
  <c r="BT100" i="7"/>
  <c r="BR49" i="39" s="1"/>
  <c r="BT107" i="7"/>
  <c r="BR57" i="39" s="1"/>
  <c r="O56" i="7"/>
  <c r="O116" i="7"/>
  <c r="CN117" i="7"/>
  <c r="CN95" i="7"/>
  <c r="CL43" i="39" s="1"/>
  <c r="CN109" i="7"/>
  <c r="CL59" i="39" s="1"/>
  <c r="CN102" i="7"/>
  <c r="CL51" i="39" s="1"/>
  <c r="AQ53" i="7"/>
  <c r="AQ59" i="7" s="1"/>
  <c r="AQ115" i="7"/>
  <c r="AQ55" i="7"/>
  <c r="AQ57" i="7" s="1"/>
  <c r="CF41" i="39"/>
  <c r="DA36" i="7"/>
  <c r="CP56" i="7"/>
  <c r="CP116" i="7"/>
  <c r="CP94" i="7"/>
  <c r="CN42" i="39" s="1"/>
  <c r="CP108" i="7"/>
  <c r="CN58" i="39" s="1"/>
  <c r="CP101" i="7"/>
  <c r="CN50" i="39" s="1"/>
  <c r="BE15" i="39"/>
  <c r="CM53" i="7"/>
  <c r="CM59" i="7" s="1"/>
  <c r="CM93" i="7"/>
  <c r="CK41" i="39" s="1"/>
  <c r="CM115" i="7"/>
  <c r="CM55" i="7"/>
  <c r="CM57" i="7" s="1"/>
  <c r="CM100" i="7"/>
  <c r="CK49" i="39" s="1"/>
  <c r="CM107" i="7"/>
  <c r="CK57" i="39" s="1"/>
  <c r="CQ48" i="7"/>
  <c r="CQ59" i="7" s="1"/>
  <c r="CQ55" i="7"/>
  <c r="CQ115" i="7"/>
  <c r="AS56" i="7"/>
  <c r="AS116" i="7"/>
  <c r="AN56" i="7"/>
  <c r="AN116" i="7"/>
  <c r="AL14" i="39" s="1"/>
  <c r="BK115" i="7"/>
  <c r="BK93" i="7"/>
  <c r="BI41" i="39" s="1"/>
  <c r="BK53" i="7"/>
  <c r="BK59" i="7" s="1"/>
  <c r="BK55" i="7"/>
  <c r="BK57" i="7" s="1"/>
  <c r="BK107" i="7"/>
  <c r="BI57" i="39" s="1"/>
  <c r="BK100" i="7"/>
  <c r="BI49" i="39" s="1"/>
  <c r="CL48" i="7"/>
  <c r="CL59" i="7" s="1"/>
  <c r="CL55" i="7"/>
  <c r="CL115" i="7"/>
  <c r="BY48" i="7"/>
  <c r="BY59" i="7" s="1"/>
  <c r="BY55" i="7"/>
  <c r="BY57" i="7" s="1"/>
  <c r="BY115" i="7"/>
  <c r="BV55" i="7"/>
  <c r="BV57" i="7" s="1"/>
  <c r="BV53" i="7"/>
  <c r="BV59" i="7" s="1"/>
  <c r="BV115" i="7"/>
  <c r="F15" i="39"/>
  <c r="CB15" i="39"/>
  <c r="DC51" i="7"/>
  <c r="AO53" i="7"/>
  <c r="AO59" i="7" s="1"/>
  <c r="AO115" i="7"/>
  <c r="AO55" i="7"/>
  <c r="U15" i="39"/>
  <c r="E48" i="7"/>
  <c r="BZ45" i="7"/>
  <c r="DA45" i="7" s="1"/>
  <c r="E55" i="7"/>
  <c r="E115" i="7"/>
  <c r="CF59" i="39"/>
  <c r="BP56" i="7"/>
  <c r="BP116" i="7"/>
  <c r="BW56" i="7"/>
  <c r="BW116" i="7"/>
  <c r="BW94" i="7"/>
  <c r="BU42" i="39" s="1"/>
  <c r="BW101" i="7"/>
  <c r="BU50" i="39" s="1"/>
  <c r="BW108" i="7"/>
  <c r="BU58" i="39" s="1"/>
  <c r="CW81" i="7"/>
  <c r="CW83" i="7" s="1"/>
  <c r="CW79" i="7"/>
  <c r="BL55" i="7"/>
  <c r="BL57" i="7" s="1"/>
  <c r="BL48" i="7"/>
  <c r="BL59" i="7" s="1"/>
  <c r="BL115" i="7"/>
  <c r="CO116" i="7"/>
  <c r="CO56" i="7"/>
  <c r="S56" i="7"/>
  <c r="S116" i="7"/>
  <c r="Q14" i="39" s="1"/>
  <c r="Y117" i="7"/>
  <c r="Y95" i="7"/>
  <c r="W43" i="39" s="1"/>
  <c r="Y109" i="7"/>
  <c r="W59" i="39" s="1"/>
  <c r="Y102" i="7"/>
  <c r="W51" i="39" s="1"/>
  <c r="AU15" i="39"/>
  <c r="CG48" i="7"/>
  <c r="CG59" i="7" s="1"/>
  <c r="CG55" i="7"/>
  <c r="CG115" i="7"/>
  <c r="AW15" i="39"/>
  <c r="AF53" i="7"/>
  <c r="AF59" i="7" s="1"/>
  <c r="AF115" i="7"/>
  <c r="AF55" i="7"/>
  <c r="BE48" i="7"/>
  <c r="BE59" i="7" s="1"/>
  <c r="BE55" i="7"/>
  <c r="BE115" i="7"/>
  <c r="BF56" i="7"/>
  <c r="BF94" i="7"/>
  <c r="BD42" i="39" s="1"/>
  <c r="BF116" i="7"/>
  <c r="BF101" i="7"/>
  <c r="BD50" i="39" s="1"/>
  <c r="BF108" i="7"/>
  <c r="BD58" i="39" s="1"/>
  <c r="AV53" i="7"/>
  <c r="AV59" i="7" s="1"/>
  <c r="AV115" i="7"/>
  <c r="AV55" i="7"/>
  <c r="AV57" i="7" s="1"/>
  <c r="CS56" i="7"/>
  <c r="CS116" i="7"/>
  <c r="CS101" i="7"/>
  <c r="CQ50" i="39" s="1"/>
  <c r="M15" i="39"/>
  <c r="CN56" i="7"/>
  <c r="CN116" i="7"/>
  <c r="CN94" i="7"/>
  <c r="CL42" i="39" s="1"/>
  <c r="CN108" i="7"/>
  <c r="CL58" i="39" s="1"/>
  <c r="CN101" i="7"/>
  <c r="CL50" i="39" s="1"/>
  <c r="BH15" i="39"/>
  <c r="AS48" i="7"/>
  <c r="AS59" i="7" s="1"/>
  <c r="AS55" i="7"/>
  <c r="AS57" i="7" s="1"/>
  <c r="AS115" i="7"/>
  <c r="CY51" i="7"/>
  <c r="BG56" i="7"/>
  <c r="BG116" i="7"/>
  <c r="AN55" i="7"/>
  <c r="AN57" i="7" s="1"/>
  <c r="AN48" i="7"/>
  <c r="AN59" i="7" s="1"/>
  <c r="AN115" i="7"/>
  <c r="DD47" i="7"/>
  <c r="CY47" i="7"/>
  <c r="DC47" i="7"/>
  <c r="CB117" i="7"/>
  <c r="CX134" i="7"/>
  <c r="CV34" i="39" s="1"/>
  <c r="CV16" i="39"/>
  <c r="CX127" i="7"/>
  <c r="CV26" i="39" s="1"/>
  <c r="CX122" i="7"/>
  <c r="CA15" i="39"/>
  <c r="W56" i="7"/>
  <c r="W116" i="7"/>
  <c r="BW53" i="7"/>
  <c r="BW59" i="7" s="1"/>
  <c r="BW93" i="7"/>
  <c r="BU41" i="39" s="1"/>
  <c r="BW107" i="7"/>
  <c r="BU57" i="39" s="1"/>
  <c r="BW115" i="7"/>
  <c r="BW100" i="7"/>
  <c r="BU49" i="39" s="1"/>
  <c r="BW55" i="7"/>
  <c r="Z48" i="7"/>
  <c r="Z59" i="7" s="1"/>
  <c r="Z55" i="7"/>
  <c r="Z57" i="7" s="1"/>
  <c r="Z115" i="7"/>
  <c r="CM15" i="39"/>
  <c r="CS102" i="7"/>
  <c r="CQ51" i="39" s="1"/>
  <c r="CS117" i="7"/>
  <c r="CN53" i="7"/>
  <c r="CN59" i="7" s="1"/>
  <c r="CN55" i="7"/>
  <c r="CN115" i="7"/>
  <c r="CN100" i="7"/>
  <c r="CL49" i="39" s="1"/>
  <c r="CN93" i="7"/>
  <c r="CL41" i="39" s="1"/>
  <c r="CN107" i="7"/>
  <c r="CL57" i="39" s="1"/>
  <c r="BQ56" i="7"/>
  <c r="BQ116" i="7"/>
  <c r="BY56" i="7"/>
  <c r="BY116" i="7"/>
  <c r="BW14" i="39" s="1"/>
  <c r="BZ46" i="7"/>
  <c r="DA46" i="7" s="1"/>
  <c r="E56" i="7"/>
  <c r="E116" i="7"/>
  <c r="BO48" i="7"/>
  <c r="BO59" i="7" s="1"/>
  <c r="BO55" i="7"/>
  <c r="BO115" i="7"/>
  <c r="AA56" i="7"/>
  <c r="AA116" i="7"/>
  <c r="Y14" i="39" s="1"/>
  <c r="I55" i="7"/>
  <c r="I57" i="7" s="1"/>
  <c r="I115" i="7"/>
  <c r="I48" i="7"/>
  <c r="I59" i="7" s="1"/>
  <c r="AJ15" i="39"/>
  <c r="CH57" i="7"/>
  <c r="CC15" i="39"/>
  <c r="F56" i="7"/>
  <c r="F116" i="7"/>
  <c r="D14" i="39" s="1"/>
  <c r="M56" i="7"/>
  <c r="M116" i="7"/>
  <c r="V56" i="7"/>
  <c r="V116" i="7"/>
  <c r="T14" i="39" s="1"/>
  <c r="BN55" i="7"/>
  <c r="BN48" i="7"/>
  <c r="BN59" i="7" s="1"/>
  <c r="BN115" i="7"/>
  <c r="DD45" i="7"/>
  <c r="CB48" i="7"/>
  <c r="DC45" i="7"/>
  <c r="CB55" i="7"/>
  <c r="CY45" i="7"/>
  <c r="CB115" i="7"/>
  <c r="AM56" i="7"/>
  <c r="AM116" i="7"/>
  <c r="AK14" i="39" s="1"/>
  <c r="CD15" i="39"/>
  <c r="CF50" i="39"/>
  <c r="CU127" i="7"/>
  <c r="CS26" i="39" s="1"/>
  <c r="CU134" i="7"/>
  <c r="CS34" i="39" s="1"/>
  <c r="CS16" i="39"/>
  <c r="CU122" i="7"/>
  <c r="CC55" i="7"/>
  <c r="CC48" i="7"/>
  <c r="CC59" i="7" s="1"/>
  <c r="CC115" i="7"/>
  <c r="CK55" i="7"/>
  <c r="CK48" i="7"/>
  <c r="CK59" i="7" s="1"/>
  <c r="CK115" i="7"/>
  <c r="N117" i="7"/>
  <c r="N95" i="7"/>
  <c r="L43" i="39" s="1"/>
  <c r="N109" i="7"/>
  <c r="L59" i="39" s="1"/>
  <c r="N102" i="7"/>
  <c r="L51" i="39" s="1"/>
  <c r="CF51" i="39"/>
  <c r="DD27" i="39"/>
  <c r="BO56" i="7"/>
  <c r="BO116" i="7"/>
  <c r="AG15" i="39"/>
  <c r="AD56" i="7"/>
  <c r="AD116" i="7"/>
  <c r="AB14" i="39" s="1"/>
  <c r="AA53" i="7"/>
  <c r="AA59" i="7" s="1"/>
  <c r="AA55" i="7"/>
  <c r="AA57" i="7" s="1"/>
  <c r="AA115" i="7"/>
  <c r="BH48" i="7"/>
  <c r="BH59" i="7" s="1"/>
  <c r="BH55" i="7"/>
  <c r="BH115" i="7"/>
  <c r="Z56" i="7"/>
  <c r="Z116" i="7"/>
  <c r="AZ56" i="7"/>
  <c r="AZ116" i="7"/>
  <c r="AC48" i="7"/>
  <c r="AC59" i="7" s="1"/>
  <c r="AC55" i="7"/>
  <c r="AC115" i="7"/>
  <c r="AN15" i="39"/>
  <c r="BP15" i="39"/>
  <c r="CT48" i="39"/>
  <c r="AK56" i="7"/>
  <c r="AK116" i="7"/>
  <c r="AI14" i="39" s="1"/>
  <c r="BA48" i="7"/>
  <c r="BA59" i="7" s="1"/>
  <c r="BA55" i="7"/>
  <c r="BA57" i="7" s="1"/>
  <c r="BA115" i="7"/>
  <c r="I56" i="7"/>
  <c r="I116" i="7"/>
  <c r="BS56" i="7"/>
  <c r="BS116" i="7"/>
  <c r="BQ14" i="39" s="1"/>
  <c r="CJ117" i="7"/>
  <c r="CJ95" i="7"/>
  <c r="CH43" i="39" s="1"/>
  <c r="CJ102" i="7"/>
  <c r="CH51" i="39" s="1"/>
  <c r="CJ109" i="7"/>
  <c r="CH59" i="39" s="1"/>
  <c r="AG56" i="7"/>
  <c r="AG116" i="7"/>
  <c r="AE14" i="39" s="1"/>
  <c r="AL56" i="7"/>
  <c r="AL116" i="7"/>
  <c r="Q56" i="7"/>
  <c r="Q116" i="7"/>
  <c r="J56" i="7"/>
  <c r="J116" i="7"/>
  <c r="BB116" i="7"/>
  <c r="BB56" i="7"/>
  <c r="CL56" i="7"/>
  <c r="CL116" i="7"/>
  <c r="CD56" i="7"/>
  <c r="CD116" i="7"/>
  <c r="CF13" i="39"/>
  <c r="CP55" i="7"/>
  <c r="CP57" i="7" s="1"/>
  <c r="CP53" i="7"/>
  <c r="CP59" i="7" s="1"/>
  <c r="CP93" i="7"/>
  <c r="CN41" i="39" s="1"/>
  <c r="CP115" i="7"/>
  <c r="CP107" i="7"/>
  <c r="CN57" i="39" s="1"/>
  <c r="CP100" i="7"/>
  <c r="CN49" i="39" s="1"/>
  <c r="M55" i="7"/>
  <c r="M57" i="7" s="1"/>
  <c r="M48" i="7"/>
  <c r="M59" i="7" s="1"/>
  <c r="M115" i="7"/>
  <c r="BZ47" i="7"/>
  <c r="DA47" i="7" s="1"/>
  <c r="E117" i="7"/>
  <c r="AX15" i="39"/>
  <c r="BR56" i="7"/>
  <c r="BR116" i="7"/>
  <c r="AY48" i="7"/>
  <c r="AY59" i="7" s="1"/>
  <c r="AY55" i="7"/>
  <c r="AY57" i="7" s="1"/>
  <c r="AY115" i="7"/>
  <c r="AT15" i="39"/>
  <c r="BJ48" i="7"/>
  <c r="BJ59" i="7" s="1"/>
  <c r="BJ55" i="7"/>
  <c r="BJ115" i="7"/>
  <c r="DF37" i="39"/>
  <c r="F48" i="7"/>
  <c r="F59" i="7" s="1"/>
  <c r="F55" i="7"/>
  <c r="F115" i="7"/>
  <c r="DC46" i="7"/>
  <c r="DD46" i="7"/>
  <c r="CB56" i="7"/>
  <c r="CY46" i="7"/>
  <c r="CB116" i="7"/>
  <c r="H56" i="7"/>
  <c r="H116" i="7"/>
  <c r="CK56" i="7"/>
  <c r="CK116" i="7"/>
  <c r="BW95" i="7"/>
  <c r="BU43" i="39" s="1"/>
  <c r="BW117" i="7"/>
  <c r="BW109" i="7"/>
  <c r="BU59" i="39" s="1"/>
  <c r="BW102" i="7"/>
  <c r="BU51" i="39" s="1"/>
  <c r="DC37" i="39"/>
  <c r="BR48" i="7"/>
  <c r="BR59" i="7" s="1"/>
  <c r="BR55" i="7"/>
  <c r="BR57" i="7" s="1"/>
  <c r="BR115" i="7"/>
  <c r="AK48" i="7"/>
  <c r="AK59" i="7" s="1"/>
  <c r="AK55" i="7"/>
  <c r="AK115" i="7"/>
  <c r="BF95" i="7"/>
  <c r="BD43" i="39" s="1"/>
  <c r="BF117" i="7"/>
  <c r="BF109" i="7"/>
  <c r="BD59" i="39" s="1"/>
  <c r="BF102" i="7"/>
  <c r="BD51" i="39" s="1"/>
  <c r="O15" i="39"/>
  <c r="DF27" i="39"/>
  <c r="AZ15" i="39"/>
  <c r="BC55" i="7"/>
  <c r="BC57" i="7" s="1"/>
  <c r="BC53" i="7"/>
  <c r="BC59" i="7" s="1"/>
  <c r="BC115" i="7"/>
  <c r="V48" i="7"/>
  <c r="V59" i="7" s="1"/>
  <c r="V55" i="7"/>
  <c r="V57" i="7" s="1"/>
  <c r="V115" i="7"/>
  <c r="BL15" i="39"/>
  <c r="R56" i="7"/>
  <c r="R116" i="7"/>
  <c r="P14" i="39" s="1"/>
  <c r="CF56" i="7"/>
  <c r="CF116" i="7"/>
  <c r="DD51" i="7"/>
  <c r="CU81" i="7"/>
  <c r="CU83" i="7" s="1"/>
  <c r="CU79" i="7"/>
  <c r="BU53" i="7"/>
  <c r="BU59" i="7" s="1"/>
  <c r="BU55" i="7"/>
  <c r="BU57" i="7" s="1"/>
  <c r="BU115" i="7"/>
  <c r="CI15" i="39"/>
  <c r="N53" i="7"/>
  <c r="N59" i="7" s="1"/>
  <c r="N93" i="7"/>
  <c r="L41" i="39" s="1"/>
  <c r="N55" i="7"/>
  <c r="N115" i="7"/>
  <c r="N100" i="7"/>
  <c r="L49" i="39" s="1"/>
  <c r="N107" i="7"/>
  <c r="L57" i="39" s="1"/>
  <c r="CF15" i="39"/>
  <c r="BM15" i="39"/>
  <c r="AI55" i="7"/>
  <c r="AI48" i="7"/>
  <c r="AI59" i="7" s="1"/>
  <c r="AI115" i="7"/>
  <c r="CG15" i="39"/>
  <c r="BH56" i="7"/>
  <c r="BH116" i="7"/>
  <c r="P55" i="7"/>
  <c r="P57" i="7" s="1"/>
  <c r="P53" i="7"/>
  <c r="P59" i="7" s="1"/>
  <c r="P115" i="7"/>
  <c r="AC56" i="7"/>
  <c r="AC116" i="7"/>
  <c r="AA14" i="39" s="1"/>
  <c r="AP48" i="7"/>
  <c r="AP59" i="7" s="1"/>
  <c r="AP55" i="7"/>
  <c r="AP115" i="7"/>
  <c r="BM53" i="7"/>
  <c r="BM59" i="7" s="1"/>
  <c r="BM115" i="7"/>
  <c r="BM55" i="7"/>
  <c r="BM57" i="7" s="1"/>
  <c r="CT16" i="39"/>
  <c r="AY15" i="39"/>
  <c r="AE48" i="7"/>
  <c r="AE59" i="7" s="1"/>
  <c r="AE55" i="7"/>
  <c r="AE57" i="7" s="1"/>
  <c r="AE115" i="7"/>
  <c r="BS48" i="7"/>
  <c r="BS59" i="7" s="1"/>
  <c r="BS55" i="7"/>
  <c r="BS115" i="7"/>
  <c r="CR102" i="7"/>
  <c r="CP51" i="39" s="1"/>
  <c r="CR117" i="7"/>
  <c r="CJ56" i="7"/>
  <c r="CJ116" i="7"/>
  <c r="CJ108" i="7"/>
  <c r="CH58" i="39" s="1"/>
  <c r="CJ101" i="7"/>
  <c r="CH50" i="39" s="1"/>
  <c r="CJ94" i="7"/>
  <c r="CH42" i="39" s="1"/>
  <c r="AG48" i="7"/>
  <c r="AG59" i="7" s="1"/>
  <c r="AG55" i="7"/>
  <c r="AG57" i="7" s="1"/>
  <c r="AG115" i="7"/>
  <c r="G48" i="7"/>
  <c r="G59" i="7" s="1"/>
  <c r="G55" i="7"/>
  <c r="G57" i="7" s="1"/>
  <c r="G115" i="7"/>
  <c r="Q48" i="7"/>
  <c r="Q59" i="7" s="1"/>
  <c r="Q55" i="7"/>
  <c r="Q57" i="7" s="1"/>
  <c r="Q115" i="7"/>
  <c r="J48" i="7"/>
  <c r="J59" i="7" s="1"/>
  <c r="J55" i="7"/>
  <c r="J115" i="7"/>
  <c r="CY107" i="7"/>
  <c r="DC107" i="7"/>
  <c r="CF57" i="39"/>
  <c r="D56" i="7"/>
  <c r="BZ51" i="7"/>
  <c r="DA51" i="7" s="1"/>
  <c r="D116" i="7"/>
  <c r="D101" i="7"/>
  <c r="D108" i="7"/>
  <c r="D94" i="7"/>
  <c r="BI56" i="7"/>
  <c r="BI116" i="7"/>
  <c r="BC56" i="7"/>
  <c r="BC116" i="7"/>
  <c r="AB53" i="7"/>
  <c r="AB59" i="7" s="1"/>
  <c r="AB55" i="7"/>
  <c r="AB57" i="7" s="1"/>
  <c r="AB115" i="7"/>
  <c r="BO15" i="39"/>
  <c r="CO15" i="39"/>
  <c r="BK95" i="7"/>
  <c r="BI43" i="39" s="1"/>
  <c r="BK117" i="7"/>
  <c r="BK102" i="7"/>
  <c r="BI51" i="39" s="1"/>
  <c r="BK109" i="7"/>
  <c r="BI59" i="39" s="1"/>
  <c r="H55" i="7"/>
  <c r="H57" i="7" s="1"/>
  <c r="H48" i="7"/>
  <c r="H59" i="7" s="1"/>
  <c r="H115" i="7"/>
  <c r="CY94" i="7"/>
  <c r="CF42" i="39"/>
  <c r="AO56" i="7"/>
  <c r="AO116" i="7"/>
  <c r="DC52" i="7"/>
  <c r="BP55" i="7"/>
  <c r="BP57" i="7" s="1"/>
  <c r="BP53" i="7"/>
  <c r="BP59" i="7" s="1"/>
  <c r="BP115" i="7"/>
  <c r="AD53" i="7"/>
  <c r="AD59" i="7" s="1"/>
  <c r="AD55" i="7"/>
  <c r="AD57" i="7" s="1"/>
  <c r="AD115" i="7"/>
  <c r="DH21" i="39"/>
  <c r="AW53" i="7"/>
  <c r="AW59" i="7" s="1"/>
  <c r="AW55" i="7"/>
  <c r="AW57" i="7" s="1"/>
  <c r="AW115" i="7"/>
  <c r="CE15" i="39"/>
  <c r="G15" i="39"/>
  <c r="BF53" i="7"/>
  <c r="BF59" i="7" s="1"/>
  <c r="BF55" i="7"/>
  <c r="BF115" i="7"/>
  <c r="BF107" i="7"/>
  <c r="BD57" i="39" s="1"/>
  <c r="BF93" i="7"/>
  <c r="BD41" i="39" s="1"/>
  <c r="BF100" i="7"/>
  <c r="BD49" i="39" s="1"/>
  <c r="AL48" i="7"/>
  <c r="AL59" i="7" s="1"/>
  <c r="AL55" i="7"/>
  <c r="AL115" i="7"/>
  <c r="DD50" i="7"/>
  <c r="L48" i="7"/>
  <c r="L59" i="7" s="1"/>
  <c r="L55" i="7"/>
  <c r="L115" i="7"/>
  <c r="BG55" i="7"/>
  <c r="BG48" i="7"/>
  <c r="BG59" i="7" s="1"/>
  <c r="BG115" i="7"/>
  <c r="K15" i="39"/>
  <c r="BK56" i="7"/>
  <c r="BK94" i="7"/>
  <c r="BI42" i="39" s="1"/>
  <c r="BK116" i="7"/>
  <c r="BK108" i="7"/>
  <c r="BI58" i="39" s="1"/>
  <c r="BK101" i="7"/>
  <c r="BI50" i="39" s="1"/>
  <c r="CX81" i="7"/>
  <c r="CX83" i="7" s="1"/>
  <c r="CX79" i="7"/>
  <c r="AM53" i="7"/>
  <c r="AM59" i="7" s="1"/>
  <c r="AM55" i="7"/>
  <c r="AM57" i="7" s="1"/>
  <c r="AM115" i="7"/>
  <c r="CF58" i="39"/>
  <c r="CC116" i="7"/>
  <c r="CC56" i="7"/>
  <c r="W48" i="7"/>
  <c r="W59" i="7" s="1"/>
  <c r="W55" i="7"/>
  <c r="W57" i="7" s="1"/>
  <c r="W115" i="7"/>
  <c r="CF43" i="39"/>
  <c r="CW43" i="39" s="1"/>
  <c r="DD37" i="39"/>
  <c r="X15" i="39"/>
  <c r="AZ48" i="7"/>
  <c r="AZ59" i="7" s="1"/>
  <c r="AZ55" i="7"/>
  <c r="AZ115" i="7"/>
  <c r="S48" i="7"/>
  <c r="S59" i="7" s="1"/>
  <c r="S55" i="7"/>
  <c r="S57" i="7" s="1"/>
  <c r="S115" i="7"/>
  <c r="AY56" i="7"/>
  <c r="AY116" i="7"/>
  <c r="CJ53" i="7"/>
  <c r="CJ59" i="7" s="1"/>
  <c r="CJ55" i="7"/>
  <c r="CJ57" i="7" s="1"/>
  <c r="CJ115" i="7"/>
  <c r="CJ100" i="7"/>
  <c r="CH49" i="39" s="1"/>
  <c r="CJ107" i="7"/>
  <c r="CH57" i="39" s="1"/>
  <c r="CJ93" i="7"/>
  <c r="CH41" i="39" s="1"/>
  <c r="CS53" i="7"/>
  <c r="CS59" i="7" s="1"/>
  <c r="CS100" i="7"/>
  <c r="CQ49" i="39" s="1"/>
  <c r="CS115" i="7"/>
  <c r="CS55" i="7"/>
  <c r="BJ56" i="7"/>
  <c r="BJ116" i="7"/>
  <c r="BQ53" i="7"/>
  <c r="BQ59" i="7" s="1"/>
  <c r="BQ55" i="7"/>
  <c r="BQ57" i="7" s="1"/>
  <c r="BQ115" i="7"/>
  <c r="DC50" i="7"/>
  <c r="CR16" i="39"/>
  <c r="CT122" i="7"/>
  <c r="V15" i="39"/>
  <c r="L56" i="7"/>
  <c r="L116" i="7"/>
  <c r="J14" i="39" s="1"/>
  <c r="CE56" i="7"/>
  <c r="CE116" i="7"/>
  <c r="AJ116" i="7"/>
  <c r="AH14" i="39" s="1"/>
  <c r="AJ56" i="7"/>
  <c r="CF49" i="39"/>
  <c r="CH59" i="7"/>
  <c r="CT81" i="7"/>
  <c r="CT83" i="7" s="1"/>
  <c r="CT79" i="7"/>
  <c r="BZ52" i="7"/>
  <c r="DA52" i="7" s="1"/>
  <c r="D95" i="7"/>
  <c r="D117" i="7"/>
  <c r="D109" i="7"/>
  <c r="D102" i="7"/>
  <c r="X48" i="7"/>
  <c r="X59" i="7" s="1"/>
  <c r="X55" i="7"/>
  <c r="X57" i="7" s="1"/>
  <c r="X115" i="7"/>
  <c r="BI48" i="7"/>
  <c r="BI59" i="7" s="1"/>
  <c r="BI55" i="7"/>
  <c r="BI57" i="7" s="1"/>
  <c r="BI115" i="7"/>
  <c r="CE48" i="7"/>
  <c r="CE59" i="7" s="1"/>
  <c r="CE55" i="7"/>
  <c r="CE57" i="7" s="1"/>
  <c r="CE115" i="7"/>
  <c r="BB53" i="7"/>
  <c r="BB59" i="7" s="1"/>
  <c r="BB55" i="7"/>
  <c r="BB115" i="7"/>
  <c r="AJ53" i="7"/>
  <c r="AJ59" i="7" s="1"/>
  <c r="AJ55" i="7"/>
  <c r="AJ115" i="7"/>
  <c r="BA15" i="39"/>
  <c r="BN56" i="7"/>
  <c r="BN116" i="7"/>
  <c r="R48" i="7"/>
  <c r="R59" i="7" s="1"/>
  <c r="R55" i="7"/>
  <c r="R115" i="7"/>
  <c r="CF48" i="7"/>
  <c r="CF59" i="7" s="1"/>
  <c r="CF55" i="7"/>
  <c r="CF57" i="7" s="1"/>
  <c r="CF115" i="7"/>
  <c r="CF14" i="39"/>
  <c r="BX56" i="7"/>
  <c r="BX116" i="7"/>
  <c r="T56" i="7"/>
  <c r="T116" i="7"/>
  <c r="R14" i="39" s="1"/>
  <c r="N56" i="7"/>
  <c r="N94" i="7"/>
  <c r="L42" i="39" s="1"/>
  <c r="N116" i="7"/>
  <c r="N101" i="7"/>
  <c r="L50" i="39" s="1"/>
  <c r="N108" i="7"/>
  <c r="L58" i="39" s="1"/>
  <c r="AR13" i="39"/>
  <c r="BD55" i="7"/>
  <c r="BD57" i="7" s="1"/>
  <c r="BD48" i="7"/>
  <c r="BD59" i="7" s="1"/>
  <c r="BD115" i="7"/>
  <c r="AI56" i="7"/>
  <c r="AI116" i="7"/>
  <c r="CI56" i="7"/>
  <c r="CI116" i="7"/>
  <c r="BF15" i="39"/>
  <c r="DC27" i="39"/>
  <c r="N15" i="39"/>
  <c r="I15" i="39"/>
  <c r="AP56" i="7"/>
  <c r="AP116" i="7"/>
  <c r="BM56" i="7"/>
  <c r="BM116" i="7"/>
  <c r="CT40" i="39"/>
  <c r="AR56" i="7"/>
  <c r="AR116" i="7"/>
  <c r="BA56" i="7"/>
  <c r="BA116" i="7"/>
  <c r="CR53" i="7"/>
  <c r="CR59" i="7" s="1"/>
  <c r="CR55" i="7"/>
  <c r="CR100" i="7"/>
  <c r="CP49" i="39" s="1"/>
  <c r="CR115" i="7"/>
  <c r="BT117" i="7"/>
  <c r="BT109" i="7"/>
  <c r="BR59" i="39" s="1"/>
  <c r="BT102" i="7"/>
  <c r="BR51" i="39" s="1"/>
  <c r="BT95" i="7"/>
  <c r="BR43" i="39" s="1"/>
  <c r="E15" i="39"/>
  <c r="H15" i="39"/>
  <c r="CY53" i="7" l="1"/>
  <c r="CT123" i="7"/>
  <c r="CR21" i="39" s="1"/>
  <c r="CR20" i="39"/>
  <c r="CT132" i="7"/>
  <c r="CR32" i="39" s="1"/>
  <c r="CT133" i="7"/>
  <c r="CR33" i="39" s="1"/>
  <c r="CT126" i="7"/>
  <c r="CT131" i="7"/>
  <c r="CT136" i="7"/>
  <c r="CR36" i="39" s="1"/>
  <c r="CT135" i="7"/>
  <c r="CR35" i="39" s="1"/>
  <c r="BH14" i="39"/>
  <c r="CA14" i="39"/>
  <c r="AJ13" i="39"/>
  <c r="AM14" i="39"/>
  <c r="BZ94" i="7"/>
  <c r="DA94" i="7" s="1"/>
  <c r="B42" i="39"/>
  <c r="BX42" i="39" s="1"/>
  <c r="AG13" i="39"/>
  <c r="BD15" i="39"/>
  <c r="DB60" i="7"/>
  <c r="DC60" i="7" s="1"/>
  <c r="F81" i="7"/>
  <c r="F83" i="7" s="1"/>
  <c r="F79" i="7"/>
  <c r="DL30" i="7"/>
  <c r="CO13" i="39"/>
  <c r="U79" i="7"/>
  <c r="U81" i="7"/>
  <c r="CV79" i="7"/>
  <c r="CV81" i="7"/>
  <c r="CV83" i="7" s="1"/>
  <c r="I14" i="39"/>
  <c r="AY14" i="39"/>
  <c r="CG14" i="39"/>
  <c r="CF63" i="7"/>
  <c r="BZ102" i="7"/>
  <c r="DA102" i="7" s="1"/>
  <c r="B51" i="39"/>
  <c r="BX51" i="39" s="1"/>
  <c r="S81" i="7"/>
  <c r="S83" i="7" s="1"/>
  <c r="S79" i="7"/>
  <c r="BE13" i="39"/>
  <c r="N13" i="39"/>
  <c r="BU79" i="7"/>
  <c r="BU81" i="7"/>
  <c r="BU83" i="7" s="1"/>
  <c r="CY116" i="7"/>
  <c r="DC116" i="7"/>
  <c r="DD116" i="7"/>
  <c r="BZ14" i="39"/>
  <c r="CW14" i="39" s="1"/>
  <c r="AY63" i="7"/>
  <c r="G14" i="39"/>
  <c r="AA79" i="7"/>
  <c r="AA81" i="7"/>
  <c r="BL13" i="39"/>
  <c r="CL13" i="39"/>
  <c r="U14" i="39"/>
  <c r="DC117" i="7"/>
  <c r="DD117" i="7"/>
  <c r="CY117" i="7"/>
  <c r="BZ15" i="39"/>
  <c r="BN14" i="39"/>
  <c r="BK63" i="7"/>
  <c r="CQ57" i="7"/>
  <c r="CW41" i="39"/>
  <c r="BR13" i="39"/>
  <c r="AU14" i="39"/>
  <c r="I13" i="39"/>
  <c r="CT17" i="39"/>
  <c r="CN15" i="39"/>
  <c r="BZ53" i="7"/>
  <c r="D59" i="7"/>
  <c r="BX63" i="7"/>
  <c r="AJ122" i="7"/>
  <c r="AH13" i="39"/>
  <c r="CE63" i="7"/>
  <c r="BZ109" i="7"/>
  <c r="DA109" i="7" s="1"/>
  <c r="B59" i="39"/>
  <c r="BX59" i="39" s="1"/>
  <c r="CY59" i="39" s="1"/>
  <c r="DC53" i="7"/>
  <c r="CC14" i="39"/>
  <c r="CT127" i="7"/>
  <c r="CR26" i="39" s="1"/>
  <c r="CS57" i="7"/>
  <c r="AX13" i="39"/>
  <c r="DD95" i="7"/>
  <c r="DC108" i="7"/>
  <c r="BG63" i="7"/>
  <c r="AL63" i="7"/>
  <c r="CW42" i="39"/>
  <c r="BZ101" i="7"/>
  <c r="B50" i="39"/>
  <c r="BX50" i="39" s="1"/>
  <c r="H13" i="39"/>
  <c r="G63" i="7"/>
  <c r="AE79" i="7"/>
  <c r="AE81" i="7"/>
  <c r="AE83" i="7" s="1"/>
  <c r="BK13" i="39"/>
  <c r="P63" i="7"/>
  <c r="AI57" i="7"/>
  <c r="N57" i="7"/>
  <c r="AK122" i="7"/>
  <c r="AI13" i="39"/>
  <c r="BH13" i="39"/>
  <c r="BP14" i="39"/>
  <c r="AZ14" i="39"/>
  <c r="X14" i="39"/>
  <c r="DC102" i="7"/>
  <c r="CK63" i="7"/>
  <c r="BN63" i="7"/>
  <c r="CN57" i="7"/>
  <c r="Z63" i="7"/>
  <c r="BE122" i="7"/>
  <c r="BC13" i="39"/>
  <c r="CE13" i="39"/>
  <c r="W15" i="39"/>
  <c r="E59" i="7"/>
  <c r="BZ48" i="7"/>
  <c r="DA48" i="7" s="1"/>
  <c r="DH41" i="7" s="1"/>
  <c r="BY79" i="7"/>
  <c r="BY81" i="7"/>
  <c r="BY83" i="7" s="1"/>
  <c r="CQ63" i="7"/>
  <c r="DC93" i="7"/>
  <c r="BT63" i="7"/>
  <c r="K57" i="7"/>
  <c r="CW123" i="7"/>
  <c r="CU21" i="39" s="1"/>
  <c r="CU20" i="39"/>
  <c r="CW133" i="7"/>
  <c r="CU33" i="39" s="1"/>
  <c r="CW126" i="7"/>
  <c r="CW132" i="7"/>
  <c r="CU32" i="39" s="1"/>
  <c r="CW131" i="7"/>
  <c r="CW135" i="7"/>
  <c r="CU35" i="39" s="1"/>
  <c r="CW136" i="7"/>
  <c r="CU36" i="39" s="1"/>
  <c r="AH57" i="7"/>
  <c r="N14" i="39"/>
  <c r="CV136" i="7"/>
  <c r="CT36" i="39" s="1"/>
  <c r="CT18" i="39"/>
  <c r="BX57" i="7"/>
  <c r="AP14" i="39"/>
  <c r="AG14" i="39"/>
  <c r="BV14" i="39"/>
  <c r="P13" i="39"/>
  <c r="R122" i="7"/>
  <c r="AJ57" i="7"/>
  <c r="BG13" i="39"/>
  <c r="BZ117" i="7"/>
  <c r="DA117" i="7" s="1"/>
  <c r="B15" i="39"/>
  <c r="CH63" i="7"/>
  <c r="CT134" i="7"/>
  <c r="CR34" i="39" s="1"/>
  <c r="CQ13" i="39"/>
  <c r="CJ63" i="7"/>
  <c r="AZ57" i="7"/>
  <c r="DC95" i="7"/>
  <c r="CY108" i="7"/>
  <c r="BG57" i="7"/>
  <c r="AD81" i="7"/>
  <c r="AD83" i="7" s="1"/>
  <c r="AD79" i="7"/>
  <c r="DC94" i="7"/>
  <c r="BI15" i="39"/>
  <c r="AB79" i="7"/>
  <c r="AB81" i="7"/>
  <c r="AB83" i="7" s="1"/>
  <c r="BZ116" i="7"/>
  <c r="DA116" i="7" s="1"/>
  <c r="B14" i="39"/>
  <c r="J57" i="7"/>
  <c r="AG122" i="7"/>
  <c r="AE13" i="39"/>
  <c r="CP15" i="39"/>
  <c r="BM63" i="7"/>
  <c r="V122" i="7"/>
  <c r="T13" i="39"/>
  <c r="AK57" i="7"/>
  <c r="BU15" i="39"/>
  <c r="CY56" i="7"/>
  <c r="DD56" i="7"/>
  <c r="DC56" i="7"/>
  <c r="BJ57" i="7"/>
  <c r="H14" i="39"/>
  <c r="AY13" i="39"/>
  <c r="DD102" i="7"/>
  <c r="CK57" i="7"/>
  <c r="CW50" i="39"/>
  <c r="DC115" i="7"/>
  <c r="CY115" i="7"/>
  <c r="DD115" i="7"/>
  <c r="BZ13" i="39"/>
  <c r="BN57" i="7"/>
  <c r="CN63" i="7"/>
  <c r="BW57" i="7"/>
  <c r="AQ13" i="39"/>
  <c r="CL14" i="39"/>
  <c r="AT13" i="39"/>
  <c r="BE57" i="7"/>
  <c r="CG57" i="7"/>
  <c r="CW59" i="39"/>
  <c r="CJ13" i="39"/>
  <c r="BI13" i="39"/>
  <c r="CY93" i="7"/>
  <c r="CL15" i="39"/>
  <c r="BT57" i="7"/>
  <c r="K63" i="7"/>
  <c r="CB13" i="39"/>
  <c r="AH122" i="7"/>
  <c r="AF13" i="39"/>
  <c r="CK15" i="39"/>
  <c r="BZ93" i="7"/>
  <c r="DA93" i="7" s="1"/>
  <c r="B41" i="39"/>
  <c r="AX122" i="7"/>
  <c r="AV13" i="39"/>
  <c r="CK14" i="39"/>
  <c r="AX14" i="39"/>
  <c r="L15" i="39"/>
  <c r="BE14" i="39"/>
  <c r="BY122" i="7"/>
  <c r="BW13" i="39"/>
  <c r="D57" i="7"/>
  <c r="BZ55" i="7"/>
  <c r="BV13" i="39"/>
  <c r="CY95" i="7"/>
  <c r="BZ108" i="7"/>
  <c r="DA108" i="7" s="1"/>
  <c r="B58" i="39"/>
  <c r="BX58" i="39" s="1"/>
  <c r="CH14" i="39"/>
  <c r="BR15" i="39"/>
  <c r="CW49" i="39"/>
  <c r="U13" i="39"/>
  <c r="L122" i="7"/>
  <c r="J13" i="39"/>
  <c r="BJ63" i="7"/>
  <c r="CY102" i="7"/>
  <c r="BM13" i="39"/>
  <c r="CQ15" i="39"/>
  <c r="CG63" i="7"/>
  <c r="M14" i="39"/>
  <c r="AH79" i="7"/>
  <c r="AH81" i="7"/>
  <c r="AH83" i="7" s="1"/>
  <c r="BR14" i="39"/>
  <c r="BB13" i="39"/>
  <c r="R79" i="7"/>
  <c r="R81" i="7"/>
  <c r="R83" i="7" s="1"/>
  <c r="AZ13" i="39"/>
  <c r="BI63" i="7"/>
  <c r="DC100" i="7"/>
  <c r="BO13" i="39"/>
  <c r="CS63" i="7"/>
  <c r="AM122" i="7"/>
  <c r="AK13" i="39"/>
  <c r="L57" i="7"/>
  <c r="AU13" i="39"/>
  <c r="BP63" i="7"/>
  <c r="DD94" i="7"/>
  <c r="BZ56" i="7"/>
  <c r="DA56" i="7" s="1"/>
  <c r="O13" i="39"/>
  <c r="AG81" i="7"/>
  <c r="AG83" i="7" s="1"/>
  <c r="AG79" i="7"/>
  <c r="BS122" i="7"/>
  <c r="BQ13" i="39"/>
  <c r="CV122" i="7"/>
  <c r="CV135" i="7" s="1"/>
  <c r="CT35" i="39" s="1"/>
  <c r="AP57" i="7"/>
  <c r="CD14" i="39"/>
  <c r="V81" i="7"/>
  <c r="V83" i="7" s="1"/>
  <c r="V79" i="7"/>
  <c r="BP13" i="39"/>
  <c r="CI14" i="39"/>
  <c r="CN13" i="39"/>
  <c r="CB14" i="39"/>
  <c r="O14" i="39"/>
  <c r="BA63" i="7"/>
  <c r="AC122" i="7"/>
  <c r="AA13" i="39"/>
  <c r="BH57" i="7"/>
  <c r="CC63" i="7"/>
  <c r="DD101" i="7"/>
  <c r="CB57" i="7"/>
  <c r="CY55" i="7"/>
  <c r="DC55" i="7"/>
  <c r="DD55" i="7"/>
  <c r="BO57" i="7"/>
  <c r="BU13" i="39"/>
  <c r="CX133" i="7"/>
  <c r="CV33" i="39" s="1"/>
  <c r="CV20" i="39"/>
  <c r="CX131" i="7"/>
  <c r="CX123" i="7"/>
  <c r="CV21" i="39" s="1"/>
  <c r="CX126" i="7"/>
  <c r="CX132" i="7"/>
  <c r="CV32" i="39" s="1"/>
  <c r="CX136" i="7"/>
  <c r="CV36" i="39" s="1"/>
  <c r="CX135" i="7"/>
  <c r="CV35" i="39" s="1"/>
  <c r="AN122" i="7"/>
  <c r="AL13" i="39"/>
  <c r="AS63" i="7"/>
  <c r="AF57" i="7"/>
  <c r="CY109" i="7"/>
  <c r="AO57" i="7"/>
  <c r="BV122" i="7"/>
  <c r="BT13" i="39"/>
  <c r="CL63" i="7"/>
  <c r="W13" i="39"/>
  <c r="CM13" i="39"/>
  <c r="CW127" i="7"/>
  <c r="CU26" i="39" s="1"/>
  <c r="T57" i="7"/>
  <c r="CD63" i="7"/>
  <c r="BZ100" i="7"/>
  <c r="B49" i="39"/>
  <c r="AP13" i="39"/>
  <c r="AX79" i="7"/>
  <c r="AX81" i="7"/>
  <c r="AX83" i="7" s="1"/>
  <c r="BW63" i="7"/>
  <c r="CW51" i="39"/>
  <c r="AJ79" i="7"/>
  <c r="AJ81" i="7"/>
  <c r="AJ83" i="7" s="1"/>
  <c r="BZ95" i="7"/>
  <c r="B43" i="39"/>
  <c r="BX43" i="39" s="1"/>
  <c r="CY43" i="39" s="1"/>
  <c r="AZ63" i="7"/>
  <c r="BI14" i="39"/>
  <c r="BN13" i="39"/>
  <c r="BA14" i="39"/>
  <c r="J63" i="7"/>
  <c r="AK81" i="7"/>
  <c r="AK83" i="7" s="1"/>
  <c r="AK79" i="7"/>
  <c r="BE79" i="7"/>
  <c r="BE81" i="7"/>
  <c r="BE83" i="7" s="1"/>
  <c r="CL57" i="7"/>
  <c r="BZ107" i="7"/>
  <c r="DA107" i="7" s="1"/>
  <c r="B57" i="39"/>
  <c r="L14" i="39"/>
  <c r="BB57" i="7"/>
  <c r="V13" i="39"/>
  <c r="DD100" i="7"/>
  <c r="W63" i="7"/>
  <c r="L79" i="7"/>
  <c r="L81" i="7"/>
  <c r="L83" i="7" s="1"/>
  <c r="BD13" i="39"/>
  <c r="F13" i="39"/>
  <c r="BG14" i="39"/>
  <c r="CW57" i="39"/>
  <c r="BS57" i="7"/>
  <c r="AP63" i="7"/>
  <c r="BA13" i="39"/>
  <c r="F122" i="7"/>
  <c r="D13" i="39"/>
  <c r="C15" i="39"/>
  <c r="CH15" i="39"/>
  <c r="AC57" i="7"/>
  <c r="BH63" i="7"/>
  <c r="BM14" i="39"/>
  <c r="CC57" i="7"/>
  <c r="DC101" i="7"/>
  <c r="K14" i="39"/>
  <c r="BO63" i="7"/>
  <c r="AN79" i="7"/>
  <c r="AN81" i="7"/>
  <c r="AN83" i="7" s="1"/>
  <c r="AF122" i="7"/>
  <c r="AD13" i="39"/>
  <c r="CM14" i="39"/>
  <c r="DD109" i="7"/>
  <c r="AM13" i="39"/>
  <c r="BV81" i="7"/>
  <c r="BV83" i="7" s="1"/>
  <c r="BV79" i="7"/>
  <c r="AQ14" i="39"/>
  <c r="CK13" i="39"/>
  <c r="CN14" i="39"/>
  <c r="AQ122" i="7"/>
  <c r="AO13" i="39"/>
  <c r="AS13" i="39"/>
  <c r="AU122" i="7"/>
  <c r="CO63" i="7"/>
  <c r="U122" i="7"/>
  <c r="S13" i="39"/>
  <c r="T79" i="7"/>
  <c r="T81" i="7"/>
  <c r="T83" i="7" s="1"/>
  <c r="BZ115" i="7"/>
  <c r="B13" i="39"/>
  <c r="M13" i="39"/>
  <c r="CP14" i="39"/>
  <c r="AR63" i="7"/>
  <c r="W14" i="39"/>
  <c r="CG13" i="39"/>
  <c r="BB14" i="39"/>
  <c r="AT72" i="7"/>
  <c r="AT120" i="7" s="1"/>
  <c r="AT71" i="7"/>
  <c r="AT119" i="7" s="1"/>
  <c r="AT70" i="7"/>
  <c r="V14" i="39"/>
  <c r="CR63" i="7"/>
  <c r="AN14" i="39"/>
  <c r="CC13" i="39"/>
  <c r="X63" i="7"/>
  <c r="BF63" i="7"/>
  <c r="E13" i="39"/>
  <c r="AE122" i="7"/>
  <c r="AC13" i="39"/>
  <c r="K13" i="39"/>
  <c r="G13" i="39"/>
  <c r="X13" i="39"/>
  <c r="CQ14" i="39"/>
  <c r="BL63" i="7"/>
  <c r="E57" i="7"/>
  <c r="CM63" i="7"/>
  <c r="BJ14" i="39"/>
  <c r="O63" i="7"/>
  <c r="CI63" i="7"/>
  <c r="DD53" i="7"/>
  <c r="CH13" i="39"/>
  <c r="CW58" i="39"/>
  <c r="AL57" i="7"/>
  <c r="AD122" i="7"/>
  <c r="AB13" i="39"/>
  <c r="AB122" i="7"/>
  <c r="Z13" i="39"/>
  <c r="AI63" i="7"/>
  <c r="L13" i="39"/>
  <c r="M63" i="7"/>
  <c r="CI13" i="39"/>
  <c r="R57" i="7"/>
  <c r="AW14" i="39"/>
  <c r="DD108" i="7"/>
  <c r="AN13" i="39"/>
  <c r="BF14" i="39"/>
  <c r="N63" i="7"/>
  <c r="BF13" i="39"/>
  <c r="CA13" i="39"/>
  <c r="CY101" i="7"/>
  <c r="BO14" i="39"/>
  <c r="AV63" i="7"/>
  <c r="DC109" i="7"/>
  <c r="DD93" i="7"/>
  <c r="AT14" i="39"/>
  <c r="T122" i="7"/>
  <c r="R13" i="39"/>
  <c r="E14" i="39"/>
  <c r="CP13" i="39"/>
  <c r="BK14" i="39"/>
  <c r="BD63" i="7"/>
  <c r="BL14" i="39"/>
  <c r="CR57" i="7"/>
  <c r="CD13" i="39"/>
  <c r="BB63" i="7"/>
  <c r="CY100" i="7"/>
  <c r="BQ63" i="7"/>
  <c r="S122" i="7"/>
  <c r="Q13" i="39"/>
  <c r="AM79" i="7"/>
  <c r="AM81" i="7"/>
  <c r="AM83" i="7" s="1"/>
  <c r="BF57" i="7"/>
  <c r="AW63" i="7"/>
  <c r="H63" i="7"/>
  <c r="DD107" i="7"/>
  <c r="Q63" i="7"/>
  <c r="BS79" i="7"/>
  <c r="BS81" i="7"/>
  <c r="BS83" i="7" s="1"/>
  <c r="BU122" i="7"/>
  <c r="BS13" i="39"/>
  <c r="BC63" i="7"/>
  <c r="BR63" i="7"/>
  <c r="F14" i="39"/>
  <c r="F57" i="7"/>
  <c r="AW13" i="39"/>
  <c r="CP63" i="7"/>
  <c r="CJ14" i="39"/>
  <c r="AJ14" i="39"/>
  <c r="AC79" i="7"/>
  <c r="AC81" i="7"/>
  <c r="AC83" i="7" s="1"/>
  <c r="AA122" i="7"/>
  <c r="Y13" i="39"/>
  <c r="CU123" i="7"/>
  <c r="CS21" i="39" s="1"/>
  <c r="CS20" i="39"/>
  <c r="CU133" i="7"/>
  <c r="CS33" i="39" s="1"/>
  <c r="CU131" i="7"/>
  <c r="CU132" i="7"/>
  <c r="CS32" i="39" s="1"/>
  <c r="CU126" i="7"/>
  <c r="CU135" i="7"/>
  <c r="CS35" i="39" s="1"/>
  <c r="CU136" i="7"/>
  <c r="CS36" i="39" s="1"/>
  <c r="DD48" i="7"/>
  <c r="CY48" i="7"/>
  <c r="DC48" i="7"/>
  <c r="CB59" i="7"/>
  <c r="I63" i="7"/>
  <c r="C14" i="39"/>
  <c r="BD14" i="39"/>
  <c r="AF81" i="7"/>
  <c r="AF83" i="7" s="1"/>
  <c r="AF79" i="7"/>
  <c r="BJ13" i="39"/>
  <c r="BU14" i="39"/>
  <c r="C13" i="39"/>
  <c r="AO63" i="7"/>
  <c r="AQ79" i="7"/>
  <c r="AQ81" i="7"/>
  <c r="AQ83" i="7" s="1"/>
  <c r="AU81" i="7"/>
  <c r="AU83" i="7" s="1"/>
  <c r="AU79" i="7"/>
  <c r="CE14" i="39"/>
  <c r="Y63" i="7"/>
  <c r="U57" i="7"/>
  <c r="CO14" i="39"/>
  <c r="O57" i="7"/>
  <c r="AR57" i="7"/>
  <c r="CI57" i="7"/>
  <c r="E63" i="7" l="1"/>
  <c r="BD67" i="7"/>
  <c r="BD120" i="7" s="1"/>
  <c r="BD66" i="7"/>
  <c r="BD119" i="7" s="1"/>
  <c r="BD65" i="7"/>
  <c r="CM72" i="7"/>
  <c r="CM71" i="7"/>
  <c r="CM70" i="7"/>
  <c r="AO20" i="39"/>
  <c r="AQ123" i="7"/>
  <c r="AO21" i="39" s="1"/>
  <c r="DA95" i="7"/>
  <c r="N72" i="7"/>
  <c r="N71" i="7"/>
  <c r="N70" i="7"/>
  <c r="BS123" i="7"/>
  <c r="BQ21" i="39" s="1"/>
  <c r="BQ20" i="39"/>
  <c r="DA55" i="7"/>
  <c r="DB55" i="7" s="1"/>
  <c r="BX14" i="39"/>
  <c r="CY14" i="39" s="1"/>
  <c r="DJ14" i="39" s="1"/>
  <c r="AY67" i="7"/>
  <c r="AY120" i="7" s="1"/>
  <c r="AY66" i="7"/>
  <c r="AY119" i="7" s="1"/>
  <c r="AY65" i="7"/>
  <c r="BO67" i="7"/>
  <c r="BO120" i="7" s="1"/>
  <c r="BO66" i="7"/>
  <c r="BO119" i="7" s="1"/>
  <c r="BO65" i="7"/>
  <c r="AP67" i="7"/>
  <c r="AP120" i="7" s="1"/>
  <c r="AP66" i="7"/>
  <c r="AP119" i="7" s="1"/>
  <c r="AP65" i="7"/>
  <c r="J67" i="7"/>
  <c r="J120" i="7" s="1"/>
  <c r="J66" i="7"/>
  <c r="J119" i="7" s="1"/>
  <c r="J65" i="7"/>
  <c r="CC67" i="7"/>
  <c r="CC120" i="7" s="1"/>
  <c r="CC66" i="7"/>
  <c r="CC119" i="7" s="1"/>
  <c r="CC65" i="7"/>
  <c r="BA67" i="7"/>
  <c r="BA120" i="7" s="1"/>
  <c r="BA66" i="7"/>
  <c r="BA119" i="7" s="1"/>
  <c r="BA65" i="7"/>
  <c r="DH23" i="7"/>
  <c r="DB108" i="7"/>
  <c r="DB116" i="7"/>
  <c r="R123" i="7"/>
  <c r="P21" i="39" s="1"/>
  <c r="P20" i="39"/>
  <c r="BN67" i="7"/>
  <c r="BN120" i="7" s="1"/>
  <c r="BN66" i="7"/>
  <c r="BN119" i="7" s="1"/>
  <c r="BN65" i="7"/>
  <c r="DH6" i="7"/>
  <c r="DB94" i="7"/>
  <c r="AA123" i="7"/>
  <c r="Y21" i="39" s="1"/>
  <c r="Y20" i="39"/>
  <c r="BU123" i="7"/>
  <c r="BS21" i="39" s="1"/>
  <c r="BS20" i="39"/>
  <c r="BL67" i="7"/>
  <c r="BL120" i="7" s="1"/>
  <c r="BL66" i="7"/>
  <c r="BL119" i="7" s="1"/>
  <c r="BL65" i="7"/>
  <c r="BF72" i="7"/>
  <c r="BF71" i="7"/>
  <c r="BF70" i="7"/>
  <c r="AR17" i="39"/>
  <c r="AU123" i="7"/>
  <c r="AS21" i="39" s="1"/>
  <c r="AS20" i="39"/>
  <c r="AF123" i="7"/>
  <c r="AD21" i="39" s="1"/>
  <c r="AD20" i="39"/>
  <c r="BH67" i="7"/>
  <c r="BH120" i="7" s="1"/>
  <c r="BH66" i="7"/>
  <c r="BH119" i="7" s="1"/>
  <c r="BH65" i="7"/>
  <c r="CX128" i="7"/>
  <c r="CV27" i="39" s="1"/>
  <c r="CV25" i="39"/>
  <c r="AM123" i="7"/>
  <c r="AK21" i="39" s="1"/>
  <c r="AK20" i="39"/>
  <c r="BJ67" i="7"/>
  <c r="BJ120" i="7" s="1"/>
  <c r="BJ66" i="7"/>
  <c r="BJ119" i="7" s="1"/>
  <c r="BJ65" i="7"/>
  <c r="BY123" i="7"/>
  <c r="BW21" i="39" s="1"/>
  <c r="BW20" i="39"/>
  <c r="BX15" i="39"/>
  <c r="BT72" i="7"/>
  <c r="BT71" i="7"/>
  <c r="BT70" i="7"/>
  <c r="AL67" i="7"/>
  <c r="AL120" i="7" s="1"/>
  <c r="AL66" i="7"/>
  <c r="AL119" i="7" s="1"/>
  <c r="AL65" i="7"/>
  <c r="DH24" i="7"/>
  <c r="DB109" i="7"/>
  <c r="BX72" i="7"/>
  <c r="BX120" i="7" s="1"/>
  <c r="BX71" i="7"/>
  <c r="BX119" i="7" s="1"/>
  <c r="BX70" i="7"/>
  <c r="AA83" i="7"/>
  <c r="CY51" i="39"/>
  <c r="CP72" i="7"/>
  <c r="CP71" i="7"/>
  <c r="CP70" i="7"/>
  <c r="BB72" i="7"/>
  <c r="BB120" i="7" s="1"/>
  <c r="BB71" i="7"/>
  <c r="BB119" i="7" s="1"/>
  <c r="BB70" i="7"/>
  <c r="AR18" i="39"/>
  <c r="W67" i="7"/>
  <c r="W120" i="7" s="1"/>
  <c r="W66" i="7"/>
  <c r="W119" i="7" s="1"/>
  <c r="W65" i="7"/>
  <c r="DB117" i="7"/>
  <c r="Q67" i="7"/>
  <c r="Q120" i="7" s="1"/>
  <c r="Q66" i="7"/>
  <c r="Q119" i="7" s="1"/>
  <c r="Q65" i="7"/>
  <c r="CI67" i="7"/>
  <c r="CI120" i="7" s="1"/>
  <c r="CI66" i="7"/>
  <c r="CI119" i="7" s="1"/>
  <c r="CI65" i="7"/>
  <c r="CR72" i="7"/>
  <c r="CR71" i="7"/>
  <c r="CR70" i="7"/>
  <c r="AR67" i="7"/>
  <c r="AR120" i="7" s="1"/>
  <c r="AR66" i="7"/>
  <c r="AR119" i="7" s="1"/>
  <c r="AR65" i="7"/>
  <c r="BX57" i="39"/>
  <c r="CY57" i="39" s="1"/>
  <c r="BV123" i="7"/>
  <c r="BT21" i="39" s="1"/>
  <c r="BT20" i="39"/>
  <c r="AN123" i="7"/>
  <c r="AL21" i="39" s="1"/>
  <c r="AL20" i="39"/>
  <c r="AA20" i="39"/>
  <c r="AC123" i="7"/>
  <c r="AA21" i="39" s="1"/>
  <c r="AX123" i="7"/>
  <c r="AV21" i="39" s="1"/>
  <c r="AV20" i="39"/>
  <c r="CH71" i="7"/>
  <c r="CH70" i="7"/>
  <c r="CH72" i="7"/>
  <c r="CQ67" i="7"/>
  <c r="CQ120" i="7" s="1"/>
  <c r="CQ66" i="7"/>
  <c r="CQ119" i="7" s="1"/>
  <c r="CQ65" i="7"/>
  <c r="Z67" i="7"/>
  <c r="Z120" i="7" s="1"/>
  <c r="Z66" i="7"/>
  <c r="Z119" i="7" s="1"/>
  <c r="Z65" i="7"/>
  <c r="DA101" i="7"/>
  <c r="CF67" i="7"/>
  <c r="CF120" i="7" s="1"/>
  <c r="CF66" i="7"/>
  <c r="CF119" i="7" s="1"/>
  <c r="CF65" i="7"/>
  <c r="BC72" i="7"/>
  <c r="BC120" i="7" s="1"/>
  <c r="BC71" i="7"/>
  <c r="BC119" i="7" s="1"/>
  <c r="BC70" i="7"/>
  <c r="BX13" i="39"/>
  <c r="CY13" i="39" s="1"/>
  <c r="DJ13" i="39" s="1"/>
  <c r="DH22" i="7"/>
  <c r="DB107" i="7"/>
  <c r="CY57" i="7"/>
  <c r="DC57" i="7"/>
  <c r="DD57" i="7"/>
  <c r="CG67" i="7"/>
  <c r="CG120" i="7" s="1"/>
  <c r="CG66" i="7"/>
  <c r="CG119" i="7" s="1"/>
  <c r="CG65" i="7"/>
  <c r="BX41" i="39"/>
  <c r="CY41" i="39" s="1"/>
  <c r="BM72" i="7"/>
  <c r="BM120" i="7" s="1"/>
  <c r="BM71" i="7"/>
  <c r="BM119" i="7" s="1"/>
  <c r="BM70" i="7"/>
  <c r="P72" i="7"/>
  <c r="P120" i="7" s="1"/>
  <c r="P71" i="7"/>
  <c r="P119" i="7" s="1"/>
  <c r="P70" i="7"/>
  <c r="AJ123" i="7"/>
  <c r="AH21" i="39" s="1"/>
  <c r="AH20" i="39"/>
  <c r="U83" i="7"/>
  <c r="CR31" i="39"/>
  <c r="CT137" i="7"/>
  <c r="CR37" i="39" s="1"/>
  <c r="BQ72" i="7"/>
  <c r="BQ120" i="7" s="1"/>
  <c r="BQ71" i="7"/>
  <c r="BQ119" i="7" s="1"/>
  <c r="BQ70" i="7"/>
  <c r="T123" i="7"/>
  <c r="R21" i="39" s="1"/>
  <c r="R20" i="39"/>
  <c r="AV72" i="7"/>
  <c r="AV120" i="7" s="1"/>
  <c r="AV71" i="7"/>
  <c r="AV119" i="7" s="1"/>
  <c r="AV70" i="7"/>
  <c r="AI67" i="7"/>
  <c r="AI120" i="7" s="1"/>
  <c r="AI66" i="7"/>
  <c r="AI119" i="7" s="1"/>
  <c r="AI65" i="7"/>
  <c r="O67" i="7"/>
  <c r="O120" i="7" s="1"/>
  <c r="O66" i="7"/>
  <c r="O119" i="7" s="1"/>
  <c r="O65" i="7"/>
  <c r="DA115" i="7"/>
  <c r="CO72" i="7"/>
  <c r="CO120" i="7" s="1"/>
  <c r="CO71" i="7"/>
  <c r="CO119" i="7" s="1"/>
  <c r="CO70" i="7"/>
  <c r="CY58" i="39"/>
  <c r="BZ57" i="7"/>
  <c r="DH5" i="7"/>
  <c r="DB93" i="7"/>
  <c r="CJ72" i="7"/>
  <c r="CJ71" i="7"/>
  <c r="CJ70" i="7"/>
  <c r="G67" i="7"/>
  <c r="G120" i="7" s="1"/>
  <c r="G66" i="7"/>
  <c r="G119" i="7" s="1"/>
  <c r="G65" i="7"/>
  <c r="BK72" i="7"/>
  <c r="BK71" i="7"/>
  <c r="BK70" i="7"/>
  <c r="CY42" i="39"/>
  <c r="CT128" i="7"/>
  <c r="CR27" i="39" s="1"/>
  <c r="CR25" i="39"/>
  <c r="Y71" i="7"/>
  <c r="Y72" i="7"/>
  <c r="Y70" i="7"/>
  <c r="M67" i="7"/>
  <c r="M120" i="7" s="1"/>
  <c r="M66" i="7"/>
  <c r="M119" i="7" s="1"/>
  <c r="M65" i="7"/>
  <c r="AT73" i="7"/>
  <c r="AT76" i="7" s="1"/>
  <c r="AT118" i="7"/>
  <c r="CW137" i="7"/>
  <c r="CU37" i="39" s="1"/>
  <c r="CU31" i="39"/>
  <c r="I67" i="7"/>
  <c r="I120" i="7" s="1"/>
  <c r="I66" i="7"/>
  <c r="I119" i="7" s="1"/>
  <c r="I65" i="7"/>
  <c r="AB123" i="7"/>
  <c r="Z21" i="39" s="1"/>
  <c r="Z20" i="39"/>
  <c r="F123" i="7"/>
  <c r="D21" i="39" s="1"/>
  <c r="D20" i="39"/>
  <c r="CL67" i="7"/>
  <c r="CL120" i="7" s="1"/>
  <c r="CL66" i="7"/>
  <c r="CL119" i="7" s="1"/>
  <c r="CL65" i="7"/>
  <c r="BP72" i="7"/>
  <c r="BP120" i="7" s="1"/>
  <c r="BP71" i="7"/>
  <c r="BP119" i="7" s="1"/>
  <c r="BP70" i="7"/>
  <c r="CN72" i="7"/>
  <c r="CN71" i="7"/>
  <c r="CN70" i="7"/>
  <c r="AK123" i="7"/>
  <c r="AI21" i="39" s="1"/>
  <c r="AI20" i="39"/>
  <c r="CS25" i="39"/>
  <c r="CU128" i="7"/>
  <c r="CS27" i="39" s="1"/>
  <c r="AE123" i="7"/>
  <c r="AC21" i="39" s="1"/>
  <c r="AC20" i="39"/>
  <c r="BX49" i="39"/>
  <c r="CY49" i="39" s="1"/>
  <c r="K67" i="7"/>
  <c r="K120" i="7" s="1"/>
  <c r="K66" i="7"/>
  <c r="K119" i="7" s="1"/>
  <c r="K65" i="7"/>
  <c r="CW128" i="7"/>
  <c r="CU27" i="39" s="1"/>
  <c r="CU25" i="39"/>
  <c r="BE123" i="7"/>
  <c r="BC21" i="39" s="1"/>
  <c r="BC20" i="39"/>
  <c r="D63" i="7"/>
  <c r="CW15" i="39"/>
  <c r="DH16" i="7"/>
  <c r="DB102" i="7"/>
  <c r="H67" i="7"/>
  <c r="H120" i="7" s="1"/>
  <c r="H66" i="7"/>
  <c r="H119" i="7" s="1"/>
  <c r="H65" i="7"/>
  <c r="Q20" i="39"/>
  <c r="S123" i="7"/>
  <c r="Q21" i="39" s="1"/>
  <c r="AD123" i="7"/>
  <c r="AB21" i="39" s="1"/>
  <c r="AB20" i="39"/>
  <c r="AZ67" i="7"/>
  <c r="AZ120" i="7" s="1"/>
  <c r="AZ66" i="7"/>
  <c r="AZ119" i="7" s="1"/>
  <c r="AZ65" i="7"/>
  <c r="BW72" i="7"/>
  <c r="BW71" i="7"/>
  <c r="BW70" i="7"/>
  <c r="DA100" i="7"/>
  <c r="AS67" i="7"/>
  <c r="AS120" i="7" s="1"/>
  <c r="AS66" i="7"/>
  <c r="AS119" i="7" s="1"/>
  <c r="AS65" i="7"/>
  <c r="CX137" i="7"/>
  <c r="CV37" i="39" s="1"/>
  <c r="CV31" i="39"/>
  <c r="L123" i="7"/>
  <c r="J21" i="39" s="1"/>
  <c r="J20" i="39"/>
  <c r="AH123" i="7"/>
  <c r="AF21" i="39" s="1"/>
  <c r="AF20" i="39"/>
  <c r="DA53" i="7"/>
  <c r="DH38" i="7" s="1"/>
  <c r="BZ59" i="7"/>
  <c r="AO71" i="7"/>
  <c r="AO119" i="7" s="1"/>
  <c r="AO72" i="7"/>
  <c r="AO120" i="7" s="1"/>
  <c r="AO70" i="7"/>
  <c r="CY59" i="7"/>
  <c r="DC59" i="7"/>
  <c r="DD59" i="7"/>
  <c r="CB63" i="7"/>
  <c r="CU137" i="7"/>
  <c r="CS37" i="39" s="1"/>
  <c r="CS31" i="39"/>
  <c r="BR67" i="7"/>
  <c r="BR120" i="7" s="1"/>
  <c r="BR66" i="7"/>
  <c r="BR119" i="7" s="1"/>
  <c r="BR65" i="7"/>
  <c r="AW72" i="7"/>
  <c r="AW120" i="7" s="1"/>
  <c r="AW71" i="7"/>
  <c r="AW119" i="7" s="1"/>
  <c r="AW70" i="7"/>
  <c r="X67" i="7"/>
  <c r="X120" i="7" s="1"/>
  <c r="X66" i="7"/>
  <c r="X119" i="7" s="1"/>
  <c r="X65" i="7"/>
  <c r="U123" i="7"/>
  <c r="S21" i="39" s="1"/>
  <c r="S20" i="39"/>
  <c r="CD67" i="7"/>
  <c r="CD120" i="7" s="1"/>
  <c r="CD66" i="7"/>
  <c r="CD119" i="7" s="1"/>
  <c r="CD65" i="7"/>
  <c r="CV123" i="7"/>
  <c r="CT21" i="39" s="1"/>
  <c r="CT20" i="39"/>
  <c r="CV132" i="7"/>
  <c r="CT32" i="39" s="1"/>
  <c r="CV131" i="7"/>
  <c r="CV133" i="7"/>
  <c r="CT33" i="39" s="1"/>
  <c r="CV126" i="7"/>
  <c r="CV134" i="7"/>
  <c r="CT34" i="39" s="1"/>
  <c r="CV127" i="7"/>
  <c r="CT26" i="39" s="1"/>
  <c r="CS72" i="7"/>
  <c r="CS71" i="7"/>
  <c r="CS70" i="7"/>
  <c r="BI67" i="7"/>
  <c r="BI120" i="7" s="1"/>
  <c r="BI66" i="7"/>
  <c r="BI119" i="7" s="1"/>
  <c r="BI65" i="7"/>
  <c r="CW13" i="39"/>
  <c r="T20" i="39"/>
  <c r="V123" i="7"/>
  <c r="T21" i="39" s="1"/>
  <c r="AG123" i="7"/>
  <c r="AE21" i="39" s="1"/>
  <c r="AE20" i="39"/>
  <c r="CK67" i="7"/>
  <c r="CK120" i="7" s="1"/>
  <c r="CK66" i="7"/>
  <c r="CK119" i="7" s="1"/>
  <c r="CK65" i="7"/>
  <c r="CY50" i="39"/>
  <c r="BG67" i="7"/>
  <c r="BG120" i="7" s="1"/>
  <c r="BG66" i="7"/>
  <c r="BG119" i="7" s="1"/>
  <c r="BG65" i="7"/>
  <c r="CE67" i="7"/>
  <c r="CE120" i="7" s="1"/>
  <c r="CE66" i="7"/>
  <c r="CE119" i="7" s="1"/>
  <c r="CE65" i="7"/>
  <c r="BG17" i="39" l="1"/>
  <c r="M118" i="7"/>
  <c r="M68" i="7"/>
  <c r="M76" i="7" s="1"/>
  <c r="AZ18" i="39"/>
  <c r="BT119" i="7"/>
  <c r="BT97" i="7"/>
  <c r="BR45" i="39" s="1"/>
  <c r="BT111" i="7"/>
  <c r="BR61" i="39" s="1"/>
  <c r="BT104" i="7"/>
  <c r="BR53" i="39" s="1"/>
  <c r="BL68" i="7"/>
  <c r="BL76" i="7" s="1"/>
  <c r="BL118" i="7"/>
  <c r="J68" i="7"/>
  <c r="J76" i="7" s="1"/>
  <c r="J118" i="7"/>
  <c r="CM97" i="7"/>
  <c r="CK45" i="39" s="1"/>
  <c r="CM119" i="7"/>
  <c r="CM104" i="7"/>
  <c r="CK53" i="39" s="1"/>
  <c r="CM111" i="7"/>
  <c r="CK61" i="39" s="1"/>
  <c r="CI18" i="39"/>
  <c r="CV137" i="7"/>
  <c r="CT37" i="39" s="1"/>
  <c r="CT31" i="39"/>
  <c r="BN18" i="39"/>
  <c r="I68" i="7"/>
  <c r="I76" i="7" s="1"/>
  <c r="I118" i="7"/>
  <c r="BK73" i="7"/>
  <c r="BK76" i="7" s="1"/>
  <c r="BK118" i="7"/>
  <c r="BK96" i="7"/>
  <c r="BI44" i="39" s="1"/>
  <c r="BK103" i="7"/>
  <c r="BI52" i="39" s="1"/>
  <c r="BI48" i="39" s="1"/>
  <c r="BK110" i="7"/>
  <c r="BI60" i="39" s="1"/>
  <c r="CJ98" i="7"/>
  <c r="CH46" i="39" s="1"/>
  <c r="CJ120" i="7"/>
  <c r="CJ112" i="7"/>
  <c r="CH62" i="39" s="1"/>
  <c r="CJ105" i="7"/>
  <c r="CH54" i="39" s="1"/>
  <c r="AV73" i="7"/>
  <c r="AV76" i="7" s="1"/>
  <c r="AV118" i="7"/>
  <c r="N18" i="39"/>
  <c r="X17" i="39"/>
  <c r="CI68" i="7"/>
  <c r="CI76" i="7" s="1"/>
  <c r="CI118" i="7"/>
  <c r="CP73" i="7"/>
  <c r="CP76" i="7" s="1"/>
  <c r="CP96" i="7"/>
  <c r="CN44" i="39" s="1"/>
  <c r="CP118" i="7"/>
  <c r="CP103" i="7"/>
  <c r="CN52" i="39" s="1"/>
  <c r="CP110" i="7"/>
  <c r="CN60" i="39" s="1"/>
  <c r="BT98" i="7"/>
  <c r="BR46" i="39" s="1"/>
  <c r="BT120" i="7"/>
  <c r="BT105" i="7"/>
  <c r="BR54" i="39" s="1"/>
  <c r="BT112" i="7"/>
  <c r="BR62" i="39" s="1"/>
  <c r="H17" i="39"/>
  <c r="CM98" i="7"/>
  <c r="CK46" i="39" s="1"/>
  <c r="CM120" i="7"/>
  <c r="CM112" i="7"/>
  <c r="CK62" i="39" s="1"/>
  <c r="CM105" i="7"/>
  <c r="CK54" i="39" s="1"/>
  <c r="CS73" i="7"/>
  <c r="CS76" i="7" s="1"/>
  <c r="CS103" i="7"/>
  <c r="CQ52" i="39" s="1"/>
  <c r="CS118" i="7"/>
  <c r="BP18" i="39"/>
  <c r="CL68" i="7"/>
  <c r="CL76" i="7" s="1"/>
  <c r="CL118" i="7"/>
  <c r="X18" i="39"/>
  <c r="U17" i="39"/>
  <c r="CP97" i="7"/>
  <c r="CN45" i="39" s="1"/>
  <c r="CP119" i="7"/>
  <c r="CP104" i="7"/>
  <c r="CN53" i="39" s="1"/>
  <c r="CP111" i="7"/>
  <c r="CN61" i="39" s="1"/>
  <c r="BJ18" i="39"/>
  <c r="BL17" i="39"/>
  <c r="BA118" i="7"/>
  <c r="BA68" i="7"/>
  <c r="BA76" i="7" s="1"/>
  <c r="AW17" i="39"/>
  <c r="BD68" i="7"/>
  <c r="BD76" i="7" s="1"/>
  <c r="BD118" i="7"/>
  <c r="BG68" i="7"/>
  <c r="BG76" i="7" s="1"/>
  <c r="BG118" i="7"/>
  <c r="CS104" i="7"/>
  <c r="CQ53" i="39" s="1"/>
  <c r="CS119" i="7"/>
  <c r="V17" i="39"/>
  <c r="AO73" i="7"/>
  <c r="AO76" i="7" s="1"/>
  <c r="AO118" i="7"/>
  <c r="BW119" i="7"/>
  <c r="BW97" i="7"/>
  <c r="BU45" i="39" s="1"/>
  <c r="BW111" i="7"/>
  <c r="BU61" i="39" s="1"/>
  <c r="BW104" i="7"/>
  <c r="BU53" i="39" s="1"/>
  <c r="I18" i="39"/>
  <c r="CJ17" i="39"/>
  <c r="G18" i="39"/>
  <c r="Y73" i="7"/>
  <c r="Y76" i="7" s="1"/>
  <c r="Y110" i="7"/>
  <c r="W60" i="39" s="1"/>
  <c r="Y118" i="7"/>
  <c r="Y103" i="7"/>
  <c r="W52" i="39" s="1"/>
  <c r="W48" i="39" s="1"/>
  <c r="Y96" i="7"/>
  <c r="W44" i="39" s="1"/>
  <c r="BK112" i="7"/>
  <c r="BI62" i="39" s="1"/>
  <c r="BK120" i="7"/>
  <c r="BK105" i="7"/>
  <c r="BI54" i="39" s="1"/>
  <c r="BK98" i="7"/>
  <c r="BI46" i="39" s="1"/>
  <c r="O68" i="7"/>
  <c r="O76" i="7" s="1"/>
  <c r="O118" i="7"/>
  <c r="AT18" i="39"/>
  <c r="BK17" i="39"/>
  <c r="BA18" i="39"/>
  <c r="CQ68" i="7"/>
  <c r="CQ76" i="7" s="1"/>
  <c r="CQ118" i="7"/>
  <c r="AR68" i="7"/>
  <c r="AR76" i="7" s="1"/>
  <c r="AR118" i="7"/>
  <c r="CG18" i="39"/>
  <c r="U18" i="39"/>
  <c r="CP112" i="7"/>
  <c r="CN62" i="39" s="1"/>
  <c r="CP120" i="7"/>
  <c r="CP105" i="7"/>
  <c r="CN54" i="39" s="1"/>
  <c r="CP98" i="7"/>
  <c r="CN46" i="39" s="1"/>
  <c r="BL18" i="39"/>
  <c r="AY17" i="39"/>
  <c r="AP68" i="7"/>
  <c r="AP76" i="7" s="1"/>
  <c r="AP118" i="7"/>
  <c r="AW18" i="39"/>
  <c r="BB17" i="39"/>
  <c r="CI17" i="39"/>
  <c r="AQ18" i="39"/>
  <c r="BN17" i="39"/>
  <c r="CM17" i="39"/>
  <c r="N17" i="39"/>
  <c r="BM18" i="39"/>
  <c r="BG18" i="39"/>
  <c r="BP17" i="39"/>
  <c r="K68" i="7"/>
  <c r="K76" i="7" s="1"/>
  <c r="K118" i="7"/>
  <c r="BC73" i="7"/>
  <c r="BC76" i="7" s="1"/>
  <c r="BC118" i="7"/>
  <c r="W68" i="7"/>
  <c r="W76" i="7" s="1"/>
  <c r="W118" i="7"/>
  <c r="BJ17" i="39"/>
  <c r="AY68" i="7"/>
  <c r="AY76" i="7" s="1"/>
  <c r="AY118" i="7"/>
  <c r="X118" i="7"/>
  <c r="X68" i="7"/>
  <c r="X76" i="7" s="1"/>
  <c r="BW73" i="7"/>
  <c r="BW76" i="7" s="1"/>
  <c r="BW96" i="7"/>
  <c r="BU44" i="39" s="1"/>
  <c r="BU40" i="39" s="1"/>
  <c r="BW118" i="7"/>
  <c r="BW110" i="7"/>
  <c r="BU60" i="39" s="1"/>
  <c r="BW103" i="7"/>
  <c r="BU52" i="39" s="1"/>
  <c r="G17" i="39"/>
  <c r="BM73" i="7"/>
  <c r="BM76" i="7" s="1"/>
  <c r="BM118" i="7"/>
  <c r="CG17" i="39"/>
  <c r="H18" i="39"/>
  <c r="BW120" i="7"/>
  <c r="BW112" i="7"/>
  <c r="BU62" i="39" s="1"/>
  <c r="BW98" i="7"/>
  <c r="BU46" i="39" s="1"/>
  <c r="BW105" i="7"/>
  <c r="BU54" i="39" s="1"/>
  <c r="M17" i="39"/>
  <c r="CF68" i="7"/>
  <c r="CF76" i="7" s="1"/>
  <c r="CF118" i="7"/>
  <c r="Q68" i="7"/>
  <c r="Q76" i="7" s="1"/>
  <c r="Q118" i="7"/>
  <c r="AL68" i="7"/>
  <c r="AL76" i="7" s="1"/>
  <c r="AL118" i="7"/>
  <c r="AN17" i="39"/>
  <c r="DH7" i="7"/>
  <c r="DB95" i="7"/>
  <c r="AM17" i="39"/>
  <c r="BJ68" i="7"/>
  <c r="BJ76" i="7" s="1"/>
  <c r="BJ118" i="7"/>
  <c r="DA59" i="7"/>
  <c r="DK3" i="7" s="1"/>
  <c r="AI118" i="7"/>
  <c r="AI68" i="7"/>
  <c r="AI76" i="7" s="1"/>
  <c r="CD18" i="39"/>
  <c r="CH120" i="7"/>
  <c r="CH98" i="7"/>
  <c r="DC72" i="7"/>
  <c r="CH105" i="7"/>
  <c r="CY72" i="7"/>
  <c r="CH112" i="7"/>
  <c r="CR73" i="7"/>
  <c r="CR76" i="7" s="1"/>
  <c r="CR103" i="7"/>
  <c r="CP52" i="39" s="1"/>
  <c r="CR118" i="7"/>
  <c r="O18" i="39"/>
  <c r="BB73" i="7"/>
  <c r="BB76" i="7" s="1"/>
  <c r="BB118" i="7"/>
  <c r="AJ18" i="39"/>
  <c r="BH17" i="39"/>
  <c r="BF18" i="39"/>
  <c r="BF97" i="7"/>
  <c r="BD45" i="39" s="1"/>
  <c r="BF119" i="7"/>
  <c r="BF104" i="7"/>
  <c r="BD53" i="39" s="1"/>
  <c r="BF111" i="7"/>
  <c r="BD61" i="39" s="1"/>
  <c r="CA17" i="39"/>
  <c r="BO68" i="7"/>
  <c r="BO76" i="7" s="1"/>
  <c r="BO118" i="7"/>
  <c r="CE68" i="7"/>
  <c r="CE76" i="7" s="1"/>
  <c r="CE118" i="7"/>
  <c r="BR68" i="7"/>
  <c r="BR76" i="7" s="1"/>
  <c r="BR118" i="7"/>
  <c r="CJ97" i="7"/>
  <c r="CH45" i="39" s="1"/>
  <c r="CJ119" i="7"/>
  <c r="CJ111" i="7"/>
  <c r="CH61" i="39" s="1"/>
  <c r="CJ104" i="7"/>
  <c r="CH53" i="39" s="1"/>
  <c r="AG18" i="39"/>
  <c r="BO18" i="39"/>
  <c r="CE17" i="39"/>
  <c r="Z68" i="7"/>
  <c r="Z76" i="7" s="1"/>
  <c r="Z118" i="7"/>
  <c r="CH97" i="7"/>
  <c r="CH119" i="7"/>
  <c r="CH104" i="7"/>
  <c r="CY71" i="7"/>
  <c r="CH111" i="7"/>
  <c r="CR105" i="7"/>
  <c r="CP54" i="39" s="1"/>
  <c r="CR120" i="7"/>
  <c r="BV17" i="39"/>
  <c r="N73" i="7"/>
  <c r="N76" i="7" s="1"/>
  <c r="N96" i="7"/>
  <c r="L44" i="39" s="1"/>
  <c r="N103" i="7"/>
  <c r="L52" i="39" s="1"/>
  <c r="N110" i="7"/>
  <c r="L60" i="39" s="1"/>
  <c r="N118" i="7"/>
  <c r="CC17" i="39"/>
  <c r="DH14" i="7"/>
  <c r="DB100" i="7"/>
  <c r="K17" i="39"/>
  <c r="CM18" i="39"/>
  <c r="CE18" i="39"/>
  <c r="BV18" i="39"/>
  <c r="BN68" i="7"/>
  <c r="BN76" i="7" s="1"/>
  <c r="BN118" i="7"/>
  <c r="N97" i="7"/>
  <c r="L45" i="39" s="1"/>
  <c r="N119" i="7"/>
  <c r="N111" i="7"/>
  <c r="L61" i="39" s="1"/>
  <c r="N104" i="7"/>
  <c r="L53" i="39" s="1"/>
  <c r="CC18" i="39"/>
  <c r="I17" i="39"/>
  <c r="K18" i="39"/>
  <c r="BK119" i="7"/>
  <c r="BK97" i="7"/>
  <c r="BI45" i="39" s="1"/>
  <c r="BK111" i="7"/>
  <c r="BI61" i="39" s="1"/>
  <c r="BK104" i="7"/>
  <c r="BI53" i="39" s="1"/>
  <c r="DB115" i="7"/>
  <c r="AT17" i="39"/>
  <c r="BA17" i="39"/>
  <c r="CY15" i="39"/>
  <c r="DJ15" i="39" s="1"/>
  <c r="N98" i="7"/>
  <c r="L46" i="39" s="1"/>
  <c r="N112" i="7"/>
  <c r="L62" i="39" s="1"/>
  <c r="N120" i="7"/>
  <c r="N105" i="7"/>
  <c r="L54" i="39" s="1"/>
  <c r="BE17" i="39"/>
  <c r="CS105" i="7"/>
  <c r="CQ54" i="39" s="1"/>
  <c r="CS120" i="7"/>
  <c r="V18" i="39"/>
  <c r="AM18" i="39"/>
  <c r="H68" i="7"/>
  <c r="H76" i="7" s="1"/>
  <c r="H118" i="7"/>
  <c r="BZ63" i="7"/>
  <c r="D72" i="7"/>
  <c r="DD72" i="7" s="1"/>
  <c r="D71" i="7"/>
  <c r="DC71" i="7" s="1"/>
  <c r="D70" i="7"/>
  <c r="CN96" i="7"/>
  <c r="CL44" i="39" s="1"/>
  <c r="CN73" i="7"/>
  <c r="CN76" i="7" s="1"/>
  <c r="CN118" i="7"/>
  <c r="CN110" i="7"/>
  <c r="CL60" i="39" s="1"/>
  <c r="CN103" i="7"/>
  <c r="CL52" i="39" s="1"/>
  <c r="CJ18" i="39"/>
  <c r="Y98" i="7"/>
  <c r="W46" i="39" s="1"/>
  <c r="Y120" i="7"/>
  <c r="Y105" i="7"/>
  <c r="W54" i="39" s="1"/>
  <c r="Y112" i="7"/>
  <c r="W62" i="39" s="1"/>
  <c r="G68" i="7"/>
  <c r="G76" i="7" s="1"/>
  <c r="G118" i="7"/>
  <c r="DH39" i="7"/>
  <c r="BK18" i="39"/>
  <c r="CO17" i="39"/>
  <c r="AP17" i="39"/>
  <c r="BH118" i="7"/>
  <c r="BH68" i="7"/>
  <c r="BH76" i="7" s="1"/>
  <c r="AY18" i="39"/>
  <c r="BB18" i="39"/>
  <c r="BE18" i="39"/>
  <c r="CD68" i="7"/>
  <c r="CD76" i="7" s="1"/>
  <c r="CD118" i="7"/>
  <c r="AW118" i="7"/>
  <c r="AW73" i="7"/>
  <c r="AW76" i="7" s="1"/>
  <c r="DD63" i="7"/>
  <c r="CY63" i="7"/>
  <c r="DC63" i="7"/>
  <c r="CB67" i="7"/>
  <c r="CB66" i="7"/>
  <c r="CB65" i="7"/>
  <c r="AZ68" i="7"/>
  <c r="AZ76" i="7" s="1"/>
  <c r="AZ118" i="7"/>
  <c r="F17" i="39"/>
  <c r="CN97" i="7"/>
  <c r="CL45" i="39" s="1"/>
  <c r="CN119" i="7"/>
  <c r="CN104" i="7"/>
  <c r="CL53" i="39" s="1"/>
  <c r="CN111" i="7"/>
  <c r="CL61" i="39" s="1"/>
  <c r="Y97" i="7"/>
  <c r="W45" i="39" s="1"/>
  <c r="Y119" i="7"/>
  <c r="Y104" i="7"/>
  <c r="W53" i="39" s="1"/>
  <c r="Y111" i="7"/>
  <c r="W61" i="39" s="1"/>
  <c r="E17" i="39"/>
  <c r="DA57" i="7"/>
  <c r="DB57" i="7" s="1"/>
  <c r="M18" i="39"/>
  <c r="CD17" i="39"/>
  <c r="CO18" i="39"/>
  <c r="AP18" i="39"/>
  <c r="O17" i="39"/>
  <c r="AJ17" i="39"/>
  <c r="BF17" i="39"/>
  <c r="BF73" i="7"/>
  <c r="BF76" i="7" s="1"/>
  <c r="BF118" i="7"/>
  <c r="BF96" i="7"/>
  <c r="BD44" i="39" s="1"/>
  <c r="BD40" i="39" s="1"/>
  <c r="BF110" i="7"/>
  <c r="BD60" i="39" s="1"/>
  <c r="BF103" i="7"/>
  <c r="BD52" i="39" s="1"/>
  <c r="CC68" i="7"/>
  <c r="CC76" i="7" s="1"/>
  <c r="CC118" i="7"/>
  <c r="AN18" i="39"/>
  <c r="CB17" i="39"/>
  <c r="AU17" i="39"/>
  <c r="AS68" i="7"/>
  <c r="AS76" i="7" s="1"/>
  <c r="AS118" i="7"/>
  <c r="AX17" i="39"/>
  <c r="F18" i="39"/>
  <c r="CN98" i="7"/>
  <c r="CL46" i="39" s="1"/>
  <c r="CN120" i="7"/>
  <c r="CN112" i="7"/>
  <c r="CL62" i="39" s="1"/>
  <c r="CN105" i="7"/>
  <c r="CL54" i="39" s="1"/>
  <c r="AR16" i="39"/>
  <c r="AT122" i="7"/>
  <c r="E18" i="39"/>
  <c r="BQ73" i="7"/>
  <c r="BQ76" i="7" s="1"/>
  <c r="BQ118" i="7"/>
  <c r="CK68" i="7"/>
  <c r="CK76" i="7" s="1"/>
  <c r="CK118" i="7"/>
  <c r="BI68" i="7"/>
  <c r="BI76" i="7" s="1"/>
  <c r="BI118" i="7"/>
  <c r="CV128" i="7"/>
  <c r="CT27" i="39" s="1"/>
  <c r="CT25" i="39"/>
  <c r="CB18" i="39"/>
  <c r="AU18" i="39"/>
  <c r="AQ17" i="39"/>
  <c r="AX18" i="39"/>
  <c r="BP118" i="7"/>
  <c r="BP73" i="7"/>
  <c r="BP76" i="7" s="1"/>
  <c r="AT81" i="7"/>
  <c r="AT83" i="7" s="1"/>
  <c r="AT79" i="7"/>
  <c r="CJ73" i="7"/>
  <c r="CJ76" i="7" s="1"/>
  <c r="CJ96" i="7"/>
  <c r="CH44" i="39" s="1"/>
  <c r="CH40" i="39" s="1"/>
  <c r="CJ118" i="7"/>
  <c r="CJ103" i="7"/>
  <c r="CH52" i="39" s="1"/>
  <c r="CJ110" i="7"/>
  <c r="CH60" i="39" s="1"/>
  <c r="CO73" i="7"/>
  <c r="CO76" i="7" s="1"/>
  <c r="CO118" i="7"/>
  <c r="AG17" i="39"/>
  <c r="BO17" i="39"/>
  <c r="P73" i="7"/>
  <c r="P76" i="7" s="1"/>
  <c r="P118" i="7"/>
  <c r="CG68" i="7"/>
  <c r="CG76" i="7" s="1"/>
  <c r="CG118" i="7"/>
  <c r="DH15" i="7"/>
  <c r="DH31" i="7" s="1"/>
  <c r="DL47" i="7" s="1"/>
  <c r="DB101" i="7"/>
  <c r="CH73" i="7"/>
  <c r="CH96" i="7"/>
  <c r="CH118" i="7"/>
  <c r="CH103" i="7"/>
  <c r="CH110" i="7"/>
  <c r="CY70" i="7"/>
  <c r="CR104" i="7"/>
  <c r="CP53" i="39" s="1"/>
  <c r="CR119" i="7"/>
  <c r="AZ17" i="39"/>
  <c r="BX73" i="7"/>
  <c r="BX76" i="7" s="1"/>
  <c r="BX118" i="7"/>
  <c r="BT73" i="7"/>
  <c r="BT76" i="7" s="1"/>
  <c r="BT96" i="7"/>
  <c r="BR44" i="39" s="1"/>
  <c r="BR40" i="39" s="1"/>
  <c r="BT118" i="7"/>
  <c r="BT103" i="7"/>
  <c r="BR52" i="39" s="1"/>
  <c r="BT110" i="7"/>
  <c r="BR60" i="39" s="1"/>
  <c r="BH18" i="39"/>
  <c r="BF98" i="7"/>
  <c r="BD46" i="39" s="1"/>
  <c r="BF105" i="7"/>
  <c r="BD54" i="39" s="1"/>
  <c r="BF112" i="7"/>
  <c r="BD62" i="39" s="1"/>
  <c r="BF120" i="7"/>
  <c r="CA18" i="39"/>
  <c r="BM17" i="39"/>
  <c r="CM73" i="7"/>
  <c r="CM76" i="7" s="1"/>
  <c r="CM118" i="7"/>
  <c r="CM110" i="7"/>
  <c r="CK60" i="39" s="1"/>
  <c r="CM96" i="7"/>
  <c r="CK44" i="39" s="1"/>
  <c r="CK40" i="39" s="1"/>
  <c r="CM103" i="7"/>
  <c r="CK52" i="39" s="1"/>
  <c r="E67" i="7"/>
  <c r="E66" i="7"/>
  <c r="E65" i="7"/>
  <c r="CD134" i="7" l="1"/>
  <c r="CB34" i="39" s="1"/>
  <c r="CB16" i="39"/>
  <c r="CD122" i="7"/>
  <c r="D73" i="7"/>
  <c r="BZ70" i="7"/>
  <c r="DA70" i="7" s="1"/>
  <c r="D118" i="7"/>
  <c r="D96" i="7"/>
  <c r="D110" i="7"/>
  <c r="D103" i="7"/>
  <c r="DC103" i="7" s="1"/>
  <c r="BL16" i="39"/>
  <c r="BN122" i="7"/>
  <c r="W127" i="7"/>
  <c r="U26" i="39" s="1"/>
  <c r="U16" i="39"/>
  <c r="W122" i="7"/>
  <c r="AP16" i="39"/>
  <c r="AR122" i="7"/>
  <c r="AO79" i="7"/>
  <c r="AO81" i="7"/>
  <c r="CI81" i="7"/>
  <c r="CI83" i="7" s="1"/>
  <c r="CI79" i="7"/>
  <c r="BX79" i="7"/>
  <c r="BX81" i="7"/>
  <c r="BX83" i="7" s="1"/>
  <c r="DC110" i="7"/>
  <c r="DD110" i="7"/>
  <c r="CY110" i="7"/>
  <c r="CF60" i="39"/>
  <c r="BP79" i="7"/>
  <c r="BP81" i="7"/>
  <c r="DL31" i="7"/>
  <c r="DL32" i="7" s="1"/>
  <c r="DM32" i="7" s="1"/>
  <c r="G81" i="7"/>
  <c r="G83" i="7" s="1"/>
  <c r="G79" i="7"/>
  <c r="H134" i="7"/>
  <c r="F34" i="39" s="1"/>
  <c r="F16" i="39"/>
  <c r="H122" i="7"/>
  <c r="CY104" i="7"/>
  <c r="CF53" i="39"/>
  <c r="CW53" i="39" s="1"/>
  <c r="CR81" i="7"/>
  <c r="CR83" i="7" s="1"/>
  <c r="CR79" i="7"/>
  <c r="Q79" i="7"/>
  <c r="Q81" i="7"/>
  <c r="Q83" i="7" s="1"/>
  <c r="K134" i="7"/>
  <c r="I34" i="39" s="1"/>
  <c r="I16" i="39"/>
  <c r="K122" i="7"/>
  <c r="BA127" i="7"/>
  <c r="AY26" i="39" s="1"/>
  <c r="AY16" i="39"/>
  <c r="BA122" i="7"/>
  <c r="CY103" i="7"/>
  <c r="DD103" i="7"/>
  <c r="CF52" i="39"/>
  <c r="P134" i="7"/>
  <c r="N34" i="39" s="1"/>
  <c r="N16" i="39"/>
  <c r="P122" i="7"/>
  <c r="P127" i="7" s="1"/>
  <c r="N26" i="39" s="1"/>
  <c r="BP134" i="7"/>
  <c r="BN34" i="39" s="1"/>
  <c r="BN16" i="39"/>
  <c r="BP127" i="7"/>
  <c r="BN26" i="39" s="1"/>
  <c r="BP122" i="7"/>
  <c r="BQ81" i="7"/>
  <c r="BQ83" i="7" s="1"/>
  <c r="BQ79" i="7"/>
  <c r="CC79" i="7"/>
  <c r="CC81" i="7"/>
  <c r="CC83" i="7" s="1"/>
  <c r="CN127" i="7"/>
  <c r="CL26" i="39" s="1"/>
  <c r="CL16" i="39"/>
  <c r="CN134" i="7"/>
  <c r="CL34" i="39" s="1"/>
  <c r="CN122" i="7"/>
  <c r="BU48" i="39"/>
  <c r="K79" i="7"/>
  <c r="K81" i="7"/>
  <c r="K83" i="7" s="1"/>
  <c r="BG127" i="7"/>
  <c r="BE26" i="39" s="1"/>
  <c r="BE16" i="39"/>
  <c r="BG122" i="7"/>
  <c r="CS134" i="7"/>
  <c r="CQ34" i="39" s="1"/>
  <c r="CS127" i="7"/>
  <c r="CQ26" i="39" s="1"/>
  <c r="CQ16" i="39"/>
  <c r="CS122" i="7"/>
  <c r="AV134" i="7"/>
  <c r="AT34" i="39" s="1"/>
  <c r="AT16" i="39"/>
  <c r="AV122" i="7"/>
  <c r="BI40" i="39"/>
  <c r="J81" i="7"/>
  <c r="J83" i="7" s="1"/>
  <c r="J79" i="7"/>
  <c r="BR56" i="39"/>
  <c r="P81" i="7"/>
  <c r="P83" i="7" s="1"/>
  <c r="P79" i="7"/>
  <c r="CL18" i="39"/>
  <c r="CN136" i="7"/>
  <c r="CL36" i="39" s="1"/>
  <c r="BD48" i="39"/>
  <c r="W17" i="39"/>
  <c r="AX16" i="39"/>
  <c r="AZ122" i="7"/>
  <c r="AW79" i="7"/>
  <c r="AW81" i="7"/>
  <c r="AW83" i="7" s="1"/>
  <c r="CN79" i="7"/>
  <c r="CN81" i="7"/>
  <c r="CN83" i="7" s="1"/>
  <c r="L17" i="39"/>
  <c r="CF17" i="39"/>
  <c r="CC16" i="39"/>
  <c r="CE122" i="7"/>
  <c r="CE127" i="7" s="1"/>
  <c r="CC26" i="39" s="1"/>
  <c r="BD17" i="39"/>
  <c r="BB127" i="7"/>
  <c r="AZ26" i="39" s="1"/>
  <c r="AZ16" i="39"/>
  <c r="BB122" i="7"/>
  <c r="AI81" i="7"/>
  <c r="AI83" i="7" s="1"/>
  <c r="AI79" i="7"/>
  <c r="CF81" i="7"/>
  <c r="CF83" i="7" s="1"/>
  <c r="CF79" i="7"/>
  <c r="BU56" i="39"/>
  <c r="BI18" i="39"/>
  <c r="BU17" i="39"/>
  <c r="BG81" i="7"/>
  <c r="BG83" i="7" s="1"/>
  <c r="BG79" i="7"/>
  <c r="CQ48" i="39"/>
  <c r="CP81" i="7"/>
  <c r="CP83" i="7" s="1"/>
  <c r="CP79" i="7"/>
  <c r="AV79" i="7"/>
  <c r="AV81" i="7"/>
  <c r="AV83" i="7" s="1"/>
  <c r="BK127" i="7"/>
  <c r="BI26" i="39" s="1"/>
  <c r="BI16" i="39"/>
  <c r="BK122" i="7"/>
  <c r="BK136" i="7" s="1"/>
  <c r="BI36" i="39" s="1"/>
  <c r="BL134" i="7"/>
  <c r="BJ34" i="39" s="1"/>
  <c r="BJ16" i="39"/>
  <c r="BL122" i="7"/>
  <c r="M79" i="7"/>
  <c r="M81" i="7"/>
  <c r="BD18" i="39"/>
  <c r="BT134" i="7"/>
  <c r="BR34" i="39" s="1"/>
  <c r="BR16" i="39"/>
  <c r="BT122" i="7"/>
  <c r="BT127" i="7" s="1"/>
  <c r="BR26" i="39" s="1"/>
  <c r="AT123" i="7"/>
  <c r="AR21" i="39" s="1"/>
  <c r="AR20" i="39"/>
  <c r="AT132" i="7"/>
  <c r="AR32" i="39" s="1"/>
  <c r="AT133" i="7"/>
  <c r="AR33" i="39" s="1"/>
  <c r="AT126" i="7"/>
  <c r="AT131" i="7"/>
  <c r="AT136" i="7"/>
  <c r="AR36" i="39" s="1"/>
  <c r="AT135" i="7"/>
  <c r="AR35" i="39" s="1"/>
  <c r="L56" i="39"/>
  <c r="X16" i="39"/>
  <c r="Z122" i="7"/>
  <c r="Z127" i="7" s="1"/>
  <c r="X26" i="39" s="1"/>
  <c r="BM16" i="39"/>
  <c r="BO122" i="7"/>
  <c r="BO127" i="7" s="1"/>
  <c r="BM26" i="39" s="1"/>
  <c r="CY105" i="7"/>
  <c r="DD105" i="7"/>
  <c r="CF54" i="39"/>
  <c r="CW54" i="39" s="1"/>
  <c r="DC105" i="7"/>
  <c r="BR18" i="39"/>
  <c r="CK56" i="39"/>
  <c r="BZ65" i="7"/>
  <c r="E68" i="7"/>
  <c r="E118" i="7"/>
  <c r="CG79" i="7"/>
  <c r="CG81" i="7"/>
  <c r="CG83" i="7" s="1"/>
  <c r="CO79" i="7"/>
  <c r="CO81" i="7"/>
  <c r="CO83" i="7" s="1"/>
  <c r="BQ127" i="7"/>
  <c r="BO26" i="39" s="1"/>
  <c r="BO16" i="39"/>
  <c r="BQ122" i="7"/>
  <c r="AS134" i="7"/>
  <c r="AQ34" i="39" s="1"/>
  <c r="AQ16" i="39"/>
  <c r="AS122" i="7"/>
  <c r="CC127" i="7"/>
  <c r="CA26" i="39" s="1"/>
  <c r="CA16" i="39"/>
  <c r="CC122" i="7"/>
  <c r="CL56" i="39"/>
  <c r="BR134" i="7"/>
  <c r="BP34" i="39" s="1"/>
  <c r="BP16" i="39"/>
  <c r="BR122" i="7"/>
  <c r="BU18" i="39"/>
  <c r="AY127" i="7"/>
  <c r="AW26" i="39" s="1"/>
  <c r="AW16" i="39"/>
  <c r="AY122" i="7"/>
  <c r="Y79" i="7"/>
  <c r="Y81" i="7"/>
  <c r="Y83" i="7" s="1"/>
  <c r="CP127" i="7"/>
  <c r="CN26" i="39" s="1"/>
  <c r="CN16" i="39"/>
  <c r="CP134" i="7"/>
  <c r="CN34" i="39" s="1"/>
  <c r="CP122" i="7"/>
  <c r="J127" i="7"/>
  <c r="H26" i="39" s="1"/>
  <c r="H16" i="39"/>
  <c r="J122" i="7"/>
  <c r="BZ66" i="7"/>
  <c r="E119" i="7"/>
  <c r="CH56" i="39"/>
  <c r="AS81" i="7"/>
  <c r="AS83" i="7" s="1"/>
  <c r="AS79" i="7"/>
  <c r="H81" i="7"/>
  <c r="H83" i="7" s="1"/>
  <c r="H79" i="7"/>
  <c r="BK135" i="7"/>
  <c r="BI35" i="39" s="1"/>
  <c r="BI17" i="39"/>
  <c r="DD71" i="7"/>
  <c r="BR81" i="7"/>
  <c r="BR83" i="7" s="1"/>
  <c r="BR79" i="7"/>
  <c r="CY112" i="7"/>
  <c r="CF62" i="39"/>
  <c r="CW62" i="39" s="1"/>
  <c r="CF134" i="7"/>
  <c r="CD34" i="39" s="1"/>
  <c r="CD16" i="39"/>
  <c r="CF122" i="7"/>
  <c r="AY81" i="7"/>
  <c r="AY83" i="7" s="1"/>
  <c r="AY79" i="7"/>
  <c r="CN40" i="39"/>
  <c r="BZ67" i="7"/>
  <c r="DA67" i="7" s="1"/>
  <c r="E120" i="7"/>
  <c r="CF16" i="39"/>
  <c r="CH122" i="7"/>
  <c r="CH136" i="7" s="1"/>
  <c r="CF36" i="39" s="1"/>
  <c r="CH48" i="39"/>
  <c r="CK48" i="39"/>
  <c r="BR48" i="39"/>
  <c r="CP17" i="39"/>
  <c r="DD96" i="7"/>
  <c r="DC96" i="7"/>
  <c r="CY96" i="7"/>
  <c r="CF44" i="39"/>
  <c r="CJ134" i="7"/>
  <c r="CH34" i="39" s="1"/>
  <c r="CJ127" i="7"/>
  <c r="CH26" i="39" s="1"/>
  <c r="CH16" i="39"/>
  <c r="CJ122" i="7"/>
  <c r="BD56" i="39"/>
  <c r="AZ81" i="7"/>
  <c r="AZ83" i="7" s="1"/>
  <c r="AZ79" i="7"/>
  <c r="AU16" i="39"/>
  <c r="AW134" i="7"/>
  <c r="AU34" i="39" s="1"/>
  <c r="AW122" i="7"/>
  <c r="AW127" i="7" s="1"/>
  <c r="AU26" i="39" s="1"/>
  <c r="W18" i="39"/>
  <c r="CL40" i="39"/>
  <c r="N136" i="7"/>
  <c r="L36" i="39" s="1"/>
  <c r="L18" i="39"/>
  <c r="N134" i="7"/>
  <c r="L34" i="39" s="1"/>
  <c r="L16" i="39"/>
  <c r="N122" i="7"/>
  <c r="N135" i="7" s="1"/>
  <c r="L35" i="39" s="1"/>
  <c r="CP18" i="39"/>
  <c r="CY97" i="7"/>
  <c r="DC97" i="7"/>
  <c r="CF45" i="39"/>
  <c r="CW45" i="39" s="1"/>
  <c r="CE81" i="7"/>
  <c r="CE83" i="7" s="1"/>
  <c r="CE79" i="7"/>
  <c r="BB81" i="7"/>
  <c r="BB83" i="7" s="1"/>
  <c r="BB79" i="7"/>
  <c r="AG16" i="39"/>
  <c r="AI134" i="7"/>
  <c r="AG34" i="39" s="1"/>
  <c r="AI122" i="7"/>
  <c r="AI127" i="7" s="1"/>
  <c r="AG26" i="39" s="1"/>
  <c r="BU16" i="39"/>
  <c r="BW122" i="7"/>
  <c r="BW135" i="7" s="1"/>
  <c r="BU35" i="39" s="1"/>
  <c r="AM16" i="39"/>
  <c r="AO122" i="7"/>
  <c r="AO127" i="7" s="1"/>
  <c r="AM26" i="39" s="1"/>
  <c r="BB16" i="39"/>
  <c r="BD122" i="7"/>
  <c r="BD134" i="7" s="1"/>
  <c r="BB34" i="39" s="1"/>
  <c r="CS81" i="7"/>
  <c r="CS83" i="7" s="1"/>
  <c r="CS79" i="7"/>
  <c r="CI127" i="7"/>
  <c r="CG26" i="39" s="1"/>
  <c r="CG16" i="39"/>
  <c r="CI122" i="7"/>
  <c r="BK81" i="7"/>
  <c r="BK83" i="7" s="1"/>
  <c r="BK79" i="7"/>
  <c r="BL81" i="7"/>
  <c r="BL83" i="7" s="1"/>
  <c r="BL79" i="7"/>
  <c r="M127" i="7"/>
  <c r="K26" i="39" s="1"/>
  <c r="K16" i="39"/>
  <c r="M122" i="7"/>
  <c r="M134" i="7" s="1"/>
  <c r="K34" i="39" s="1"/>
  <c r="CH76" i="7"/>
  <c r="DC73" i="7"/>
  <c r="CY73" i="7"/>
  <c r="DD73" i="7"/>
  <c r="BI127" i="7"/>
  <c r="BG26" i="39" s="1"/>
  <c r="BG16" i="39"/>
  <c r="BI122" i="7"/>
  <c r="BI134" i="7" s="1"/>
  <c r="BG34" i="39" s="1"/>
  <c r="BH81" i="7"/>
  <c r="BH83" i="7" s="1"/>
  <c r="BH79" i="7"/>
  <c r="BD81" i="7"/>
  <c r="BD83" i="7" s="1"/>
  <c r="BD79" i="7"/>
  <c r="DC70" i="7"/>
  <c r="CJ79" i="7"/>
  <c r="CJ81" i="7"/>
  <c r="CJ83" i="7" s="1"/>
  <c r="CD81" i="7"/>
  <c r="CD83" i="7" s="1"/>
  <c r="CD79" i="7"/>
  <c r="DL46" i="7"/>
  <c r="DH30" i="7"/>
  <c r="DH36" i="7" s="1"/>
  <c r="BN81" i="7"/>
  <c r="BN83" i="7" s="1"/>
  <c r="BN79" i="7"/>
  <c r="W81" i="7"/>
  <c r="W83" i="7" s="1"/>
  <c r="W79" i="7"/>
  <c r="CH18" i="39"/>
  <c r="CJ136" i="7"/>
  <c r="CH36" i="39" s="1"/>
  <c r="I79" i="7"/>
  <c r="I81" i="7"/>
  <c r="I83" i="7" s="1"/>
  <c r="CM127" i="7"/>
  <c r="CK26" i="39" s="1"/>
  <c r="CM134" i="7"/>
  <c r="CK34" i="39" s="1"/>
  <c r="CK16" i="39"/>
  <c r="CM122" i="7"/>
  <c r="BT79" i="7"/>
  <c r="BT81" i="7"/>
  <c r="BT83" i="7" s="1"/>
  <c r="CK134" i="7"/>
  <c r="CI34" i="39" s="1"/>
  <c r="CI16" i="39"/>
  <c r="CK122" i="7"/>
  <c r="AT127" i="7"/>
  <c r="AR26" i="39" s="1"/>
  <c r="BF79" i="7"/>
  <c r="BF81" i="7"/>
  <c r="BF83" i="7" s="1"/>
  <c r="CN135" i="7"/>
  <c r="CL35" i="39" s="1"/>
  <c r="CL17" i="39"/>
  <c r="CY67" i="7"/>
  <c r="DC67" i="7"/>
  <c r="DD67" i="7"/>
  <c r="CB120" i="7"/>
  <c r="BZ72" i="7"/>
  <c r="DA72" i="7" s="1"/>
  <c r="D98" i="7"/>
  <c r="DC98" i="7" s="1"/>
  <c r="D120" i="7"/>
  <c r="D112" i="7"/>
  <c r="DC112" i="7" s="1"/>
  <c r="D105" i="7"/>
  <c r="CQ18" i="39"/>
  <c r="CS136" i="7"/>
  <c r="CQ36" i="39" s="1"/>
  <c r="L40" i="39"/>
  <c r="DC111" i="7"/>
  <c r="CY111" i="7"/>
  <c r="CF61" i="39"/>
  <c r="CW61" i="39" s="1"/>
  <c r="CJ135" i="7"/>
  <c r="CH35" i="39" s="1"/>
  <c r="CH17" i="39"/>
  <c r="CR134" i="7"/>
  <c r="CP34" i="39" s="1"/>
  <c r="CP16" i="39"/>
  <c r="CR122" i="7"/>
  <c r="CR136" i="7" s="1"/>
  <c r="CP36" i="39" s="1"/>
  <c r="CY98" i="7"/>
  <c r="CF46" i="39"/>
  <c r="CW46" i="39" s="1"/>
  <c r="BJ79" i="7"/>
  <c r="BJ81" i="7"/>
  <c r="BJ83" i="7" s="1"/>
  <c r="AL81" i="7"/>
  <c r="AL83" i="7" s="1"/>
  <c r="AL79" i="7"/>
  <c r="BM81" i="7"/>
  <c r="BM83" i="7" s="1"/>
  <c r="BM79" i="7"/>
  <c r="X81" i="7"/>
  <c r="X83" i="7" s="1"/>
  <c r="X79" i="7"/>
  <c r="BC134" i="7"/>
  <c r="BA34" i="39" s="1"/>
  <c r="BA16" i="39"/>
  <c r="BC122" i="7"/>
  <c r="AP134" i="7"/>
  <c r="AN34" i="39" s="1"/>
  <c r="AN16" i="39"/>
  <c r="AP122" i="7"/>
  <c r="CP136" i="7"/>
  <c r="CN36" i="39" s="1"/>
  <c r="CN18" i="39"/>
  <c r="CO16" i="39"/>
  <c r="CQ122" i="7"/>
  <c r="M16" i="39"/>
  <c r="O127" i="7"/>
  <c r="M26" i="39" s="1"/>
  <c r="O122" i="7"/>
  <c r="O134" i="7" s="1"/>
  <c r="M34" i="39" s="1"/>
  <c r="W16" i="39"/>
  <c r="Y122" i="7"/>
  <c r="CL79" i="7"/>
  <c r="CL81" i="7"/>
  <c r="CL83" i="7" s="1"/>
  <c r="CM136" i="7"/>
  <c r="CK36" i="39" s="1"/>
  <c r="CK18" i="39"/>
  <c r="CN56" i="39"/>
  <c r="CM135" i="7"/>
  <c r="CK35" i="39" s="1"/>
  <c r="CK17" i="39"/>
  <c r="DH32" i="7"/>
  <c r="DL48" i="7" s="1"/>
  <c r="DC65" i="7"/>
  <c r="DD65" i="7"/>
  <c r="CB68" i="7"/>
  <c r="CY65" i="7"/>
  <c r="CB118" i="7"/>
  <c r="W40" i="39"/>
  <c r="I134" i="7"/>
  <c r="G34" i="39" s="1"/>
  <c r="G16" i="39"/>
  <c r="I122" i="7"/>
  <c r="BI79" i="7"/>
  <c r="BI81" i="7"/>
  <c r="BI83" i="7" s="1"/>
  <c r="BD16" i="39"/>
  <c r="BF122" i="7"/>
  <c r="CY66" i="7"/>
  <c r="DD66" i="7"/>
  <c r="DC66" i="7"/>
  <c r="CB119" i="7"/>
  <c r="BF16" i="39"/>
  <c r="BH122" i="7"/>
  <c r="BH134" i="7" s="1"/>
  <c r="BF34" i="39" s="1"/>
  <c r="D97" i="7"/>
  <c r="DD97" i="7" s="1"/>
  <c r="BZ71" i="7"/>
  <c r="DA71" i="7" s="1"/>
  <c r="D119" i="7"/>
  <c r="D111" i="7"/>
  <c r="DD111" i="7" s="1"/>
  <c r="D104" i="7"/>
  <c r="DD104" i="7" s="1"/>
  <c r="L48" i="39"/>
  <c r="Z79" i="7"/>
  <c r="Z81" i="7"/>
  <c r="Z83" i="7" s="1"/>
  <c r="BO79" i="7"/>
  <c r="BO81" i="7"/>
  <c r="BO83" i="7" s="1"/>
  <c r="BJ134" i="7"/>
  <c r="BH34" i="39" s="1"/>
  <c r="BH16" i="39"/>
  <c r="BJ122" i="7"/>
  <c r="AJ16" i="39"/>
  <c r="AL122" i="7"/>
  <c r="BM127" i="7"/>
  <c r="BK26" i="39" s="1"/>
  <c r="BK16" i="39"/>
  <c r="BM122" i="7"/>
  <c r="BW81" i="7"/>
  <c r="BW83" i="7" s="1"/>
  <c r="BW79" i="7"/>
  <c r="AR79" i="7"/>
  <c r="AR81" i="7"/>
  <c r="AR83" i="7" s="1"/>
  <c r="CL134" i="7"/>
  <c r="CJ34" i="39" s="1"/>
  <c r="CJ16" i="39"/>
  <c r="CL122" i="7"/>
  <c r="CL127" i="7" s="1"/>
  <c r="CJ26" i="39" s="1"/>
  <c r="CM79" i="7"/>
  <c r="CM81" i="7"/>
  <c r="CM83" i="7" s="1"/>
  <c r="BX127" i="7"/>
  <c r="BV26" i="39" s="1"/>
  <c r="BV16" i="39"/>
  <c r="BX134" i="7"/>
  <c r="BV34" i="39" s="1"/>
  <c r="BX122" i="7"/>
  <c r="DD70" i="7"/>
  <c r="CG127" i="7"/>
  <c r="CE26" i="39" s="1"/>
  <c r="CE16" i="39"/>
  <c r="CG122" i="7"/>
  <c r="CO127" i="7"/>
  <c r="CM26" i="39" s="1"/>
  <c r="CO134" i="7"/>
  <c r="CM34" i="39" s="1"/>
  <c r="CM16" i="39"/>
  <c r="CO122" i="7"/>
  <c r="CK81" i="7"/>
  <c r="CK83" i="7" s="1"/>
  <c r="CK79" i="7"/>
  <c r="AT134" i="7"/>
  <c r="AR34" i="39" s="1"/>
  <c r="G127" i="7"/>
  <c r="G134" i="7"/>
  <c r="E34" i="39" s="1"/>
  <c r="E16" i="39"/>
  <c r="G122" i="7"/>
  <c r="CL48" i="39"/>
  <c r="DA63" i="7"/>
  <c r="N79" i="7"/>
  <c r="N81" i="7"/>
  <c r="N83" i="7" s="1"/>
  <c r="CP48" i="39"/>
  <c r="CF18" i="39"/>
  <c r="Q127" i="7"/>
  <c r="O26" i="39" s="1"/>
  <c r="Q134" i="7"/>
  <c r="O34" i="39" s="1"/>
  <c r="O16" i="39"/>
  <c r="Q122" i="7"/>
  <c r="X134" i="7"/>
  <c r="V34" i="39" s="1"/>
  <c r="V16" i="39"/>
  <c r="X122" i="7"/>
  <c r="BC79" i="7"/>
  <c r="BC81" i="7"/>
  <c r="BC83" i="7" s="1"/>
  <c r="AP81" i="7"/>
  <c r="AP83" i="7" s="1"/>
  <c r="AP79" i="7"/>
  <c r="CQ81" i="7"/>
  <c r="CQ83" i="7" s="1"/>
  <c r="CQ79" i="7"/>
  <c r="O81" i="7"/>
  <c r="O83" i="7" s="1"/>
  <c r="O79" i="7"/>
  <c r="W56" i="39"/>
  <c r="CQ17" i="39"/>
  <c r="CS135" i="7"/>
  <c r="CQ35" i="39" s="1"/>
  <c r="BA79" i="7"/>
  <c r="BA81" i="7"/>
  <c r="BA83" i="7" s="1"/>
  <c r="CP135" i="7"/>
  <c r="CN35" i="39" s="1"/>
  <c r="CN17" i="39"/>
  <c r="CN48" i="39"/>
  <c r="BI56" i="39"/>
  <c r="BR17" i="39"/>
  <c r="BT135" i="7"/>
  <c r="BR35" i="39" s="1"/>
  <c r="BZ119" i="7" l="1"/>
  <c r="B17" i="39"/>
  <c r="J123" i="7"/>
  <c r="H21" i="39" s="1"/>
  <c r="H20" i="39"/>
  <c r="J133" i="7"/>
  <c r="H33" i="39" s="1"/>
  <c r="J126" i="7"/>
  <c r="J132" i="7"/>
  <c r="H32" i="39" s="1"/>
  <c r="J131" i="7"/>
  <c r="J136" i="7"/>
  <c r="H36" i="39" s="1"/>
  <c r="J135" i="7"/>
  <c r="H35" i="39" s="1"/>
  <c r="BL123" i="7"/>
  <c r="BJ21" i="39" s="1"/>
  <c r="BJ20" i="39"/>
  <c r="BL133" i="7"/>
  <c r="BJ33" i="39" s="1"/>
  <c r="BL126" i="7"/>
  <c r="BL131" i="7"/>
  <c r="BL132" i="7"/>
  <c r="BJ32" i="39" s="1"/>
  <c r="BL136" i="7"/>
  <c r="BJ36" i="39" s="1"/>
  <c r="BL135" i="7"/>
  <c r="BJ35" i="39" s="1"/>
  <c r="AR123" i="7"/>
  <c r="AP21" i="39" s="1"/>
  <c r="AP20" i="39"/>
  <c r="AR133" i="7"/>
  <c r="AP33" i="39" s="1"/>
  <c r="AR132" i="7"/>
  <c r="AP32" i="39" s="1"/>
  <c r="AR126" i="7"/>
  <c r="AR131" i="7"/>
  <c r="AR135" i="7"/>
  <c r="AP35" i="39" s="1"/>
  <c r="AR136" i="7"/>
  <c r="AP36" i="39" s="1"/>
  <c r="AJ20" i="39"/>
  <c r="AL123" i="7"/>
  <c r="AJ21" i="39" s="1"/>
  <c r="AL133" i="7"/>
  <c r="AJ33" i="39" s="1"/>
  <c r="AL126" i="7"/>
  <c r="AL131" i="7"/>
  <c r="AL132" i="7"/>
  <c r="AJ32" i="39" s="1"/>
  <c r="AL136" i="7"/>
  <c r="AJ36" i="39" s="1"/>
  <c r="AL135" i="7"/>
  <c r="AJ35" i="39" s="1"/>
  <c r="AP123" i="7"/>
  <c r="AN21" i="39" s="1"/>
  <c r="AN20" i="39"/>
  <c r="AP133" i="7"/>
  <c r="AN33" i="39" s="1"/>
  <c r="AP126" i="7"/>
  <c r="AP132" i="7"/>
  <c r="AN32" i="39" s="1"/>
  <c r="AP131" i="7"/>
  <c r="AP136" i="7"/>
  <c r="AN36" i="39" s="1"/>
  <c r="AP135" i="7"/>
  <c r="AN35" i="39" s="1"/>
  <c r="AO134" i="7"/>
  <c r="AM34" i="39" s="1"/>
  <c r="AS123" i="7"/>
  <c r="AQ21" i="39" s="1"/>
  <c r="AQ20" i="39"/>
  <c r="AS133" i="7"/>
  <c r="AQ33" i="39" s="1"/>
  <c r="AS131" i="7"/>
  <c r="AS126" i="7"/>
  <c r="AS132" i="7"/>
  <c r="AQ32" i="39" s="1"/>
  <c r="AS135" i="7"/>
  <c r="AQ35" i="39" s="1"/>
  <c r="AS136" i="7"/>
  <c r="AQ36" i="39" s="1"/>
  <c r="BO134" i="7"/>
  <c r="BM34" i="39" s="1"/>
  <c r="BB123" i="7"/>
  <c r="AZ21" i="39" s="1"/>
  <c r="AZ20" i="39"/>
  <c r="BB133" i="7"/>
  <c r="AZ33" i="39" s="1"/>
  <c r="BB126" i="7"/>
  <c r="BB131" i="7"/>
  <c r="BB132" i="7"/>
  <c r="AZ32" i="39" s="1"/>
  <c r="BB135" i="7"/>
  <c r="AZ35" i="39" s="1"/>
  <c r="BB136" i="7"/>
  <c r="AZ36" i="39" s="1"/>
  <c r="CE134" i="7"/>
  <c r="CC34" i="39" s="1"/>
  <c r="CN123" i="7"/>
  <c r="CL21" i="39" s="1"/>
  <c r="CL20" i="39"/>
  <c r="CN131" i="7"/>
  <c r="CN126" i="7"/>
  <c r="CN132" i="7"/>
  <c r="CL32" i="39" s="1"/>
  <c r="CN133" i="7"/>
  <c r="CL33" i="39" s="1"/>
  <c r="BP123" i="7"/>
  <c r="BN21" i="39" s="1"/>
  <c r="BN20" i="39"/>
  <c r="BP133" i="7"/>
  <c r="BN33" i="39" s="1"/>
  <c r="BP131" i="7"/>
  <c r="BP126" i="7"/>
  <c r="BP132" i="7"/>
  <c r="BN32" i="39" s="1"/>
  <c r="BP136" i="7"/>
  <c r="BN36" i="39" s="1"/>
  <c r="BP135" i="7"/>
  <c r="BN35" i="39" s="1"/>
  <c r="CW52" i="39"/>
  <c r="CF48" i="39"/>
  <c r="CW48" i="39" s="1"/>
  <c r="K123" i="7"/>
  <c r="I21" i="39" s="1"/>
  <c r="I20" i="39"/>
  <c r="K133" i="7"/>
  <c r="I33" i="39" s="1"/>
  <c r="K132" i="7"/>
  <c r="I32" i="39" s="1"/>
  <c r="K131" i="7"/>
  <c r="K126" i="7"/>
  <c r="K136" i="7"/>
  <c r="I36" i="39" s="1"/>
  <c r="K135" i="7"/>
  <c r="I35" i="39" s="1"/>
  <c r="BN123" i="7"/>
  <c r="BL21" i="39" s="1"/>
  <c r="BL20" i="39"/>
  <c r="BN133" i="7"/>
  <c r="BL33" i="39" s="1"/>
  <c r="BN126" i="7"/>
  <c r="BN131" i="7"/>
  <c r="BN132" i="7"/>
  <c r="BL32" i="39" s="1"/>
  <c r="BN136" i="7"/>
  <c r="BL36" i="39" s="1"/>
  <c r="BN135" i="7"/>
  <c r="BL35" i="39" s="1"/>
  <c r="X123" i="7"/>
  <c r="V21" i="39" s="1"/>
  <c r="V20" i="39"/>
  <c r="X133" i="7"/>
  <c r="V33" i="39" s="1"/>
  <c r="X131" i="7"/>
  <c r="X132" i="7"/>
  <c r="V32" i="39" s="1"/>
  <c r="X126" i="7"/>
  <c r="X135" i="7"/>
  <c r="V35" i="39" s="1"/>
  <c r="X136" i="7"/>
  <c r="V36" i="39" s="1"/>
  <c r="CY68" i="7"/>
  <c r="DC68" i="7"/>
  <c r="DD68" i="7"/>
  <c r="CB76" i="7"/>
  <c r="CK123" i="7"/>
  <c r="CI21" i="39" s="1"/>
  <c r="CI20" i="39"/>
  <c r="CK133" i="7"/>
  <c r="CI33" i="39" s="1"/>
  <c r="CK126" i="7"/>
  <c r="CK132" i="7"/>
  <c r="CI32" i="39" s="1"/>
  <c r="CK131" i="7"/>
  <c r="CK136" i="7"/>
  <c r="CI36" i="39" s="1"/>
  <c r="CK135" i="7"/>
  <c r="CI35" i="39" s="1"/>
  <c r="BR123" i="7"/>
  <c r="BP21" i="39" s="1"/>
  <c r="BP20" i="39"/>
  <c r="BR133" i="7"/>
  <c r="BP33" i="39" s="1"/>
  <c r="BR131" i="7"/>
  <c r="BR132" i="7"/>
  <c r="BP32" i="39" s="1"/>
  <c r="BR126" i="7"/>
  <c r="BR135" i="7"/>
  <c r="BP35" i="39" s="1"/>
  <c r="BR136" i="7"/>
  <c r="BP36" i="39" s="1"/>
  <c r="BR20" i="39"/>
  <c r="BT123" i="7"/>
  <c r="BR21" i="39" s="1"/>
  <c r="BT133" i="7"/>
  <c r="BR33" i="39" s="1"/>
  <c r="BT126" i="7"/>
  <c r="BT131" i="7"/>
  <c r="BT132" i="7"/>
  <c r="BR32" i="39" s="1"/>
  <c r="BZ118" i="7"/>
  <c r="B16" i="39"/>
  <c r="D122" i="7"/>
  <c r="I123" i="7"/>
  <c r="G21" i="39" s="1"/>
  <c r="G20" i="39"/>
  <c r="I133" i="7"/>
  <c r="G33" i="39" s="1"/>
  <c r="I132" i="7"/>
  <c r="G32" i="39" s="1"/>
  <c r="I131" i="7"/>
  <c r="I126" i="7"/>
  <c r="I136" i="7"/>
  <c r="G36" i="39" s="1"/>
  <c r="I135" i="7"/>
  <c r="G35" i="39" s="1"/>
  <c r="X127" i="7"/>
  <c r="V26" i="39" s="1"/>
  <c r="DM60" i="7"/>
  <c r="E26" i="39"/>
  <c r="CG123" i="7"/>
  <c r="CE21" i="39" s="1"/>
  <c r="CE20" i="39"/>
  <c r="CG133" i="7"/>
  <c r="CE33" i="39" s="1"/>
  <c r="CG132" i="7"/>
  <c r="CE32" i="39" s="1"/>
  <c r="CG126" i="7"/>
  <c r="CG131" i="7"/>
  <c r="CG135" i="7"/>
  <c r="CE35" i="39" s="1"/>
  <c r="CG136" i="7"/>
  <c r="CE36" i="39" s="1"/>
  <c r="AL127" i="7"/>
  <c r="AJ26" i="39" s="1"/>
  <c r="BZ97" i="7"/>
  <c r="DA97" i="7" s="1"/>
  <c r="B45" i="39"/>
  <c r="BX45" i="39" s="1"/>
  <c r="CY45" i="39" s="1"/>
  <c r="DD98" i="7"/>
  <c r="BZ105" i="7"/>
  <c r="DA105" i="7" s="1"/>
  <c r="B54" i="39"/>
  <c r="BX54" i="39" s="1"/>
  <c r="CY54" i="39" s="1"/>
  <c r="CK127" i="7"/>
  <c r="CI26" i="39" s="1"/>
  <c r="CW44" i="39"/>
  <c r="CF40" i="39"/>
  <c r="CW40" i="39" s="1"/>
  <c r="DD112" i="7"/>
  <c r="J134" i="7"/>
  <c r="H34" i="39" s="1"/>
  <c r="AY123" i="7"/>
  <c r="AW21" i="39" s="1"/>
  <c r="AW20" i="39"/>
  <c r="AY133" i="7"/>
  <c r="AW33" i="39" s="1"/>
  <c r="AY131" i="7"/>
  <c r="AY126" i="7"/>
  <c r="AY132" i="7"/>
  <c r="AW32" i="39" s="1"/>
  <c r="AY135" i="7"/>
  <c r="AW35" i="39" s="1"/>
  <c r="AY136" i="7"/>
  <c r="AW36" i="39" s="1"/>
  <c r="BR127" i="7"/>
  <c r="BP26" i="39" s="1"/>
  <c r="BT136" i="7"/>
  <c r="BR36" i="39" s="1"/>
  <c r="AT137" i="7"/>
  <c r="AR37" i="39" s="1"/>
  <c r="AR31" i="39"/>
  <c r="BL127" i="7"/>
  <c r="BJ26" i="39" s="1"/>
  <c r="AV123" i="7"/>
  <c r="AT21" i="39" s="1"/>
  <c r="AT20" i="39"/>
  <c r="AV133" i="7"/>
  <c r="AT33" i="39" s="1"/>
  <c r="AV131" i="7"/>
  <c r="AV126" i="7"/>
  <c r="AV132" i="7"/>
  <c r="AT32" i="39" s="1"/>
  <c r="AV136" i="7"/>
  <c r="AT36" i="39" s="1"/>
  <c r="AV135" i="7"/>
  <c r="AT35" i="39" s="1"/>
  <c r="BG123" i="7"/>
  <c r="BE21" i="39" s="1"/>
  <c r="BE20" i="39"/>
  <c r="BG133" i="7"/>
  <c r="BE33" i="39" s="1"/>
  <c r="BG126" i="7"/>
  <c r="BG132" i="7"/>
  <c r="BE32" i="39" s="1"/>
  <c r="BG131" i="7"/>
  <c r="BG136" i="7"/>
  <c r="BE36" i="39" s="1"/>
  <c r="BG135" i="7"/>
  <c r="BE35" i="39" s="1"/>
  <c r="DC104" i="7"/>
  <c r="AR134" i="7"/>
  <c r="AP34" i="39" s="1"/>
  <c r="BN127" i="7"/>
  <c r="BL26" i="39" s="1"/>
  <c r="BZ73" i="7"/>
  <c r="DA73" i="7" s="1"/>
  <c r="DI38" i="7" s="1"/>
  <c r="D76" i="7"/>
  <c r="CQ123" i="7"/>
  <c r="CO21" i="39" s="1"/>
  <c r="CO20" i="39"/>
  <c r="CQ133" i="7"/>
  <c r="CO33" i="39" s="1"/>
  <c r="CQ126" i="7"/>
  <c r="CQ131" i="7"/>
  <c r="CQ132" i="7"/>
  <c r="CO32" i="39" s="1"/>
  <c r="CQ135" i="7"/>
  <c r="CO35" i="39" s="1"/>
  <c r="CQ136" i="7"/>
  <c r="CO36" i="39" s="1"/>
  <c r="BW123" i="7"/>
  <c r="BU21" i="39" s="1"/>
  <c r="BU20" i="39"/>
  <c r="BW132" i="7"/>
  <c r="BU32" i="39" s="1"/>
  <c r="BW131" i="7"/>
  <c r="BW126" i="7"/>
  <c r="BW133" i="7"/>
  <c r="BU33" i="39" s="1"/>
  <c r="CF20" i="39"/>
  <c r="CH123" i="7"/>
  <c r="CF21" i="39" s="1"/>
  <c r="CH132" i="7"/>
  <c r="CF32" i="39" s="1"/>
  <c r="CH126" i="7"/>
  <c r="CH133" i="7"/>
  <c r="CF33" i="39" s="1"/>
  <c r="CH131" i="7"/>
  <c r="AT128" i="7"/>
  <c r="AR27" i="39" s="1"/>
  <c r="AR25" i="39"/>
  <c r="AZ123" i="7"/>
  <c r="AX21" i="39" s="1"/>
  <c r="AX20" i="39"/>
  <c r="AZ133" i="7"/>
  <c r="AX33" i="39" s="1"/>
  <c r="AZ126" i="7"/>
  <c r="AZ131" i="7"/>
  <c r="AZ132" i="7"/>
  <c r="AX32" i="39" s="1"/>
  <c r="AZ135" i="7"/>
  <c r="AX35" i="39" s="1"/>
  <c r="AZ136" i="7"/>
  <c r="AX36" i="39" s="1"/>
  <c r="AR127" i="7"/>
  <c r="AP26" i="39" s="1"/>
  <c r="CB20" i="39"/>
  <c r="CD123" i="7"/>
  <c r="CB21" i="39" s="1"/>
  <c r="CD133" i="7"/>
  <c r="CB33" i="39" s="1"/>
  <c r="CD132" i="7"/>
  <c r="CB32" i="39" s="1"/>
  <c r="CD131" i="7"/>
  <c r="CD126" i="7"/>
  <c r="CD135" i="7"/>
  <c r="CB35" i="39" s="1"/>
  <c r="CD136" i="7"/>
  <c r="CB36" i="39" s="1"/>
  <c r="Q123" i="7"/>
  <c r="O21" i="39" s="1"/>
  <c r="O20" i="39"/>
  <c r="Q133" i="7"/>
  <c r="O33" i="39" s="1"/>
  <c r="Q131" i="7"/>
  <c r="Q132" i="7"/>
  <c r="O32" i="39" s="1"/>
  <c r="Q126" i="7"/>
  <c r="Q136" i="7"/>
  <c r="O36" i="39" s="1"/>
  <c r="Q135" i="7"/>
  <c r="O35" i="39" s="1"/>
  <c r="CG134" i="7"/>
  <c r="CE34" i="39" s="1"/>
  <c r="AL134" i="7"/>
  <c r="AJ34" i="39" s="1"/>
  <c r="I127" i="7"/>
  <c r="G26" i="39" s="1"/>
  <c r="AP127" i="7"/>
  <c r="AN26" i="39" s="1"/>
  <c r="B18" i="39"/>
  <c r="BZ120" i="7"/>
  <c r="CH81" i="7"/>
  <c r="CH83" i="7" s="1"/>
  <c r="CH79" i="7"/>
  <c r="CH127" i="7"/>
  <c r="CF26" i="39" s="1"/>
  <c r="CF123" i="7"/>
  <c r="CD21" i="39" s="1"/>
  <c r="CD20" i="39"/>
  <c r="CF133" i="7"/>
  <c r="CD33" i="39" s="1"/>
  <c r="CF126" i="7"/>
  <c r="CF131" i="7"/>
  <c r="CF132" i="7"/>
  <c r="CD32" i="39" s="1"/>
  <c r="CF136" i="7"/>
  <c r="CD36" i="39" s="1"/>
  <c r="CF135" i="7"/>
  <c r="CD35" i="39" s="1"/>
  <c r="CP123" i="7"/>
  <c r="CN21" i="39" s="1"/>
  <c r="CN20" i="39"/>
  <c r="CP131" i="7"/>
  <c r="CP132" i="7"/>
  <c r="CN32" i="39" s="1"/>
  <c r="CP133" i="7"/>
  <c r="CN33" i="39" s="1"/>
  <c r="CP126" i="7"/>
  <c r="AY134" i="7"/>
  <c r="AW34" i="39" s="1"/>
  <c r="AS127" i="7"/>
  <c r="AQ26" i="39" s="1"/>
  <c r="BK123" i="7"/>
  <c r="BI21" i="39" s="1"/>
  <c r="BI20" i="39"/>
  <c r="BK133" i="7"/>
  <c r="BI33" i="39" s="1"/>
  <c r="BK131" i="7"/>
  <c r="BK132" i="7"/>
  <c r="BI32" i="39" s="1"/>
  <c r="BK126" i="7"/>
  <c r="BB134" i="7"/>
  <c r="AZ34" i="39" s="1"/>
  <c r="CH135" i="7"/>
  <c r="CF35" i="39" s="1"/>
  <c r="AZ134" i="7"/>
  <c r="AX34" i="39" s="1"/>
  <c r="AV127" i="7"/>
  <c r="AT26" i="39" s="1"/>
  <c r="BG134" i="7"/>
  <c r="BE34" i="39" s="1"/>
  <c r="K127" i="7"/>
  <c r="I26" i="39" s="1"/>
  <c r="DH50" i="7"/>
  <c r="BP83" i="7"/>
  <c r="W123" i="7"/>
  <c r="U21" i="39" s="1"/>
  <c r="U20" i="39"/>
  <c r="W133" i="7"/>
  <c r="U33" i="39" s="1"/>
  <c r="W132" i="7"/>
  <c r="U32" i="39" s="1"/>
  <c r="W131" i="7"/>
  <c r="W126" i="7"/>
  <c r="W135" i="7"/>
  <c r="U35" i="39" s="1"/>
  <c r="W136" i="7"/>
  <c r="U36" i="39" s="1"/>
  <c r="BN134" i="7"/>
  <c r="BL34" i="39" s="1"/>
  <c r="BF123" i="7"/>
  <c r="BD21" i="39" s="1"/>
  <c r="BD20" i="39"/>
  <c r="BF132" i="7"/>
  <c r="BD32" i="39" s="1"/>
  <c r="BF133" i="7"/>
  <c r="BD33" i="39" s="1"/>
  <c r="BF126" i="7"/>
  <c r="BF131" i="7"/>
  <c r="Y123" i="7"/>
  <c r="W21" i="39" s="1"/>
  <c r="W20" i="39"/>
  <c r="Y133" i="7"/>
  <c r="W33" i="39" s="1"/>
  <c r="Y132" i="7"/>
  <c r="W32" i="39" s="1"/>
  <c r="Y131" i="7"/>
  <c r="Y126" i="7"/>
  <c r="Z123" i="7"/>
  <c r="X21" i="39" s="1"/>
  <c r="X20" i="39"/>
  <c r="Z133" i="7"/>
  <c r="X33" i="39" s="1"/>
  <c r="Z131" i="7"/>
  <c r="Z126" i="7"/>
  <c r="Z132" i="7"/>
  <c r="X32" i="39" s="1"/>
  <c r="Z135" i="7"/>
  <c r="X35" i="39" s="1"/>
  <c r="Z136" i="7"/>
  <c r="X36" i="39" s="1"/>
  <c r="BM123" i="7"/>
  <c r="BK21" i="39" s="1"/>
  <c r="BK20" i="39"/>
  <c r="BM133" i="7"/>
  <c r="BK33" i="39" s="1"/>
  <c r="BM126" i="7"/>
  <c r="BM132" i="7"/>
  <c r="BK32" i="39" s="1"/>
  <c r="BM131" i="7"/>
  <c r="BM135" i="7"/>
  <c r="BK35" i="39" s="1"/>
  <c r="BM136" i="7"/>
  <c r="BK36" i="39" s="1"/>
  <c r="BH127" i="7"/>
  <c r="BF26" i="39" s="1"/>
  <c r="CQ134" i="7"/>
  <c r="CO34" i="39" s="1"/>
  <c r="CR123" i="7"/>
  <c r="CP21" i="39" s="1"/>
  <c r="CP20" i="39"/>
  <c r="CR126" i="7"/>
  <c r="CR131" i="7"/>
  <c r="CR133" i="7"/>
  <c r="CP33" i="39" s="1"/>
  <c r="CR132" i="7"/>
  <c r="CP32" i="39" s="1"/>
  <c r="BZ98" i="7"/>
  <c r="DA98" i="7" s="1"/>
  <c r="B46" i="39"/>
  <c r="BX46" i="39" s="1"/>
  <c r="CY46" i="39" s="1"/>
  <c r="CI123" i="7"/>
  <c r="CG21" i="39" s="1"/>
  <c r="CG20" i="39"/>
  <c r="CI133" i="7"/>
  <c r="CG33" i="39" s="1"/>
  <c r="CI132" i="7"/>
  <c r="CG32" i="39" s="1"/>
  <c r="CI131" i="7"/>
  <c r="CI126" i="7"/>
  <c r="CI136" i="7"/>
  <c r="CG36" i="39" s="1"/>
  <c r="CI135" i="7"/>
  <c r="CG35" i="39" s="1"/>
  <c r="Y136" i="7"/>
  <c r="W36" i="39" s="1"/>
  <c r="CC123" i="7"/>
  <c r="CA21" i="39" s="1"/>
  <c r="CA20" i="39"/>
  <c r="CC133" i="7"/>
  <c r="CA33" i="39" s="1"/>
  <c r="CC132" i="7"/>
  <c r="CA32" i="39" s="1"/>
  <c r="CC131" i="7"/>
  <c r="CC126" i="7"/>
  <c r="CC135" i="7"/>
  <c r="CA35" i="39" s="1"/>
  <c r="CC136" i="7"/>
  <c r="CA36" i="39" s="1"/>
  <c r="BQ123" i="7"/>
  <c r="BO21" i="39" s="1"/>
  <c r="BO20" i="39"/>
  <c r="BQ133" i="7"/>
  <c r="BO33" i="39" s="1"/>
  <c r="BQ131" i="7"/>
  <c r="BQ132" i="7"/>
  <c r="BO32" i="39" s="1"/>
  <c r="BQ126" i="7"/>
  <c r="BQ135" i="7"/>
  <c r="BO35" i="39" s="1"/>
  <c r="BQ136" i="7"/>
  <c r="BO36" i="39" s="1"/>
  <c r="E127" i="7"/>
  <c r="C26" i="39" s="1"/>
  <c r="C16" i="39"/>
  <c r="E134" i="7"/>
  <c r="C34" i="39" s="1"/>
  <c r="E122" i="7"/>
  <c r="BA123" i="7"/>
  <c r="AY21" i="39" s="1"/>
  <c r="AY20" i="39"/>
  <c r="BA133" i="7"/>
  <c r="AY33" i="39" s="1"/>
  <c r="BA132" i="7"/>
  <c r="AY32" i="39" s="1"/>
  <c r="BA131" i="7"/>
  <c r="BA126" i="7"/>
  <c r="BA135" i="7"/>
  <c r="AY35" i="39" s="1"/>
  <c r="BA136" i="7"/>
  <c r="AY36" i="39" s="1"/>
  <c r="H123" i="7"/>
  <c r="F21" i="39" s="1"/>
  <c r="F20" i="39"/>
  <c r="H133" i="7"/>
  <c r="F33" i="39" s="1"/>
  <c r="H131" i="7"/>
  <c r="H126" i="7"/>
  <c r="H132" i="7"/>
  <c r="F32" i="39" s="1"/>
  <c r="H136" i="7"/>
  <c r="F36" i="39" s="1"/>
  <c r="H135" i="7"/>
  <c r="F35" i="39" s="1"/>
  <c r="BZ103" i="7"/>
  <c r="DA103" i="7" s="1"/>
  <c r="B52" i="39"/>
  <c r="BZ104" i="7"/>
  <c r="DA104" i="7" s="1"/>
  <c r="B53" i="39"/>
  <c r="BX53" i="39" s="1"/>
  <c r="CY53" i="39" s="1"/>
  <c r="BF127" i="7"/>
  <c r="BD26" i="39" s="1"/>
  <c r="CY118" i="7"/>
  <c r="DD118" i="7"/>
  <c r="DC118" i="7"/>
  <c r="BZ16" i="39"/>
  <c r="CW16" i="39" s="1"/>
  <c r="CB122" i="7"/>
  <c r="Y127" i="7"/>
  <c r="W26" i="39" s="1"/>
  <c r="CQ127" i="7"/>
  <c r="CO26" i="39" s="1"/>
  <c r="CM123" i="7"/>
  <c r="CK21" i="39" s="1"/>
  <c r="CK20" i="39"/>
  <c r="CM126" i="7"/>
  <c r="CM132" i="7"/>
  <c r="CK32" i="39" s="1"/>
  <c r="CM131" i="7"/>
  <c r="CM133" i="7"/>
  <c r="CK33" i="39" s="1"/>
  <c r="BW127" i="7"/>
  <c r="BU26" i="39" s="1"/>
  <c r="CJ123" i="7"/>
  <c r="CH21" i="39" s="1"/>
  <c r="CH20" i="39"/>
  <c r="CJ133" i="7"/>
  <c r="CH33" i="39" s="1"/>
  <c r="CJ132" i="7"/>
  <c r="CH32" i="39" s="1"/>
  <c r="CJ126" i="7"/>
  <c r="CJ131" i="7"/>
  <c r="CF127" i="7"/>
  <c r="CD26" i="39" s="1"/>
  <c r="E135" i="7"/>
  <c r="C35" i="39" s="1"/>
  <c r="C17" i="39"/>
  <c r="BQ134" i="7"/>
  <c r="BO34" i="39" s="1"/>
  <c r="E76" i="7"/>
  <c r="BZ68" i="7"/>
  <c r="DH47" i="7"/>
  <c r="M83" i="7"/>
  <c r="BK134" i="7"/>
  <c r="BI34" i="39" s="1"/>
  <c r="BF135" i="7"/>
  <c r="BD35" i="39" s="1"/>
  <c r="AZ127" i="7"/>
  <c r="AX26" i="39" s="1"/>
  <c r="CS123" i="7"/>
  <c r="CQ21" i="39" s="1"/>
  <c r="CQ20" i="39"/>
  <c r="CS132" i="7"/>
  <c r="CQ32" i="39" s="1"/>
  <c r="CS131" i="7"/>
  <c r="CS126" i="7"/>
  <c r="CS133" i="7"/>
  <c r="CQ33" i="39" s="1"/>
  <c r="BA134" i="7"/>
  <c r="AY34" i="39" s="1"/>
  <c r="CW60" i="39"/>
  <c r="CF56" i="39"/>
  <c r="CW56" i="39" s="1"/>
  <c r="AO83" i="7"/>
  <c r="DH53" i="7"/>
  <c r="W134" i="7"/>
  <c r="U34" i="39" s="1"/>
  <c r="BZ110" i="7"/>
  <c r="DA110" i="7" s="1"/>
  <c r="B60" i="39"/>
  <c r="CD127" i="7"/>
  <c r="CB26" i="39" s="1"/>
  <c r="BH123" i="7"/>
  <c r="BF21" i="39" s="1"/>
  <c r="BF20" i="39"/>
  <c r="BH133" i="7"/>
  <c r="BF33" i="39" s="1"/>
  <c r="BH131" i="7"/>
  <c r="BH126" i="7"/>
  <c r="BH132" i="7"/>
  <c r="BF32" i="39" s="1"/>
  <c r="BH136" i="7"/>
  <c r="BF36" i="39" s="1"/>
  <c r="BH135" i="7"/>
  <c r="BF35" i="39" s="1"/>
  <c r="BZ112" i="7"/>
  <c r="DA112" i="7" s="1"/>
  <c r="B62" i="39"/>
  <c r="BX62" i="39" s="1"/>
  <c r="CY62" i="39" s="1"/>
  <c r="BD123" i="7"/>
  <c r="BB21" i="39" s="1"/>
  <c r="BB20" i="39"/>
  <c r="BD133" i="7"/>
  <c r="BB33" i="39" s="1"/>
  <c r="BD132" i="7"/>
  <c r="BB32" i="39" s="1"/>
  <c r="BD131" i="7"/>
  <c r="BD126" i="7"/>
  <c r="BD135" i="7"/>
  <c r="BB35" i="39" s="1"/>
  <c r="BD136" i="7"/>
  <c r="BB36" i="39" s="1"/>
  <c r="CL123" i="7"/>
  <c r="CJ21" i="39" s="1"/>
  <c r="CJ20" i="39"/>
  <c r="CL133" i="7"/>
  <c r="CJ33" i="39" s="1"/>
  <c r="CL126" i="7"/>
  <c r="CL131" i="7"/>
  <c r="CL132" i="7"/>
  <c r="CJ32" i="39" s="1"/>
  <c r="CL136" i="7"/>
  <c r="CJ36" i="39" s="1"/>
  <c r="CL135" i="7"/>
  <c r="CJ35" i="39" s="1"/>
  <c r="BJ123" i="7"/>
  <c r="BH21" i="39" s="1"/>
  <c r="BH20" i="39"/>
  <c r="BJ133" i="7"/>
  <c r="BH33" i="39" s="1"/>
  <c r="BJ131" i="7"/>
  <c r="BJ132" i="7"/>
  <c r="BH32" i="39" s="1"/>
  <c r="BJ126" i="7"/>
  <c r="BJ135" i="7"/>
  <c r="BH35" i="39" s="1"/>
  <c r="BJ136" i="7"/>
  <c r="BH36" i="39" s="1"/>
  <c r="BF134" i="7"/>
  <c r="BD34" i="39" s="1"/>
  <c r="Y134" i="7"/>
  <c r="W34" i="39" s="1"/>
  <c r="BC123" i="7"/>
  <c r="BA21" i="39" s="1"/>
  <c r="BA20" i="39"/>
  <c r="BC133" i="7"/>
  <c r="BA33" i="39" s="1"/>
  <c r="BC131" i="7"/>
  <c r="BC126" i="7"/>
  <c r="BC132" i="7"/>
  <c r="BA32" i="39" s="1"/>
  <c r="BC136" i="7"/>
  <c r="BA36" i="39" s="1"/>
  <c r="BC135" i="7"/>
  <c r="BA35" i="39" s="1"/>
  <c r="BG20" i="39"/>
  <c r="BI123" i="7"/>
  <c r="BG21" i="39" s="1"/>
  <c r="BI133" i="7"/>
  <c r="BG33" i="39" s="1"/>
  <c r="BI126" i="7"/>
  <c r="BI132" i="7"/>
  <c r="BG32" i="39" s="1"/>
  <c r="BI131" i="7"/>
  <c r="BI136" i="7"/>
  <c r="BG36" i="39" s="1"/>
  <c r="BI135" i="7"/>
  <c r="BG35" i="39" s="1"/>
  <c r="M123" i="7"/>
  <c r="K21" i="39" s="1"/>
  <c r="K20" i="39"/>
  <c r="M133" i="7"/>
  <c r="K33" i="39" s="1"/>
  <c r="M131" i="7"/>
  <c r="M126" i="7"/>
  <c r="M132" i="7"/>
  <c r="K32" i="39" s="1"/>
  <c r="M135" i="7"/>
  <c r="K35" i="39" s="1"/>
  <c r="M136" i="7"/>
  <c r="K36" i="39" s="1"/>
  <c r="BD127" i="7"/>
  <c r="BB26" i="39" s="1"/>
  <c r="BW134" i="7"/>
  <c r="BU34" i="39" s="1"/>
  <c r="N123" i="7"/>
  <c r="L21" i="39" s="1"/>
  <c r="L20" i="39"/>
  <c r="N132" i="7"/>
  <c r="L32" i="39" s="1"/>
  <c r="N126" i="7"/>
  <c r="N133" i="7"/>
  <c r="L33" i="39" s="1"/>
  <c r="N131" i="7"/>
  <c r="CH134" i="7"/>
  <c r="CF34" i="39" s="1"/>
  <c r="Z134" i="7"/>
  <c r="X34" i="39" s="1"/>
  <c r="BF136" i="7"/>
  <c r="BD36" i="39" s="1"/>
  <c r="P123" i="7"/>
  <c r="N21" i="39" s="1"/>
  <c r="N20" i="39"/>
  <c r="P133" i="7"/>
  <c r="N33" i="39" s="1"/>
  <c r="P132" i="7"/>
  <c r="N32" i="39" s="1"/>
  <c r="P131" i="7"/>
  <c r="P126" i="7"/>
  <c r="P136" i="7"/>
  <c r="N36" i="39" s="1"/>
  <c r="P135" i="7"/>
  <c r="N35" i="39" s="1"/>
  <c r="CO123" i="7"/>
  <c r="CM21" i="39" s="1"/>
  <c r="CM20" i="39"/>
  <c r="CO133" i="7"/>
  <c r="CM33" i="39" s="1"/>
  <c r="CO126" i="7"/>
  <c r="CO132" i="7"/>
  <c r="CM32" i="39" s="1"/>
  <c r="CO131" i="7"/>
  <c r="CO135" i="7"/>
  <c r="CM35" i="39" s="1"/>
  <c r="CO136" i="7"/>
  <c r="CM36" i="39" s="1"/>
  <c r="G123" i="7"/>
  <c r="E21" i="39" s="1"/>
  <c r="E20" i="39"/>
  <c r="G133" i="7"/>
  <c r="E33" i="39" s="1"/>
  <c r="G126" i="7"/>
  <c r="G132" i="7"/>
  <c r="E32" i="39" s="1"/>
  <c r="G131" i="7"/>
  <c r="G135" i="7"/>
  <c r="E35" i="39" s="1"/>
  <c r="G136" i="7"/>
  <c r="E36" i="39" s="1"/>
  <c r="BX123" i="7"/>
  <c r="BV21" i="39" s="1"/>
  <c r="BV20" i="39"/>
  <c r="BX133" i="7"/>
  <c r="BV33" i="39" s="1"/>
  <c r="BX132" i="7"/>
  <c r="BV32" i="39" s="1"/>
  <c r="BX131" i="7"/>
  <c r="BX126" i="7"/>
  <c r="BX136" i="7"/>
  <c r="BV36" i="39" s="1"/>
  <c r="BX135" i="7"/>
  <c r="BV35" i="39" s="1"/>
  <c r="BM134" i="7"/>
  <c r="BK34" i="39" s="1"/>
  <c r="BJ127" i="7"/>
  <c r="BH26" i="39" s="1"/>
  <c r="BZ111" i="7"/>
  <c r="DA111" i="7" s="1"/>
  <c r="B61" i="39"/>
  <c r="BX61" i="39" s="1"/>
  <c r="CY61" i="39" s="1"/>
  <c r="DD119" i="7"/>
  <c r="CY119" i="7"/>
  <c r="BZ17" i="39"/>
  <c r="CW17" i="39" s="1"/>
  <c r="DC119" i="7"/>
  <c r="O123" i="7"/>
  <c r="M21" i="39" s="1"/>
  <c r="M20" i="39"/>
  <c r="O133" i="7"/>
  <c r="M33" i="39" s="1"/>
  <c r="O132" i="7"/>
  <c r="M32" i="39" s="1"/>
  <c r="O131" i="7"/>
  <c r="O126" i="7"/>
  <c r="O135" i="7"/>
  <c r="M35" i="39" s="1"/>
  <c r="O136" i="7"/>
  <c r="M36" i="39" s="1"/>
  <c r="BC127" i="7"/>
  <c r="BA26" i="39" s="1"/>
  <c r="CR127" i="7"/>
  <c r="CP26" i="39" s="1"/>
  <c r="DC120" i="7"/>
  <c r="DD120" i="7"/>
  <c r="CY120" i="7"/>
  <c r="BZ18" i="39"/>
  <c r="CW18" i="39" s="1"/>
  <c r="CI134" i="7"/>
  <c r="CG34" i="39" s="1"/>
  <c r="AO123" i="7"/>
  <c r="AM21" i="39" s="1"/>
  <c r="AM20" i="39"/>
  <c r="AO133" i="7"/>
  <c r="AM33" i="39" s="1"/>
  <c r="AO126" i="7"/>
  <c r="AO132" i="7"/>
  <c r="AM32" i="39" s="1"/>
  <c r="AO131" i="7"/>
  <c r="AO136" i="7"/>
  <c r="AM36" i="39" s="1"/>
  <c r="AO135" i="7"/>
  <c r="AM35" i="39" s="1"/>
  <c r="AI123" i="7"/>
  <c r="AG21" i="39" s="1"/>
  <c r="AG20" i="39"/>
  <c r="AI133" i="7"/>
  <c r="AG33" i="39" s="1"/>
  <c r="AI126" i="7"/>
  <c r="AI132" i="7"/>
  <c r="AG32" i="39" s="1"/>
  <c r="AI131" i="7"/>
  <c r="AI135" i="7"/>
  <c r="AG35" i="39" s="1"/>
  <c r="AI136" i="7"/>
  <c r="AG36" i="39" s="1"/>
  <c r="N127" i="7"/>
  <c r="L26" i="39" s="1"/>
  <c r="AW123" i="7"/>
  <c r="AU21" i="39" s="1"/>
  <c r="AU20" i="39"/>
  <c r="AW133" i="7"/>
  <c r="AU33" i="39" s="1"/>
  <c r="AW126" i="7"/>
  <c r="AW131" i="7"/>
  <c r="AW132" i="7"/>
  <c r="AU32" i="39" s="1"/>
  <c r="AW136" i="7"/>
  <c r="AU36" i="39" s="1"/>
  <c r="AW135" i="7"/>
  <c r="AU35" i="39" s="1"/>
  <c r="CR135" i="7"/>
  <c r="CP35" i="39" s="1"/>
  <c r="E136" i="7"/>
  <c r="C36" i="39" s="1"/>
  <c r="C18" i="39"/>
  <c r="DA66" i="7"/>
  <c r="BW136" i="7"/>
  <c r="BU36" i="39" s="1"/>
  <c r="CC134" i="7"/>
  <c r="CA34" i="39" s="1"/>
  <c r="DA65" i="7"/>
  <c r="BO123" i="7"/>
  <c r="BM21" i="39" s="1"/>
  <c r="BM20" i="39"/>
  <c r="BO133" i="7"/>
  <c r="BM33" i="39" s="1"/>
  <c r="BO126" i="7"/>
  <c r="BO131" i="7"/>
  <c r="BO132" i="7"/>
  <c r="BM32" i="39" s="1"/>
  <c r="BO136" i="7"/>
  <c r="BM36" i="39" s="1"/>
  <c r="BO135" i="7"/>
  <c r="BM35" i="39" s="1"/>
  <c r="CE123" i="7"/>
  <c r="CC21" i="39" s="1"/>
  <c r="CC20" i="39"/>
  <c r="CE133" i="7"/>
  <c r="CC33" i="39" s="1"/>
  <c r="CE131" i="7"/>
  <c r="CE126" i="7"/>
  <c r="CE132" i="7"/>
  <c r="CC32" i="39" s="1"/>
  <c r="CE136" i="7"/>
  <c r="CC36" i="39" s="1"/>
  <c r="CE135" i="7"/>
  <c r="CC35" i="39" s="1"/>
  <c r="Y135" i="7"/>
  <c r="W35" i="39" s="1"/>
  <c r="H127" i="7"/>
  <c r="F26" i="39" s="1"/>
  <c r="BZ96" i="7"/>
  <c r="DA96" i="7" s="1"/>
  <c r="B44" i="39"/>
  <c r="N128" i="7" l="1"/>
  <c r="L27" i="39" s="1"/>
  <c r="L25" i="39"/>
  <c r="CP31" i="39"/>
  <c r="CR137" i="7"/>
  <c r="CP37" i="39" s="1"/>
  <c r="Q137" i="7"/>
  <c r="O37" i="39" s="1"/>
  <c r="O31" i="39"/>
  <c r="AX31" i="39"/>
  <c r="AZ137" i="7"/>
  <c r="AX37" i="39" s="1"/>
  <c r="AY128" i="7"/>
  <c r="AW27" i="39" s="1"/>
  <c r="AW25" i="39"/>
  <c r="BR128" i="7"/>
  <c r="BP27" i="39" s="1"/>
  <c r="BP25" i="39"/>
  <c r="BL137" i="7"/>
  <c r="BJ37" i="39" s="1"/>
  <c r="BJ31" i="39"/>
  <c r="K25" i="39"/>
  <c r="M128" i="7"/>
  <c r="K27" i="39" s="1"/>
  <c r="BC128" i="7"/>
  <c r="BA27" i="39" s="1"/>
  <c r="BA25" i="39"/>
  <c r="AY137" i="7"/>
  <c r="AW37" i="39" s="1"/>
  <c r="AW31" i="39"/>
  <c r="AL128" i="7"/>
  <c r="AJ27" i="39" s="1"/>
  <c r="AJ25" i="39"/>
  <c r="DI42" i="7"/>
  <c r="DK4" i="7"/>
  <c r="DK16" i="7" s="1"/>
  <c r="BC137" i="7"/>
  <c r="BA37" i="39" s="1"/>
  <c r="BA31" i="39"/>
  <c r="Z137" i="7"/>
  <c r="X37" i="39" s="1"/>
  <c r="X31" i="39"/>
  <c r="BG137" i="7"/>
  <c r="BE37" i="39" s="1"/>
  <c r="BE31" i="39"/>
  <c r="CG137" i="7"/>
  <c r="CE37" i="39" s="1"/>
  <c r="CE31" i="39"/>
  <c r="BP31" i="39"/>
  <c r="BR137" i="7"/>
  <c r="BP37" i="39" s="1"/>
  <c r="CK128" i="7"/>
  <c r="CI27" i="39" s="1"/>
  <c r="CI25" i="39"/>
  <c r="BD137" i="7"/>
  <c r="BB37" i="39" s="1"/>
  <c r="BB31" i="39"/>
  <c r="BX60" i="39"/>
  <c r="CY60" i="39" s="1"/>
  <c r="B56" i="39"/>
  <c r="BX56" i="39" s="1"/>
  <c r="CY56" i="39" s="1"/>
  <c r="DC122" i="7"/>
  <c r="DD122" i="7"/>
  <c r="CB123" i="7"/>
  <c r="CY122" i="7"/>
  <c r="BZ20" i="39"/>
  <c r="CW20" i="39" s="1"/>
  <c r="CB133" i="7"/>
  <c r="CB131" i="7"/>
  <c r="CB126" i="7"/>
  <c r="CB132" i="7"/>
  <c r="H137" i="7"/>
  <c r="F37" i="39" s="1"/>
  <c r="F31" i="39"/>
  <c r="BZ76" i="7"/>
  <c r="D79" i="7"/>
  <c r="D81" i="7"/>
  <c r="AV128" i="7"/>
  <c r="AT27" i="39" s="1"/>
  <c r="AT25" i="39"/>
  <c r="DI19" i="7"/>
  <c r="DB105" i="7"/>
  <c r="CG128" i="7"/>
  <c r="CE27" i="39" s="1"/>
  <c r="CE25" i="39"/>
  <c r="BZ122" i="7"/>
  <c r="DA122" i="7" s="1"/>
  <c r="D123" i="7"/>
  <c r="B20" i="39"/>
  <c r="BX20" i="39" s="1"/>
  <c r="CY20" i="39" s="1"/>
  <c r="DJ20" i="39" s="1"/>
  <c r="D131" i="7"/>
  <c r="D133" i="7"/>
  <c r="B33" i="39" s="1"/>
  <c r="D126" i="7"/>
  <c r="D132" i="7"/>
  <c r="B32" i="39" s="1"/>
  <c r="CR128" i="7"/>
  <c r="CP27" i="39" s="1"/>
  <c r="CP25" i="39"/>
  <c r="CF25" i="39"/>
  <c r="CH128" i="7"/>
  <c r="CF27" i="39" s="1"/>
  <c r="J128" i="7"/>
  <c r="H27" i="39" s="1"/>
  <c r="H25" i="39"/>
  <c r="BJ128" i="7"/>
  <c r="BH27" i="39" s="1"/>
  <c r="BH25" i="39"/>
  <c r="BA137" i="7"/>
  <c r="AY37" i="39" s="1"/>
  <c r="AY31" i="39"/>
  <c r="BM128" i="7"/>
  <c r="BK27" i="39" s="1"/>
  <c r="BK25" i="39"/>
  <c r="BT128" i="7"/>
  <c r="BR27" i="39" s="1"/>
  <c r="BR25" i="39"/>
  <c r="CL137" i="7"/>
  <c r="CJ37" i="39" s="1"/>
  <c r="CJ31" i="39"/>
  <c r="AU31" i="39"/>
  <c r="AW137" i="7"/>
  <c r="AU37" i="39" s="1"/>
  <c r="AI137" i="7"/>
  <c r="AG37" i="39" s="1"/>
  <c r="AG31" i="39"/>
  <c r="AO137" i="7"/>
  <c r="AM37" i="39" s="1"/>
  <c r="AM31" i="39"/>
  <c r="CB136" i="7"/>
  <c r="O128" i="7"/>
  <c r="M27" i="39" s="1"/>
  <c r="M25" i="39"/>
  <c r="CB135" i="7"/>
  <c r="BH31" i="39"/>
  <c r="BJ137" i="7"/>
  <c r="BH37" i="39" s="1"/>
  <c r="CL128" i="7"/>
  <c r="CJ27" i="39" s="1"/>
  <c r="CJ25" i="39"/>
  <c r="DI25" i="7"/>
  <c r="DB110" i="7"/>
  <c r="DA106" i="7"/>
  <c r="CS128" i="7"/>
  <c r="CQ27" i="39" s="1"/>
  <c r="CQ25" i="39"/>
  <c r="CJ137" i="7"/>
  <c r="CH37" i="39" s="1"/>
  <c r="CH31" i="39"/>
  <c r="CM137" i="7"/>
  <c r="CK37" i="39" s="1"/>
  <c r="CK31" i="39"/>
  <c r="DI18" i="7"/>
  <c r="DB104" i="7"/>
  <c r="BK128" i="7"/>
  <c r="BI27" i="39" s="1"/>
  <c r="BI25" i="39"/>
  <c r="CP128" i="7"/>
  <c r="CN27" i="39" s="1"/>
  <c r="CN25" i="39"/>
  <c r="BG128" i="7"/>
  <c r="BE27" i="39" s="1"/>
  <c r="BE25" i="39"/>
  <c r="AV137" i="7"/>
  <c r="AT37" i="39" s="1"/>
  <c r="AT31" i="39"/>
  <c r="D134" i="7"/>
  <c r="B34" i="39" s="1"/>
  <c r="X128" i="7"/>
  <c r="V27" i="39" s="1"/>
  <c r="V25" i="39"/>
  <c r="K128" i="7"/>
  <c r="I27" i="39" s="1"/>
  <c r="I25" i="39"/>
  <c r="BI137" i="7"/>
  <c r="BG37" i="39" s="1"/>
  <c r="BG31" i="39"/>
  <c r="Y137" i="7"/>
  <c r="W37" i="39" s="1"/>
  <c r="W31" i="39"/>
  <c r="BP137" i="7"/>
  <c r="BN37" i="39" s="1"/>
  <c r="BN31" i="39"/>
  <c r="AR128" i="7"/>
  <c r="AP27" i="39" s="1"/>
  <c r="AP25" i="39"/>
  <c r="DI27" i="7"/>
  <c r="DB112" i="7"/>
  <c r="BT137" i="7"/>
  <c r="BR37" i="39" s="1"/>
  <c r="BR31" i="39"/>
  <c r="H128" i="7"/>
  <c r="F27" i="39" s="1"/>
  <c r="F25" i="39"/>
  <c r="BM31" i="39"/>
  <c r="BO137" i="7"/>
  <c r="BM37" i="39" s="1"/>
  <c r="BX128" i="7"/>
  <c r="BV27" i="39" s="1"/>
  <c r="BV25" i="39"/>
  <c r="CO137" i="7"/>
  <c r="CM37" i="39" s="1"/>
  <c r="CM31" i="39"/>
  <c r="P128" i="7"/>
  <c r="N27" i="39" s="1"/>
  <c r="N25" i="39"/>
  <c r="BF25" i="39"/>
  <c r="BH128" i="7"/>
  <c r="BF27" i="39" s="1"/>
  <c r="CS137" i="7"/>
  <c r="CQ37" i="39" s="1"/>
  <c r="CQ31" i="39"/>
  <c r="CJ128" i="7"/>
  <c r="CH27" i="39" s="1"/>
  <c r="CH25" i="39"/>
  <c r="CB127" i="7"/>
  <c r="BX52" i="39"/>
  <c r="CY52" i="39" s="1"/>
  <c r="B48" i="39"/>
  <c r="BX48" i="39" s="1"/>
  <c r="CY48" i="39" s="1"/>
  <c r="BQ128" i="7"/>
  <c r="BO27" i="39" s="1"/>
  <c r="BO25" i="39"/>
  <c r="CC128" i="7"/>
  <c r="CA27" i="39" s="1"/>
  <c r="CA25" i="39"/>
  <c r="DI10" i="7"/>
  <c r="DB98" i="7"/>
  <c r="BF137" i="7"/>
  <c r="BD37" i="39" s="1"/>
  <c r="BD31" i="39"/>
  <c r="DH54" i="7"/>
  <c r="CF137" i="7"/>
  <c r="CD37" i="39" s="1"/>
  <c r="CD31" i="39"/>
  <c r="DA120" i="7"/>
  <c r="I128" i="7"/>
  <c r="G27" i="39" s="1"/>
  <c r="G25" i="39"/>
  <c r="BX16" i="39"/>
  <c r="CY16" i="39" s="1"/>
  <c r="DJ16" i="39" s="1"/>
  <c r="BL31" i="39"/>
  <c r="BN137" i="7"/>
  <c r="BL37" i="39" s="1"/>
  <c r="K137" i="7"/>
  <c r="I37" i="39" s="1"/>
  <c r="I31" i="39"/>
  <c r="BX17" i="39"/>
  <c r="CY17" i="39" s="1"/>
  <c r="DJ17" i="39" s="1"/>
  <c r="CI31" i="39"/>
  <c r="CK137" i="7"/>
  <c r="CI37" i="39" s="1"/>
  <c r="BL128" i="7"/>
  <c r="BJ27" i="39" s="1"/>
  <c r="BJ25" i="39"/>
  <c r="M137" i="7"/>
  <c r="K37" i="39" s="1"/>
  <c r="K31" i="39"/>
  <c r="BD128" i="7"/>
  <c r="BB27" i="39" s="1"/>
  <c r="BB25" i="39"/>
  <c r="BX44" i="39"/>
  <c r="CY44" i="39" s="1"/>
  <c r="B40" i="39"/>
  <c r="BX40" i="39" s="1"/>
  <c r="CY40" i="39" s="1"/>
  <c r="AI128" i="7"/>
  <c r="AG27" i="39" s="1"/>
  <c r="AG25" i="39"/>
  <c r="AO128" i="7"/>
  <c r="AM27" i="39" s="1"/>
  <c r="AM25" i="39"/>
  <c r="P137" i="7"/>
  <c r="N37" i="39" s="1"/>
  <c r="N31" i="39"/>
  <c r="DA68" i="7"/>
  <c r="DI41" i="7" s="1"/>
  <c r="CM128" i="7"/>
  <c r="CK27" i="39" s="1"/>
  <c r="CK25" i="39"/>
  <c r="DI17" i="7"/>
  <c r="DB103" i="7"/>
  <c r="DA99" i="7"/>
  <c r="CC137" i="7"/>
  <c r="CA37" i="39" s="1"/>
  <c r="CA31" i="39"/>
  <c r="CG25" i="39"/>
  <c r="CI128" i="7"/>
  <c r="CG27" i="39" s="1"/>
  <c r="BF128" i="7"/>
  <c r="BD27" i="39" s="1"/>
  <c r="BD25" i="39"/>
  <c r="W128" i="7"/>
  <c r="U27" i="39" s="1"/>
  <c r="U25" i="39"/>
  <c r="BK137" i="7"/>
  <c r="BI37" i="39" s="1"/>
  <c r="BI31" i="39"/>
  <c r="CF128" i="7"/>
  <c r="CD27" i="39" s="1"/>
  <c r="CD25" i="39"/>
  <c r="BX18" i="39"/>
  <c r="CY18" i="39" s="1"/>
  <c r="DJ18" i="39" s="1"/>
  <c r="Q128" i="7"/>
  <c r="O27" i="39" s="1"/>
  <c r="O25" i="39"/>
  <c r="CD128" i="7"/>
  <c r="CB27" i="39" s="1"/>
  <c r="CB25" i="39"/>
  <c r="BW128" i="7"/>
  <c r="BU27" i="39" s="1"/>
  <c r="BU25" i="39"/>
  <c r="CQ137" i="7"/>
  <c r="CO37" i="39" s="1"/>
  <c r="CO31" i="39"/>
  <c r="DI9" i="7"/>
  <c r="DB97" i="7"/>
  <c r="I137" i="7"/>
  <c r="G37" i="39" s="1"/>
  <c r="G31" i="39"/>
  <c r="D127" i="7"/>
  <c r="CY76" i="7"/>
  <c r="DC76" i="7"/>
  <c r="DD76" i="7"/>
  <c r="CB79" i="7"/>
  <c r="CB81" i="7"/>
  <c r="X137" i="7"/>
  <c r="V37" i="39" s="1"/>
  <c r="V31" i="39"/>
  <c r="BN128" i="7"/>
  <c r="BL27" i="39" s="1"/>
  <c r="BL25" i="39"/>
  <c r="CN128" i="7"/>
  <c r="CL27" i="39" s="1"/>
  <c r="CL25" i="39"/>
  <c r="AZ31" i="39"/>
  <c r="BB137" i="7"/>
  <c r="AZ37" i="39" s="1"/>
  <c r="D135" i="7"/>
  <c r="B35" i="39" s="1"/>
  <c r="DI26" i="7"/>
  <c r="DB111" i="7"/>
  <c r="BM137" i="7"/>
  <c r="BK37" i="39" s="1"/>
  <c r="BK31" i="39"/>
  <c r="AS137" i="7"/>
  <c r="AQ37" i="39" s="1"/>
  <c r="AQ31" i="39"/>
  <c r="AJ31" i="39"/>
  <c r="AL137" i="7"/>
  <c r="AJ37" i="39" s="1"/>
  <c r="AY25" i="39"/>
  <c r="BA128" i="7"/>
  <c r="AY27" i="39" s="1"/>
  <c r="Z128" i="7"/>
  <c r="X27" i="39" s="1"/>
  <c r="X25" i="39"/>
  <c r="AZ128" i="7"/>
  <c r="AX27" i="39" s="1"/>
  <c r="AX25" i="39"/>
  <c r="AP128" i="7"/>
  <c r="AN27" i="39" s="1"/>
  <c r="AN25" i="39"/>
  <c r="BG25" i="39"/>
  <c r="BI128" i="7"/>
  <c r="BG27" i="39" s="1"/>
  <c r="CE128" i="7"/>
  <c r="CC27" i="39" s="1"/>
  <c r="CC25" i="39"/>
  <c r="AU25" i="39"/>
  <c r="AW128" i="7"/>
  <c r="AU27" i="39" s="1"/>
  <c r="O137" i="7"/>
  <c r="M37" i="39" s="1"/>
  <c r="M31" i="39"/>
  <c r="G137" i="7"/>
  <c r="E37" i="39" s="1"/>
  <c r="E31" i="39"/>
  <c r="CE137" i="7"/>
  <c r="CC37" i="39" s="1"/>
  <c r="CC31" i="39"/>
  <c r="BO128" i="7"/>
  <c r="BM27" i="39" s="1"/>
  <c r="BM25" i="39"/>
  <c r="BV31" i="39"/>
  <c r="BX137" i="7"/>
  <c r="BV37" i="39" s="1"/>
  <c r="L31" i="39"/>
  <c r="N137" i="7"/>
  <c r="L37" i="39" s="1"/>
  <c r="BH137" i="7"/>
  <c r="BF37" i="39" s="1"/>
  <c r="BF31" i="39"/>
  <c r="DI8" i="7"/>
  <c r="DB96" i="7"/>
  <c r="DA92" i="7"/>
  <c r="DM59" i="7"/>
  <c r="G128" i="7"/>
  <c r="E27" i="39" s="1"/>
  <c r="E25" i="39"/>
  <c r="CO128" i="7"/>
  <c r="CM27" i="39" s="1"/>
  <c r="CM25" i="39"/>
  <c r="E79" i="7"/>
  <c r="E81" i="7"/>
  <c r="CB134" i="7"/>
  <c r="E123" i="7"/>
  <c r="C21" i="39" s="1"/>
  <c r="C20" i="39"/>
  <c r="E132" i="7"/>
  <c r="C32" i="39" s="1"/>
  <c r="E126" i="7"/>
  <c r="E133" i="7"/>
  <c r="C33" i="39" s="1"/>
  <c r="E131" i="7"/>
  <c r="BQ137" i="7"/>
  <c r="BO37" i="39" s="1"/>
  <c r="BO31" i="39"/>
  <c r="CI137" i="7"/>
  <c r="CG37" i="39" s="1"/>
  <c r="CG31" i="39"/>
  <c r="W25" i="39"/>
  <c r="Y128" i="7"/>
  <c r="W27" i="39" s="1"/>
  <c r="U31" i="39"/>
  <c r="W137" i="7"/>
  <c r="U37" i="39" s="1"/>
  <c r="CN31" i="39"/>
  <c r="CP137" i="7"/>
  <c r="CN37" i="39" s="1"/>
  <c r="D136" i="7"/>
  <c r="B36" i="39" s="1"/>
  <c r="CB31" i="39"/>
  <c r="CD137" i="7"/>
  <c r="CB37" i="39" s="1"/>
  <c r="CH137" i="7"/>
  <c r="CF37" i="39" s="1"/>
  <c r="CF31" i="39"/>
  <c r="BU31" i="39"/>
  <c r="BW137" i="7"/>
  <c r="BU37" i="39" s="1"/>
  <c r="CQ128" i="7"/>
  <c r="CO27" i="39" s="1"/>
  <c r="CO25" i="39"/>
  <c r="DA118" i="7"/>
  <c r="BP128" i="7"/>
  <c r="BN27" i="39" s="1"/>
  <c r="BN25" i="39"/>
  <c r="CN137" i="7"/>
  <c r="CL37" i="39" s="1"/>
  <c r="CL31" i="39"/>
  <c r="BB128" i="7"/>
  <c r="AZ27" i="39" s="1"/>
  <c r="AZ25" i="39"/>
  <c r="AS128" i="7"/>
  <c r="AQ27" i="39" s="1"/>
  <c r="AQ25" i="39"/>
  <c r="AP137" i="7"/>
  <c r="AN37" i="39" s="1"/>
  <c r="AN31" i="39"/>
  <c r="AR137" i="7"/>
  <c r="AP37" i="39" s="1"/>
  <c r="AP31" i="39"/>
  <c r="J137" i="7"/>
  <c r="H37" i="39" s="1"/>
  <c r="H31" i="39"/>
  <c r="DA119" i="7"/>
  <c r="CB128" i="7" l="1"/>
  <c r="DD126" i="7"/>
  <c r="DC126" i="7"/>
  <c r="BZ25" i="39"/>
  <c r="DB59" i="7"/>
  <c r="DB58" i="7"/>
  <c r="DD131" i="7"/>
  <c r="BZ31" i="39"/>
  <c r="CB137" i="7"/>
  <c r="DC131" i="7"/>
  <c r="E128" i="7"/>
  <c r="C27" i="39" s="1"/>
  <c r="C25" i="39"/>
  <c r="DC127" i="7"/>
  <c r="DD127" i="7"/>
  <c r="BZ26" i="39"/>
  <c r="BZ123" i="7"/>
  <c r="DA123" i="7" s="1"/>
  <c r="B21" i="39"/>
  <c r="BX21" i="39" s="1"/>
  <c r="DH48" i="7"/>
  <c r="BZ81" i="7"/>
  <c r="D83" i="7"/>
  <c r="DD133" i="7"/>
  <c r="DC133" i="7"/>
  <c r="BZ33" i="39"/>
  <c r="DI34" i="7"/>
  <c r="DB119" i="7"/>
  <c r="E137" i="7"/>
  <c r="C37" i="39" s="1"/>
  <c r="C31" i="39"/>
  <c r="DI39" i="7"/>
  <c r="D137" i="7"/>
  <c r="B37" i="39" s="1"/>
  <c r="B31" i="39"/>
  <c r="DL60" i="7"/>
  <c r="B26" i="39"/>
  <c r="DI35" i="7"/>
  <c r="DL51" i="7" s="1"/>
  <c r="DB120" i="7"/>
  <c r="DD135" i="7"/>
  <c r="BZ35" i="39"/>
  <c r="DC135" i="7"/>
  <c r="BZ79" i="7"/>
  <c r="DI33" i="7"/>
  <c r="DL50" i="7" s="1"/>
  <c r="DB118" i="7"/>
  <c r="DB122" i="7" s="1"/>
  <c r="DA114" i="7"/>
  <c r="DA76" i="7"/>
  <c r="DD134" i="7"/>
  <c r="BZ34" i="39"/>
  <c r="DC134" i="7"/>
  <c r="DD136" i="7"/>
  <c r="DC136" i="7"/>
  <c r="BZ36" i="39"/>
  <c r="DL59" i="7"/>
  <c r="D128" i="7"/>
  <c r="B27" i="39" s="1"/>
  <c r="B25" i="39"/>
  <c r="CY123" i="7"/>
  <c r="BZ21" i="39"/>
  <c r="CW21" i="39" s="1"/>
  <c r="CY81" i="7"/>
  <c r="DD81" i="7"/>
  <c r="DC81" i="7"/>
  <c r="CB83" i="7"/>
  <c r="DH51" i="7"/>
  <c r="E83" i="7"/>
  <c r="DH52" i="7"/>
  <c r="DC79" i="7"/>
  <c r="CY79" i="7"/>
  <c r="DD79" i="7"/>
  <c r="DL49" i="7"/>
  <c r="DC132" i="7"/>
  <c r="DD132" i="7"/>
  <c r="BZ32" i="39"/>
  <c r="DI36" i="7" l="1"/>
  <c r="DK5" i="7" s="1"/>
  <c r="DL10" i="7" s="1"/>
  <c r="DH55" i="7"/>
  <c r="DD83" i="7"/>
  <c r="DC83" i="7"/>
  <c r="DH46" i="7"/>
  <c r="DI48" i="7" s="1"/>
  <c r="DA81" i="7"/>
  <c r="DL52" i="7"/>
  <c r="DL54" i="7" s="1"/>
  <c r="DL55" i="7" s="1"/>
  <c r="DA79" i="7"/>
  <c r="CY21" i="39"/>
  <c r="DJ21" i="39" s="1"/>
  <c r="DC137" i="7"/>
  <c r="DD137" i="7"/>
  <c r="BZ37" i="39"/>
  <c r="DD128" i="7"/>
  <c r="DC128" i="7"/>
  <c r="BZ27" i="39"/>
  <c r="DI55" i="7" l="1"/>
  <c r="DA83" i="7"/>
  <c r="DB81" i="7"/>
  <c r="DM19" i="7"/>
  <c r="DL20" i="7"/>
  <c r="DK22" i="7" s="1"/>
  <c r="DL12" i="7"/>
  <c r="DK17" i="7"/>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t>
        </r>
      </text>
    </comment>
    <comment ref="DA59"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<sst xmlns="http://schemas.openxmlformats.org/spreadsheetml/2006/main" count="1754" uniqueCount="705">
  <si>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</si>
  <si>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</si>
  <si>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</si>
  <si>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</si>
  <si>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</si>
  <si>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</si>
  <si>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</si>
  <si>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</si>
  <si>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</si>
  <si>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</si>
  <si>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</si>
  <si>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</si>
  <si>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</si>
  <si>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</si>
  <si>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</si>
  <si>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</si>
  <si>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</si>
  <si>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</si>
  <si>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</si>
  <si>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</si>
  <si>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</si>
  <si>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</si>
  <si>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</si>
  <si>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</si>
  <si>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</si>
  <si>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</si>
  <si>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</si>
  <si>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</si>
  <si>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</si>
  <si>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</si>
  <si>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</si>
  <si>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</si>
  <si>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</si>
  <si>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</si>
  <si>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</si>
  <si>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</si>
  <si>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</si>
  <si>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</si>
  <si>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</si>
  <si>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</si>
  <si>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</si>
  <si>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</si>
  <si>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</si>
  <si>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</si>
  <si>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</si>
  <si>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</si>
  <si>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</si>
  <si>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</si>
  <si>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</si>
  <si>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</si>
  <si>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</si>
  <si>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</si>
  <si>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</si>
  <si>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</si>
  <si>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</si>
  <si>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</si>
  <si>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</si>
  <si>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</si>
  <si>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</si>
  <si>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</si>
  <si>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</si>
  <si>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</si>
  <si>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</si>
  <si>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</si>
  <si>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</si>
  <si>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</si>
  <si>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</si>
  <si>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</si>
  <si>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</si>
  <si>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</si>
  <si>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</si>
  <si>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</si>
  <si>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</si>
  <si>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</si>
  <si>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</si>
  <si>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</si>
  <si>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</si>
  <si>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</si>
  <si>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</si>
  <si>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</si>
  <si>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</si>
  <si>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</si>
  <si>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</si>
  <si>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</si>
  <si>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</si>
  <si>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</si>
  <si>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</si>
  <si>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</si>
  <si>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</si>
  <si>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</si>
  <si>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</si>
  <si>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</si>
  <si>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</si>
  <si>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</si>
  <si>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</si>
  <si>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</si>
  <si>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</si>
  <si>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</si>
  <si>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</si>
  <si>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</si>
  <si>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</si>
  <si>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</si>
  <si>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</si>
  <si>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</si>
  <si>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</si>
  <si>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</si>
  <si>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</si>
  <si>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</si>
  <si>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</si>
  <si>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</si>
  <si>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</si>
  <si>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</si>
  <si>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</si>
  <si>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</si>
  <si>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</si>
  <si>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</si>
  <si>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</si>
  <si>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</si>
  <si>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</si>
  <si>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</si>
  <si>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</si>
  <si>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</si>
  <si>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</si>
  <si>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</si>
  <si>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</si>
  <si>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</si>
  <si>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</si>
  <si>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</si>
  <si>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</si>
  <si>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</si>
  <si>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</si>
  <si>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</si>
  <si>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</si>
  <si>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</si>
  <si>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</si>
  <si>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</si>
  <si>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</si>
  <si>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</si>
  <si>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</si>
  <si>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</si>
  <si>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</si>
  <si>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</si>
  <si>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</si>
  <si>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</si>
  <si>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</si>
  <si>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</si>
  <si>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</si>
  <si>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</si>
  <si>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</si>
  <si>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</si>
  <si>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</si>
  <si>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</si>
  <si>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</si>
  <si>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</si>
  <si>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</si>
  <si>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</si>
  <si>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</si>
  <si>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</si>
  <si>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</si>
  <si>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</si>
  <si>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</si>
  <si>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</si>
  <si>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</si>
  <si>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</si>
  <si>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</si>
  <si>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</si>
  <si>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</si>
  <si>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</si>
  <si>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</si>
  <si>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</si>
  <si>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</si>
  <si>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</si>
  <si>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</si>
  <si>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</si>
  <si>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</si>
  <si>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</si>
  <si>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</si>
  <si>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</si>
  <si>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</si>
  <si>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</si>
  <si>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</si>
  <si>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</si>
  <si>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</si>
  <si>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</si>
  <si>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</si>
  <si>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</si>
  <si>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</si>
  <si>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</si>
  <si>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</si>
  <si>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</si>
  <si>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</si>
  <si>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</si>
  <si>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</si>
  <si>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</si>
  <si>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</si>
  <si>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</si>
  <si>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</si>
  <si>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</si>
  <si>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</si>
  <si>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</si>
  <si>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</si>
  <si>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</si>
  <si>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</si>
  <si>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</si>
  <si>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</si>
  <si>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</si>
  <si>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</si>
  <si>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</si>
  <si>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</si>
  <si>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</si>
  <si>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</si>
  <si>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</si>
  <si>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</si>
  <si>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</si>
  <si>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</si>
  <si>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</si>
  <si>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</si>
  <si>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</si>
  <si>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</si>
  <si>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</si>
  <si>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</si>
  <si>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</si>
  <si>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</si>
  <si>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</si>
  <si>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</si>
  <si>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</si>
  <si>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</si>
  <si>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</si>
  <si>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</si>
  <si>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</si>
  <si>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</si>
  <si>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</si>
  <si>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</si>
  <si>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</si>
  <si>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</si>
  <si>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</si>
  <si>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</si>
  <si>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</si>
  <si>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</si>
  <si>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</si>
  <si>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</si>
  <si>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</si>
  <si>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</si>
  <si>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</si>
  <si>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</si>
  <si>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</si>
  <si>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</si>
  <si>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</si>
  <si>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</si>
  <si>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</si>
  <si>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</si>
  <si>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</si>
  <si>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</si>
  <si>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</si>
  <si>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</si>
  <si>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</si>
  <si>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</si>
  <si>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</si>
  <si>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</si>
  <si>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</si>
  <si>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</si>
  <si>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</si>
  <si>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</si>
  <si>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</si>
  <si>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</si>
  <si>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</si>
  <si>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</si>
  <si>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</si>
  <si>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</si>
  <si>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</si>
  <si>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</si>
  <si>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</si>
  <si>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</si>
  <si>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</si>
  <si>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</si>
  <si>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</si>
  <si>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</si>
  <si>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</si>
  <si>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</si>
  <si>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</si>
  <si>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</si>
  <si>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</si>
  <si>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</si>
  <si>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</si>
  <si>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</si>
  <si>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</si>
  <si>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</si>
  <si>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</si>
  <si>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</si>
  <si>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</si>
  <si>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</si>
  <si>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</si>
  <si>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</si>
  <si>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</si>
  <si>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</si>
  <si>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</si>
  <si>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</si>
  <si>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</si>
  <si>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</si>
  <si>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</si>
  <si>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</si>
  <si>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</si>
  <si>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</si>
  <si>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</si>
  <si>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</si>
  <si>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</si>
  <si>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</si>
  <si>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</si>
  <si>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</si>
  <si>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</si>
  <si>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</si>
  <si>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</si>
  <si>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</si>
  <si>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</si>
  <si>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</si>
  <si>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</si>
  <si>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</si>
  <si>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</si>
  <si>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</si>
  <si>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</si>
  <si>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</si>
  <si>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</si>
  <si>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</si>
  <si>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</si>
  <si>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</si>
  <si>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</si>
  <si>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</si>
  <si>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</si>
  <si>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</si>
  <si>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</si>
  <si>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</si>
  <si>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</si>
  <si>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</si>
  <si>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</si>
  <si>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</si>
  <si>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</si>
  <si>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</si>
  <si>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</si>
  <si>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</si>
  <si>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</si>
  <si>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</si>
  <si>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</si>
  <si>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</si>
  <si>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</si>
  <si>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</si>
  <si>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</si>
  <si>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</si>
  <si>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</si>
  <si>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</si>
  <si>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</si>
  <si>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</si>
  <si>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</si>
  <si>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</si>
  <si>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</si>
  <si>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</si>
  <si>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</si>
  <si>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</si>
  <si>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</si>
  <si>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</si>
  <si>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</si>
  <si>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</si>
  <si>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</si>
  <si>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</si>
  <si>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</si>
  <si>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</si>
  <si>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</si>
  <si>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</si>
  <si>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</si>
  <si>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</si>
  <si>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</si>
  <si>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</si>
  <si>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</si>
  <si>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</si>
  <si>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</si>
  <si>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</si>
  <si>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</si>
  <si>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</si>
  <si>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</si>
  <si>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</si>
  <si>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</si>
  <si>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</si>
  <si>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</si>
  <si>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</si>
  <si>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</si>
  <si>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</si>
  <si>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</si>
  <si>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</si>
  <si>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</si>
  <si>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</si>
  <si>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</si>
  <si>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</si>
  <si>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</si>
  <si>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</si>
  <si>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</si>
  <si>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</si>
  <si>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</si>
  <si>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</si>
  <si>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</si>
  <si>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</si>
  <si>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</si>
  <si>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</si>
  <si>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</si>
  <si>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</si>
  <si>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</si>
  <si>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</si>
  <si>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</si>
  <si>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</si>
  <si>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</si>
  <si>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</si>
  <si>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</si>
  <si>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</si>
  <si>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</si>
  <si>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</si>
  <si>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</si>
  <si>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</si>
  <si>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</si>
  <si>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</si>
  <si>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</si>
  <si>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</si>
  <si>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</si>
  <si>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</si>
  <si>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</si>
  <si>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</si>
  <si>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</si>
  <si>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</si>
  <si>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</si>
  <si>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</si>
  <si>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</si>
  <si>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</si>
  <si>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</si>
  <si>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</si>
  <si>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</si>
  <si>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</si>
  <si>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</si>
  <si>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</si>
  <si>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</si>
  <si>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</si>
  <si>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</si>
  <si>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</si>
  <si>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</si>
  <si>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</si>
  <si>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</si>
  <si>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</si>
  <si>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</si>
  <si>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</si>
  <si>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</si>
  <si>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</si>
  <si>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</si>
  <si>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</si>
  <si>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</si>
  <si>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</si>
  <si>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</si>
  <si>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</si>
  <si>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</si>
  <si>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</si>
  <si>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</si>
  <si>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</si>
  <si>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</si>
  <si>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</si>
  <si>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</si>
  <si>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</si>
  <si>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</si>
  <si>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</si>
  <si>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</si>
  <si>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</si>
  <si>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</si>
  <si>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</si>
  <si>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</si>
  <si>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</si>
  <si>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</si>
  <si>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</si>
  <si>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</si>
  <si>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</si>
  <si>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</si>
  <si>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</si>
  <si>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</si>
  <si>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</si>
  <si>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</si>
  <si>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</si>
  <si>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</si>
  <si>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</si>
  <si>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</si>
  <si>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</si>
  <si>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</si>
  <si>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</si>
  <si>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</si>
  <si>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</si>
  <si>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</si>
  <si>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</si>
  <si>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</si>
  <si>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</si>
  <si>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</si>
  <si>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</si>
  <si>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</si>
  <si>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</si>
  <si>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</si>
  <si>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</si>
  <si>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</si>
  <si>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</si>
  <si>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</si>
  <si>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</si>
  <si>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</si>
  <si>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</si>
  <si>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</si>
  <si>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</si>
  <si>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</si>
  <si>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</si>
  <si>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</si>
  <si>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</si>
  <si>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</si>
  <si>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</si>
  <si>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</si>
  <si>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</si>
  <si>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</si>
  <si>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</si>
  <si>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</si>
  <si>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</si>
  <si>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</si>
  <si>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</si>
  <si>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</si>
  <si>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</si>
  <si>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</si>
  <si>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</si>
  <si>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</si>
  <si>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</si>
  <si>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</si>
  <si>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</si>
  <si>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</si>
  <si>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</si>
  <si>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</si>
  <si>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</si>
  <si>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</si>
  <si>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</si>
  <si>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</si>
  <si>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</si>
  <si>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</si>
  <si>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</si>
  <si>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</si>
  <si>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</si>
  <si>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</si>
  <si>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</si>
  <si>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</si>
  <si>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</si>
  <si>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</si>
  <si>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</si>
  <si>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</si>
  <si>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</si>
  <si>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</si>
  <si>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</si>
  <si>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</si>
  <si>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</si>
  <si>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</si>
  <si>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</si>
  <si>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</si>
  <si>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</si>
  <si>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</si>
  <si>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</si>
  <si>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</si>
  <si>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</si>
  <si>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</si>
  <si>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</si>
  <si>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</si>
  <si>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</si>
  <si>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</si>
  <si>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</si>
  <si>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</si>
  <si>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</si>
  <si>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</si>
  <si>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</si>
  <si>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</si>
  <si>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</si>
  <si>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</si>
  <si>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</si>
  <si>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</si>
  <si>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</si>
  <si>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</si>
  <si>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</si>
  <si>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</si>
  <si>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</si>
  <si>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</si>
  <si>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</si>
  <si>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</si>
  <si>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</si>
  <si>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</si>
  <si>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</si>
  <si>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</si>
  <si>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</si>
  <si>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</si>
  <si>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</si>
  <si>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</si>
  <si>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</si>
  <si>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</si>
  <si>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</si>
  <si>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</si>
  <si>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</si>
  <si>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</si>
  <si>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</si>
  <si>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</si>
  <si>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</si>
  <si>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</si>
  <si>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</si>
  <si>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</si>
  <si>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</si>
  <si>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</si>
  <si>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</si>
  <si>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</si>
  <si>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</si>
  <si>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</si>
  <si>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</si>
  <si>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</si>
  <si>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</si>
  <si>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</si>
  <si>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</si>
  <si>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</si>
  <si>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</si>
  <si>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</si>
  <si>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</si>
  <si>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</si>
  <si>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</si>
  <si>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</si>
  <si>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</si>
  <si>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</si>
  <si>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</si>
  <si>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</si>
  <si>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</si>
  <si>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</si>
  <si>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</si>
  <si>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</si>
  <si>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</si>
  <si>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</si>
  <si>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</si>
  <si>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</si>
  <si>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</si>
  <si>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</si>
  <si>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</si>
  <si>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</si>
  <si>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</si>
  <si>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</si>
  <si>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</si>
  <si>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</si>
  <si>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</si>
  <si>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</si>
  <si>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</si>
  <si>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</si>
  <si>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</si>
  <si>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</si>
  <si>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</si>
  <si>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</si>
  <si>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</si>
  <si>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</si>
  <si>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</si>
  <si>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</si>
  <si>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</si>
  <si>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</si>
  <si>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</si>
  <si>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</si>
  <si>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</si>
  <si>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</si>
  <si>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</si>
  <si>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</si>
  <si>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</si>
  <si>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</si>
  <si>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</si>
  <si>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</si>
  <si>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</si>
  <si>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</si>
  <si>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</si>
  <si>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</si>
  <si>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</si>
  <si>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</si>
  <si>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</si>
  <si>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</si>
  <si>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</si>
  <si>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</si>
  <si>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</si>
  <si>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</si>
  <si>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</si>
  <si>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</si>
  <si>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</si>
  <si>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</si>
  <si>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</si>
  <si>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</si>
  <si>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</si>
  <si>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</si>
  <si>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</si>
  <si>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</si>
  <si>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</si>
  <si>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</si>
  <si>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</si>
  <si>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</si>
  <si>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</si>
  <si>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</si>
  <si>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</si>
  <si>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</si>
  <si>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</si>
  <si>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</si>
  <si>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</si>
  <si>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</si>
  <si>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</si>
  <si>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</si>
  <si>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</si>
  <si>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Percentage of Receipt Rights Assigned To Shippers:</t>
  </si>
  <si>
    <t>CD</t>
  </si>
  <si>
    <t>EOCFR</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</si>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</sst>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41" fontId="16" fillId="0" borderId="4" xfId="0" applyNumberFormat="1"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3.75" x14ac:dyDescent="0.2">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System</v>
      </c>
      <c r="CA6" s="236" t="str">
        <f>'Assign To West Contracts'!CC6</f>
        <v>System</v>
      </c>
      <c r="CB6" s="236" t="str">
        <f>'Assign To West Contracts'!CD6</f>
        <v>System</v>
      </c>
      <c r="CC6" s="236" t="str">
        <f>'Assign To West Contracts'!CE6</f>
        <v>System</v>
      </c>
      <c r="CD6" s="236" t="str">
        <f>'Assign To West Contracts'!CF6</f>
        <v>System</v>
      </c>
      <c r="CE6" s="236" t="str">
        <f>'Assign To West Contracts'!CG6</f>
        <v>System</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1" x14ac:dyDescent="0.2">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
      <c r="BY9" s="76"/>
      <c r="CX9" s="76"/>
      <c r="CZ9" s="76"/>
      <c r="DI9" s="76"/>
      <c r="DJ9" s="1"/>
      <c r="DK9" s="76"/>
    </row>
    <row r="10" spans="1:115" x14ac:dyDescent="0.2">
      <c r="A10" s="53" t="s">
        <v>700</v>
      </c>
      <c r="BY10" s="76"/>
      <c r="CX10" s="76"/>
      <c r="CZ10" s="76"/>
      <c r="DI10" s="76"/>
      <c r="DJ10" s="1"/>
      <c r="DK10" s="76"/>
    </row>
    <row r="11" spans="1:115" x14ac:dyDescent="0.2">
      <c r="BY11" s="76"/>
      <c r="CX11" s="76"/>
      <c r="CZ11" s="76"/>
      <c r="DI11" s="76"/>
      <c r="DJ11" s="1"/>
      <c r="DK11" s="76"/>
    </row>
    <row r="12" spans="1:115" x14ac:dyDescent="0.2">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
      <c r="A13" s="70" t="s">
        <v>326</v>
      </c>
      <c r="B13" s="117">
        <f>'Assign To West Contracts'!D115</f>
        <v>2206.2757902837043</v>
      </c>
      <c r="C13" s="117">
        <f>'Assign To West Contracts'!E115</f>
        <v>4412.5515805674086</v>
      </c>
      <c r="D13" s="117">
        <f>'Assign To West Contracts'!F115</f>
        <v>0</v>
      </c>
      <c r="E13" s="117">
        <f>'Assign To West Contracts'!G115</f>
        <v>1928.0650601306279</v>
      </c>
      <c r="F13" s="117">
        <f>'Assign To West Contracts'!H115</f>
        <v>7121.5476902207438</v>
      </c>
      <c r="G13" s="117">
        <f>'Assign To West Contracts'!I115</f>
        <v>642.90402060955284</v>
      </c>
      <c r="H13" s="117">
        <f>'Assign To West Contracts'!J115</f>
        <v>322.74601370083718</v>
      </c>
      <c r="I13" s="117">
        <f>'Assign To West Contracts'!K115</f>
        <v>1424.1585709812753</v>
      </c>
      <c r="J13" s="117">
        <f>'Assign To West Contracts'!L115</f>
        <v>0</v>
      </c>
      <c r="K13" s="117">
        <f>'Assign To West Contracts'!M115</f>
        <v>9156.0445296773742</v>
      </c>
      <c r="L13" s="117">
        <f>'Assign To West Contracts'!N115</f>
        <v>11031.378951418526</v>
      </c>
      <c r="M13" s="117">
        <f>'Assign To West Contracts'!O115</f>
        <v>227.31326324135145</v>
      </c>
      <c r="N13" s="117">
        <f>'Assign To West Contracts'!P115</f>
        <v>3909.0764258834106</v>
      </c>
      <c r="O13" s="117">
        <f>'Assign To West Contracts'!Q115</f>
        <v>146.65371822022672</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1367.3302551709373</v>
      </c>
      <c r="V13" s="117">
        <f>'Assign To West Contracts'!X115</f>
        <v>85.727724989029596</v>
      </c>
      <c r="W13" s="117">
        <f>'Assign To West Contracts'!Y115</f>
        <v>3971.296422510668</v>
      </c>
      <c r="X13" s="117">
        <f>'Assign To West Contracts'!Z115</f>
        <v>1536.3055319732132</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453.00902223762677</v>
      </c>
      <c r="AH13" s="117">
        <f>'Assign To West Contracts'!AJ115</f>
        <v>0</v>
      </c>
      <c r="AI13" s="117">
        <f>'Assign To West Contracts'!AK115</f>
        <v>0</v>
      </c>
      <c r="AJ13" s="117">
        <f>'Assign To West Contracts'!AL115</f>
        <v>3846.8564292561528</v>
      </c>
      <c r="AK13" s="117">
        <f>'Assign To West Contracts'!AM115</f>
        <v>0</v>
      </c>
      <c r="AL13" s="117">
        <f>'Assign To West Contracts'!AN115</f>
        <v>0</v>
      </c>
      <c r="AM13" s="117">
        <f>'Assign To West Contracts'!AO115</f>
        <v>2814.3495528159538</v>
      </c>
      <c r="AN13" s="117">
        <f>'Assign To West Contracts'!AP115</f>
        <v>495.06413260960352</v>
      </c>
      <c r="AO13" s="117">
        <f>'Assign To West Contracts'!AQ115</f>
        <v>0</v>
      </c>
      <c r="AP13" s="117">
        <f>'Assign To West Contracts'!AR115</f>
        <v>2480.1731757832458</v>
      </c>
      <c r="AQ13" s="117">
        <f>'Assign To West Contracts'!AS115</f>
        <v>772.19652659929682</v>
      </c>
      <c r="AR13" s="117">
        <f>'Assign To West Contracts'!AT115</f>
        <v>824.70644398142599</v>
      </c>
      <c r="AS13" s="117">
        <f>'Assign To West Contracts'!AU115</f>
        <v>0</v>
      </c>
      <c r="AT13" s="117">
        <f>'Assign To West Contracts'!AV115</f>
        <v>574.32184061832913</v>
      </c>
      <c r="AU13" s="117">
        <f>'Assign To West Contracts'!AW115</f>
        <v>764.86384068828534</v>
      </c>
      <c r="AV13" s="117">
        <f>'Assign To West Contracts'!AX115</f>
        <v>0</v>
      </c>
      <c r="AW13" s="117">
        <f>'Assign To West Contracts'!AY115</f>
        <v>1440.6571142810508</v>
      </c>
      <c r="AX13" s="117">
        <f>'Assign To West Contracts'!AZ115</f>
        <v>483.74160289407132</v>
      </c>
      <c r="AY13" s="117">
        <f>'Assign To West Contracts'!BA115</f>
        <v>259.87901537554882</v>
      </c>
      <c r="AZ13" s="117">
        <f>'Assign To West Contracts'!BB115</f>
        <v>343.23440080513359</v>
      </c>
      <c r="BA13" s="117">
        <f>'Assign To West Contracts'!BC115</f>
        <v>2088.3058140094931</v>
      </c>
      <c r="BB13" s="117">
        <f>'Assign To West Contracts'!BD115</f>
        <v>1150.153351865396</v>
      </c>
      <c r="BC13" s="117">
        <f>'Assign To West Contracts'!BE115</f>
        <v>0</v>
      </c>
      <c r="BD13" s="117">
        <f>'Assign To West Contracts'!BF115</f>
        <v>2206.2757902837043</v>
      </c>
      <c r="BE13" s="117">
        <f>'Assign To West Contracts'!BG115</f>
        <v>5212.7848474146904</v>
      </c>
      <c r="BF13" s="117">
        <f>'Assign To West Contracts'!BH115</f>
        <v>1103.1378951418521</v>
      </c>
      <c r="BG13" s="117">
        <f>'Assign To West Contracts'!BI115</f>
        <v>0.21566723267680402</v>
      </c>
      <c r="BH13" s="117">
        <f>'Assign To West Contracts'!BJ115</f>
        <v>14340.792636844082</v>
      </c>
      <c r="BI13" s="117">
        <f>'Assign To West Contracts'!BK115</f>
        <v>59569.446337660025</v>
      </c>
      <c r="BJ13" s="117">
        <f>'Assign To West Contracts'!BL115</f>
        <v>67291.411603652989</v>
      </c>
      <c r="BK13" s="117">
        <f>'Assign To West Contracts'!BM115</f>
        <v>518.03269288968318</v>
      </c>
      <c r="BL13" s="117">
        <f>'Assign To West Contracts'!BN115</f>
        <v>386.26001372415601</v>
      </c>
      <c r="BM13" s="117">
        <f>'Assign To West Contracts'!BO115</f>
        <v>7580.9188958223376</v>
      </c>
      <c r="BN13" s="117">
        <f>'Assign To West Contracts'!BP115</f>
        <v>16547.068427127786</v>
      </c>
      <c r="BO13" s="117">
        <f>'Assign To West Contracts'!BQ115</f>
        <v>506.71016317415098</v>
      </c>
      <c r="BP13" s="117">
        <f>'Assign To West Contracts'!BR115</f>
        <v>35869.666305189705</v>
      </c>
      <c r="BQ13" s="117">
        <f>'Assign To West Contracts'!BS115</f>
        <v>0</v>
      </c>
      <c r="BR13" s="117">
        <f>'Assign To West Contracts'!BT115</f>
        <v>19304.913164982419</v>
      </c>
      <c r="BS13" s="117">
        <f>'Assign To West Contracts'!BU115</f>
        <v>0</v>
      </c>
      <c r="BT13" s="117">
        <f>'Assign To West Contracts'!BV115</f>
        <v>0</v>
      </c>
      <c r="BU13" s="117">
        <f>'Assign To West Contracts'!BW115</f>
        <v>2095.9620007695194</v>
      </c>
      <c r="BV13" s="117">
        <f>'Assign To West Contracts'!BX115</f>
        <v>160.67208834421899</v>
      </c>
      <c r="BW13" s="117">
        <f>'Assign To West Contracts'!BY115</f>
        <v>0</v>
      </c>
      <c r="BX13" s="72">
        <f t="shared" ref="BX13:BX18" si="1">SUM(B13:BW13)</f>
        <v>300975.15634365351</v>
      </c>
      <c r="BY13" s="76"/>
      <c r="BZ13" s="117">
        <f>'Assign To West Contracts'!CB115</f>
        <v>4964.1205281383372</v>
      </c>
      <c r="CA13" s="117">
        <f>'Assign To West Contracts'!CC115</f>
        <v>1778.7155015019409</v>
      </c>
      <c r="CB13" s="117">
        <f>'Assign To West Contracts'!CD115</f>
        <v>5391.6808169200995</v>
      </c>
      <c r="CC13" s="117">
        <f>'Assign To West Contracts'!CE115</f>
        <v>2757.8447378546316</v>
      </c>
      <c r="CD13" s="117">
        <f>'Assign To West Contracts'!CF115</f>
        <v>2206.2757902837043</v>
      </c>
      <c r="CE13" s="117">
        <f>'Assign To West Contracts'!CG115</f>
        <v>2757.8447378546316</v>
      </c>
      <c r="CF13" s="117">
        <f>'Assign To West Contracts'!CH115</f>
        <v>1378.868452119146</v>
      </c>
      <c r="CG13" s="117">
        <f>'Assign To West Contracts'!CI115</f>
        <v>1378.9762857354849</v>
      </c>
      <c r="CH13" s="117">
        <f>'Assign To West Contracts'!CJ115</f>
        <v>1103.1378951418521</v>
      </c>
      <c r="CI13" s="117">
        <f>'Assign To West Contracts'!CK115</f>
        <v>1103.1378951418521</v>
      </c>
      <c r="CJ13" s="117">
        <f>'Assign To West Contracts'!CL115</f>
        <v>44.103949082406416</v>
      </c>
      <c r="CK13" s="117">
        <f>'Assign To West Contracts'!CM115</f>
        <v>1617.50424507603</v>
      </c>
      <c r="CL13" s="117">
        <f>'Assign To West Contracts'!CN115</f>
        <v>10954.277915736568</v>
      </c>
      <c r="CM13" s="117">
        <f>'Assign To West Contracts'!CO115</f>
        <v>496.46596962200277</v>
      </c>
      <c r="CN13" s="117">
        <f>'Assign To West Contracts'!CP115</f>
        <v>20860.844415129221</v>
      </c>
      <c r="CO13" s="117">
        <f>'Assign To West Contracts'!CQ115</f>
        <v>1051.3777592994195</v>
      </c>
      <c r="CP13" s="117">
        <f>'Assign To West Contracts'!CR115</f>
        <v>63958.490189865668</v>
      </c>
      <c r="CQ13" s="117">
        <f>'Assign To West Contracts'!CS115</f>
        <v>3774.1765718440702</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127577.84365634708</v>
      </c>
      <c r="CX13" s="76"/>
      <c r="CY13" s="73">
        <f t="shared" ref="CY13:CY18" si="3">BX13+CW13</f>
        <v>428553.00000000058</v>
      </c>
      <c r="CZ13" s="76"/>
      <c r="DA13" s="68"/>
      <c r="DB13" s="68"/>
      <c r="DC13" s="68"/>
      <c r="DD13" s="68"/>
      <c r="DE13" s="68"/>
      <c r="DF13" s="68"/>
      <c r="DG13" s="68"/>
      <c r="DI13" s="76"/>
      <c r="DJ13" s="212">
        <f t="shared" si="0"/>
        <v>428553.00000000058</v>
      </c>
      <c r="DK13" s="76"/>
    </row>
    <row r="14" spans="1:115" x14ac:dyDescent="0.2">
      <c r="A14" s="70" t="s">
        <v>327</v>
      </c>
      <c r="B14" s="117">
        <f>'Assign To West Contracts'!D116</f>
        <v>857.23678142894892</v>
      </c>
      <c r="C14" s="117">
        <f>'Assign To West Contracts'!E116</f>
        <v>1714.4735628578978</v>
      </c>
      <c r="D14" s="117">
        <f>'Assign To West Contracts'!F116</f>
        <v>0</v>
      </c>
      <c r="E14" s="117">
        <f>'Assign To West Contracts'!G116</f>
        <v>749.13947467984394</v>
      </c>
      <c r="F14" s="117">
        <f>'Assign To West Contracts'!H116</f>
        <v>2767.0396636916244</v>
      </c>
      <c r="G14" s="117">
        <f>'Assign To West Contracts'!I116</f>
        <v>249.79695458843568</v>
      </c>
      <c r="H14" s="117">
        <f>'Assign To West Contracts'!J116</f>
        <v>125.40125546514389</v>
      </c>
      <c r="I14" s="117">
        <f>'Assign To West Contracts'!K116</f>
        <v>553.34927528505034</v>
      </c>
      <c r="J14" s="117">
        <f>'Assign To West Contracts'!L116</f>
        <v>0</v>
      </c>
      <c r="K14" s="117">
        <f>'Assign To West Contracts'!M116</f>
        <v>3557.5326429301381</v>
      </c>
      <c r="L14" s="117">
        <f>'Assign To West Contracts'!N116</f>
        <v>4286.1839071447457</v>
      </c>
      <c r="M14" s="117">
        <f>'Assign To West Contracts'!O116</f>
        <v>88.32136535934626</v>
      </c>
      <c r="N14" s="117">
        <f>'Assign To West Contracts'!P116</f>
        <v>1518.8509561867463</v>
      </c>
      <c r="O14" s="117">
        <f>'Assign To West Contracts'!Q116</f>
        <v>56.981526038287903</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531.26893394521358</v>
      </c>
      <c r="V14" s="117">
        <f>'Assign To West Contracts'!X116</f>
        <v>33.309053823852125</v>
      </c>
      <c r="W14" s="117">
        <f>'Assign To West Contracts'!Y116</f>
        <v>1543.0262065721079</v>
      </c>
      <c r="X14" s="117">
        <f>'Assign To West Contracts'!Z116</f>
        <v>596.92338343197628</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176.01425800503492</v>
      </c>
      <c r="AH14" s="117">
        <f>'Assign To West Contracts'!AJ116</f>
        <v>0</v>
      </c>
      <c r="AI14" s="117">
        <f>'Assign To West Contracts'!AK116</f>
        <v>0</v>
      </c>
      <c r="AJ14" s="117">
        <f>'Assign To West Contracts'!AL116</f>
        <v>1494.6757058013843</v>
      </c>
      <c r="AK14" s="117">
        <f>'Assign To West Contracts'!AM116</f>
        <v>0</v>
      </c>
      <c r="AL14" s="117">
        <f>'Assign To West Contracts'!AN116</f>
        <v>0</v>
      </c>
      <c r="AM14" s="117">
        <f>'Assign To West Contracts'!AO116</f>
        <v>1093.5006235832911</v>
      </c>
      <c r="AN14" s="117">
        <f>'Assign To West Contracts'!AP116</f>
        <v>192.35454856013214</v>
      </c>
      <c r="AO14" s="117">
        <f>'Assign To West Contracts'!AQ116</f>
        <v>0</v>
      </c>
      <c r="AP14" s="117">
        <f>'Assign To West Contracts'!AR116</f>
        <v>963.6581609416337</v>
      </c>
      <c r="AQ14" s="117">
        <f>'Assign To West Contracts'!AS116</f>
        <v>300.03287350013215</v>
      </c>
      <c r="AR14" s="117">
        <f>'Assign To West Contracts'!AT116</f>
        <v>320.4353239861469</v>
      </c>
      <c r="AS14" s="117">
        <f>'Assign To West Contracts'!AU116</f>
        <v>0</v>
      </c>
      <c r="AT14" s="117">
        <f>'Assign To West Contracts'!AV116</f>
        <v>223.14971152935399</v>
      </c>
      <c r="AU14" s="117">
        <f>'Assign To West Contracts'!AW116</f>
        <v>297.18379719821775</v>
      </c>
      <c r="AV14" s="117">
        <f>'Assign To West Contracts'!AX116</f>
        <v>0</v>
      </c>
      <c r="AW14" s="117">
        <f>'Assign To West Contracts'!AY116</f>
        <v>559.75969696435766</v>
      </c>
      <c r="AX14" s="117">
        <f>'Assign To West Contracts'!AZ116</f>
        <v>187.95523956452905</v>
      </c>
      <c r="AY14" s="117">
        <f>'Assign To West Contracts'!BA116</f>
        <v>100.97461599431901</v>
      </c>
      <c r="AZ14" s="117">
        <f>'Assign To West Contracts'!BB116</f>
        <v>133.36190983814001</v>
      </c>
      <c r="BA14" s="117">
        <f>'Assign To West Contracts'!BC116</f>
        <v>811.40017151285565</v>
      </c>
      <c r="BB14" s="117">
        <f>'Assign To West Contracts'!BD116</f>
        <v>446.88599759145501</v>
      </c>
      <c r="BC14" s="117">
        <f>'Assign To West Contracts'!BE116</f>
        <v>0</v>
      </c>
      <c r="BD14" s="117">
        <f>'Assign To West Contracts'!BF116</f>
        <v>857.23678142894892</v>
      </c>
      <c r="BE14" s="117">
        <f>'Assign To West Contracts'!BG116</f>
        <v>2025.3999633947612</v>
      </c>
      <c r="BF14" s="117">
        <f>'Assign To West Contracts'!BH116</f>
        <v>428.61839071447446</v>
      </c>
      <c r="BG14" s="117">
        <f>'Assign To West Contracts'!BI116</f>
        <v>8.379636182101162E-2</v>
      </c>
      <c r="BH14" s="117">
        <f>'Assign To West Contracts'!BJ116</f>
        <v>5572.0390792881681</v>
      </c>
      <c r="BI14" s="117">
        <f>'Assign To West Contracts'!BK116</f>
        <v>23145.393098581619</v>
      </c>
      <c r="BJ14" s="117">
        <f>'Assign To West Contracts'!BL116</f>
        <v>26145.721833582938</v>
      </c>
      <c r="BK14" s="117">
        <f>'Assign To West Contracts'!BM116</f>
        <v>201.2788610940699</v>
      </c>
      <c r="BL14" s="117">
        <f>'Assign To West Contracts'!BN116</f>
        <v>150.07928402143182</v>
      </c>
      <c r="BM14" s="117">
        <f>'Assign To West Contracts'!BO116</f>
        <v>2945.5259143703793</v>
      </c>
      <c r="BN14" s="117">
        <f>'Assign To West Contracts'!BP116</f>
        <v>6429.2758607171163</v>
      </c>
      <c r="BO14" s="117">
        <f>'Assign To West Contracts'!BQ116</f>
        <v>196.87955209846683</v>
      </c>
      <c r="BP14" s="117">
        <f>'Assign To West Contracts'!BR116</f>
        <v>13936.968999889743</v>
      </c>
      <c r="BQ14" s="117">
        <f>'Assign To West Contracts'!BS116</f>
        <v>0</v>
      </c>
      <c r="BR14" s="117">
        <f>'Assign To West Contracts'!BT116</f>
        <v>7500.8218375033039</v>
      </c>
      <c r="BS14" s="117">
        <f>'Assign To West Contracts'!BU116</f>
        <v>0</v>
      </c>
      <c r="BT14" s="117">
        <f>'Assign To West Contracts'!BV116</f>
        <v>0</v>
      </c>
      <c r="BU14" s="117">
        <f>'Assign To West Contracts'!BW116</f>
        <v>814.37494235750125</v>
      </c>
      <c r="BV14" s="117">
        <f>'Assign To West Contracts'!BX116</f>
        <v>62.42828955665366</v>
      </c>
      <c r="BW14" s="117">
        <f>'Assign To West Contracts'!BY116</f>
        <v>0</v>
      </c>
      <c r="BX14" s="72">
        <f t="shared" si="1"/>
        <v>116942.30406296175</v>
      </c>
      <c r="BY14" s="76"/>
      <c r="BZ14" s="117">
        <f>'Assign To West Contracts'!CB116</f>
        <v>1928.7827582151351</v>
      </c>
      <c r="CA14" s="117">
        <f>'Assign To West Contracts'!CC116</f>
        <v>691.11049411879344</v>
      </c>
      <c r="CB14" s="117">
        <f>'Assign To West Contracts'!CD116</f>
        <v>2094.9090455252904</v>
      </c>
      <c r="CC14" s="117">
        <f>'Assign To West Contracts'!CE116</f>
        <v>1071.5459767861864</v>
      </c>
      <c r="CD14" s="117">
        <f>'Assign To West Contracts'!CF116</f>
        <v>857.23678142894892</v>
      </c>
      <c r="CE14" s="117">
        <f>'Assign To West Contracts'!CG116</f>
        <v>1071.5459767861864</v>
      </c>
      <c r="CF14" s="117">
        <f>'Assign To West Contracts'!CH116</f>
        <v>535.75203930263774</v>
      </c>
      <c r="CG14" s="117">
        <f>'Assign To West Contracts'!CI116</f>
        <v>535.79393748354823</v>
      </c>
      <c r="CH14" s="117">
        <f>'Assign To West Contracts'!CJ116</f>
        <v>428.61839071447446</v>
      </c>
      <c r="CI14" s="117">
        <f>'Assign To West Contracts'!CK116</f>
        <v>428.61839071447446</v>
      </c>
      <c r="CJ14" s="117">
        <f>'Assign To West Contracts'!CL116</f>
        <v>17.136355992396876</v>
      </c>
      <c r="CK14" s="117">
        <f>'Assign To West Contracts'!CM116</f>
        <v>628.47271365758706</v>
      </c>
      <c r="CL14" s="117">
        <f>'Assign To West Contracts'!CN116</f>
        <v>4256.2267077937331</v>
      </c>
      <c r="CM14" s="117">
        <f>'Assign To West Contracts'!CO116</f>
        <v>192.89922491196876</v>
      </c>
      <c r="CN14" s="117">
        <f>'Assign To West Contracts'!CP116</f>
        <v>8105.3706898609908</v>
      </c>
      <c r="CO14" s="117">
        <f>'Assign To West Contracts'!CQ116</f>
        <v>408.50726387743168</v>
      </c>
      <c r="CP14" s="117">
        <f>'Assign To West Contracts'!CR116</f>
        <v>24850.732858001029</v>
      </c>
      <c r="CQ14" s="117">
        <f>'Assign To West Contracts'!CS116</f>
        <v>1466.4363318677033</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49569.695937038516</v>
      </c>
      <c r="CX14" s="76"/>
      <c r="CY14" s="73">
        <f t="shared" si="3"/>
        <v>166512.00000000026</v>
      </c>
      <c r="CZ14" s="76"/>
      <c r="DA14" s="68"/>
      <c r="DB14" s="68"/>
      <c r="DC14" s="68"/>
      <c r="DD14" s="68"/>
      <c r="DE14" s="68"/>
      <c r="DF14" s="68"/>
      <c r="DG14" s="68"/>
      <c r="DI14" s="76"/>
      <c r="DJ14" s="212">
        <f t="shared" si="0"/>
        <v>166512.00000000026</v>
      </c>
      <c r="DK14" s="76"/>
    </row>
    <row r="15" spans="1:115" x14ac:dyDescent="0.2">
      <c r="A15" s="70" t="s">
        <v>328</v>
      </c>
      <c r="B15" s="117">
        <f>'Assign To West Contracts'!D117</f>
        <v>10235.608102562093</v>
      </c>
      <c r="C15" s="117">
        <f>'Assign To West Contracts'!E117</f>
        <v>20471.216205124187</v>
      </c>
      <c r="D15" s="117">
        <f>'Assign To West Contracts'!F117</f>
        <v>0</v>
      </c>
      <c r="E15" s="117">
        <f>'Assign To West Contracts'!G117</f>
        <v>8944.9009224736201</v>
      </c>
      <c r="F15" s="117">
        <f>'Assign To West Contracts'!H117</f>
        <v>33039.102165660108</v>
      </c>
      <c r="G15" s="117">
        <f>'Assign To West Contracts'!I117</f>
        <v>2982.6341890261597</v>
      </c>
      <c r="H15" s="117">
        <f>'Assign To West Contracts'!J117</f>
        <v>1497.3203837227932</v>
      </c>
      <c r="I15" s="117">
        <f>'Assign To West Contracts'!K117</f>
        <v>6607.12004939089</v>
      </c>
      <c r="J15" s="117">
        <f>'Assign To West Contracts'!L117</f>
        <v>0</v>
      </c>
      <c r="K15" s="117">
        <f>'Assign To West Contracts'!M117</f>
        <v>42477.773625632697</v>
      </c>
      <c r="L15" s="117">
        <f>'Assign To West Contracts'!N117</f>
        <v>51178.040512810476</v>
      </c>
      <c r="M15" s="117">
        <f>'Assign To West Contracts'!O117</f>
        <v>1054.5778045063978</v>
      </c>
      <c r="N15" s="117">
        <f>'Assign To West Contracts'!P117</f>
        <v>18135.436428444697</v>
      </c>
      <c r="O15" s="117">
        <f>'Assign To West Contracts'!Q117</f>
        <v>680.37277710090166</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6343.4755982642882</v>
      </c>
      <c r="V15" s="117">
        <f>'Assign To West Contracts'!X117</f>
        <v>397.71791014354181</v>
      </c>
      <c r="W15" s="117">
        <f>'Assign To West Contracts'!Y117</f>
        <v>18424.094584611768</v>
      </c>
      <c r="X15" s="117">
        <f>'Assign To West Contracts'!Z117</f>
        <v>7127.4051142327562</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2101.651497500653</v>
      </c>
      <c r="AH15" s="117">
        <f>'Assign To West Contracts'!AJ117</f>
        <v>0</v>
      </c>
      <c r="AI15" s="117">
        <f>'Assign To West Contracts'!AK117</f>
        <v>0</v>
      </c>
      <c r="AJ15" s="117">
        <f>'Assign To West Contracts'!AL117</f>
        <v>17846.778272277621</v>
      </c>
      <c r="AK15" s="117">
        <f>'Assign To West Contracts'!AM117</f>
        <v>0</v>
      </c>
      <c r="AL15" s="117">
        <f>'Assign To West Contracts'!AN117</f>
        <v>0</v>
      </c>
      <c r="AM15" s="117">
        <f>'Assign To West Contracts'!AO117</f>
        <v>13056.65375702679</v>
      </c>
      <c r="AN15" s="117">
        <f>'Assign To West Contracts'!AP117</f>
        <v>2296.7583968163526</v>
      </c>
      <c r="AO15" s="117">
        <f>'Assign To West Contracts'!AQ117</f>
        <v>0</v>
      </c>
      <c r="AP15" s="117">
        <f>'Assign To West Contracts'!AR117</f>
        <v>11506.304318618189</v>
      </c>
      <c r="AQ15" s="117">
        <f>'Assign To West Contracts'!AS117</f>
        <v>3582.4628358967338</v>
      </c>
      <c r="AR15" s="117">
        <f>'Assign To West Contracts'!AT117</f>
        <v>3854.8582320324272</v>
      </c>
      <c r="AS15" s="117">
        <f>'Assign To West Contracts'!AU117</f>
        <v>0</v>
      </c>
      <c r="AT15" s="117">
        <f>'Assign To West Contracts'!AV117</f>
        <v>2664.4598609113259</v>
      </c>
      <c r="AU15" s="117">
        <f>'Assign To West Contracts'!AW117</f>
        <v>3548.4441970416883</v>
      </c>
      <c r="AV15" s="117">
        <f>'Assign To West Contracts'!AX117</f>
        <v>0</v>
      </c>
      <c r="AW15" s="117">
        <f>'Assign To West Contracts'!AY117</f>
        <v>6683.66198681474</v>
      </c>
      <c r="AX15" s="117">
        <f>'Assign To West Contracts'!AZ117</f>
        <v>2244.2296162313569</v>
      </c>
      <c r="AY15" s="117">
        <f>'Assign To West Contracts'!BA117</f>
        <v>1205.6605829508624</v>
      </c>
      <c r="AZ15" s="117">
        <f>'Assign To West Contracts'!BB117</f>
        <v>1592.3724628765956</v>
      </c>
      <c r="BA15" s="117">
        <f>'Assign To West Contracts'!BC117</f>
        <v>9688.3082362765163</v>
      </c>
      <c r="BB15" s="117">
        <f>'Assign To West Contracts'!BD117</f>
        <v>5335.9235592339837</v>
      </c>
      <c r="BC15" s="117">
        <f>'Assign To West Contracts'!BE117</f>
        <v>0</v>
      </c>
      <c r="BD15" s="117">
        <f>'Assign To West Contracts'!BF117</f>
        <v>10235.608102562093</v>
      </c>
      <c r="BE15" s="117">
        <f>'Assign To West Contracts'!BG117</f>
        <v>24183.750307231388</v>
      </c>
      <c r="BF15" s="117">
        <f>'Assign To West Contracts'!BH117</f>
        <v>5117.8040512810467</v>
      </c>
      <c r="BG15" s="117">
        <f>'Assign To West Contracts'!BI117</f>
        <v>1.0005482016189733</v>
      </c>
      <c r="BH15" s="117">
        <f>'Assign To West Contracts'!BJ117</f>
        <v>66531.452666653611</v>
      </c>
      <c r="BI15" s="117">
        <f>'Assign To West Contracts'!BK117</f>
        <v>276361.41876917653</v>
      </c>
      <c r="BJ15" s="117">
        <f>'Assign To West Contracts'!BL117</f>
        <v>312186.04712814389</v>
      </c>
      <c r="BK15" s="117">
        <f>'Assign To West Contracts'!BM117</f>
        <v>2403.3167802887733</v>
      </c>
      <c r="BL15" s="117">
        <f>'Assign To West Contracts'!BN117</f>
        <v>1791.9818290995809</v>
      </c>
      <c r="BM15" s="117">
        <f>'Assign To West Contracts'!BO117</f>
        <v>35170.269835108527</v>
      </c>
      <c r="BN15" s="117">
        <f>'Assign To West Contracts'!BP117</f>
        <v>76767.060769215721</v>
      </c>
      <c r="BO15" s="117">
        <f>'Assign To West Contracts'!BQ117</f>
        <v>2350.7879997037776</v>
      </c>
      <c r="BP15" s="117">
        <f>'Assign To West Contracts'!BR117</f>
        <v>166410.67661916677</v>
      </c>
      <c r="BQ15" s="117">
        <f>'Assign To West Contracts'!BS117</f>
        <v>0</v>
      </c>
      <c r="BR15" s="117">
        <f>'Assign To West Contracts'!BT117</f>
        <v>89561.570897418336</v>
      </c>
      <c r="BS15" s="117">
        <f>'Assign To West Contracts'!BU117</f>
        <v>0</v>
      </c>
      <c r="BT15" s="117">
        <f>'Assign To West Contracts'!BV117</f>
        <v>0</v>
      </c>
      <c r="BU15" s="117">
        <f>'Assign To West Contracts'!BW117</f>
        <v>9723.8276974339879</v>
      </c>
      <c r="BV15" s="117">
        <f>'Assign To West Contracts'!BX117</f>
        <v>745.40841020613504</v>
      </c>
      <c r="BW15" s="117">
        <f>'Assign To West Contracts'!BY117</f>
        <v>0</v>
      </c>
      <c r="BX15" s="72">
        <f t="shared" si="1"/>
        <v>1396347.3065971052</v>
      </c>
      <c r="BY15" s="76"/>
      <c r="BZ15" s="117">
        <f>'Assign To West Contracts'!CB117</f>
        <v>23030.118230764714</v>
      </c>
      <c r="CA15" s="117">
        <f>'Assign To West Contracts'!CC117</f>
        <v>8252.0212928524816</v>
      </c>
      <c r="CB15" s="117">
        <f>'Assign To West Contracts'!CD117</f>
        <v>25013.705040474328</v>
      </c>
      <c r="CC15" s="117">
        <f>'Assign To West Contracts'!CE117</f>
        <v>12794.510128202619</v>
      </c>
      <c r="CD15" s="117">
        <f>'Assign To West Contracts'!CF117</f>
        <v>10235.608102562093</v>
      </c>
      <c r="CE15" s="117">
        <f>'Assign To West Contracts'!CG117</f>
        <v>12794.510128202619</v>
      </c>
      <c r="CF15" s="117">
        <f>'Assign To West Contracts'!CH117</f>
        <v>6397.0049270509035</v>
      </c>
      <c r="CG15" s="117">
        <f>'Assign To West Contracts'!CI117</f>
        <v>6397.5052011517137</v>
      </c>
      <c r="CH15" s="117">
        <f>'Assign To West Contracts'!CJ117</f>
        <v>5117.8040512810467</v>
      </c>
      <c r="CI15" s="117">
        <f>'Assign To West Contracts'!CK117</f>
        <v>5117.8040512810467</v>
      </c>
      <c r="CJ15" s="117">
        <f>'Assign To West Contracts'!CL117</f>
        <v>204.61210723107999</v>
      </c>
      <c r="CK15" s="117">
        <f>'Assign To West Contracts'!CM117</f>
        <v>7504.1115121422972</v>
      </c>
      <c r="CL15" s="117">
        <f>'Assign To West Contracts'!CN117</f>
        <v>50820.344530731687</v>
      </c>
      <c r="CM15" s="117">
        <f>'Assign To West Contracts'!CO117</f>
        <v>2303.2619601268761</v>
      </c>
      <c r="CN15" s="117">
        <f>'Assign To West Contracts'!CP117</f>
        <v>96780.025897998421</v>
      </c>
      <c r="CO15" s="117">
        <f>'Assign To West Contracts'!CQ117</f>
        <v>4877.6724828924935</v>
      </c>
      <c r="CP15" s="117">
        <f>'Assign To West Contracts'!CR117</f>
        <v>296723.57522032433</v>
      </c>
      <c r="CQ15" s="117">
        <f>'Assign To West Contracts'!CS117</f>
        <v>17509.593528332029</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591873.78839360282</v>
      </c>
      <c r="CX15" s="76"/>
      <c r="CY15" s="73">
        <f t="shared" si="3"/>
        <v>1988221.0949907079</v>
      </c>
      <c r="CZ15" s="76"/>
      <c r="DA15" s="68"/>
      <c r="DB15" s="68"/>
      <c r="DC15" s="68"/>
      <c r="DD15" s="68"/>
      <c r="DE15" s="68"/>
      <c r="DF15" s="68"/>
      <c r="DG15" s="68"/>
      <c r="DI15" s="76"/>
      <c r="DJ15" s="212">
        <f t="shared" si="0"/>
        <v>1988221.0949907079</v>
      </c>
      <c r="DK15" s="76"/>
    </row>
    <row r="16" spans="1:115" x14ac:dyDescent="0.2">
      <c r="A16" s="70" t="s">
        <v>329</v>
      </c>
      <c r="B16" s="117">
        <f>'Assign To West Contracts'!D118</f>
        <v>599.21666578698319</v>
      </c>
      <c r="C16" s="117">
        <f>'Assign To West Contracts'!E118</f>
        <v>1198.4333315739664</v>
      </c>
      <c r="D16" s="117">
        <f>'Assign To West Contracts'!F118</f>
        <v>0</v>
      </c>
      <c r="E16" s="117">
        <f>'Assign To West Contracts'!G118</f>
        <v>523.65561995460689</v>
      </c>
      <c r="F16" s="117">
        <f>'Assign To West Contracts'!H118</f>
        <v>1934.1870499464285</v>
      </c>
      <c r="G16" s="117">
        <f>'Assign To West Contracts'!I118</f>
        <v>174.61044777233585</v>
      </c>
      <c r="H16" s="117">
        <f>'Assign To West Contracts'!J118</f>
        <v>87.656670610969712</v>
      </c>
      <c r="I16" s="117">
        <f>'Assign To West Contracts'!K118</f>
        <v>386.7964078713922</v>
      </c>
      <c r="J16" s="117">
        <f>'Assign To West Contracts'!L118</f>
        <v>0</v>
      </c>
      <c r="K16" s="117">
        <f>'Assign To West Contracts'!M118</f>
        <v>2486.7491630159802</v>
      </c>
      <c r="L16" s="117">
        <f>'Assign To West Contracts'!N118</f>
        <v>2996.0833289349143</v>
      </c>
      <c r="M16" s="117">
        <f>'Assign To West Contracts'!O118</f>
        <v>61.737474656840682</v>
      </c>
      <c r="N16" s="117">
        <f>'Assign To West Contracts'!P118</f>
        <v>1061.6912683990188</v>
      </c>
      <c r="O16" s="117">
        <f>'Assign To West Contracts'!Q118</f>
        <v>39.830628810864951</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371.36203920718214</v>
      </c>
      <c r="V16" s="117">
        <f>'Assign To West Contracts'!X118</f>
        <v>23.283345518115915</v>
      </c>
      <c r="W16" s="117">
        <f>'Assign To West Contracts'!Y118</f>
        <v>1078.5899984165694</v>
      </c>
      <c r="X16" s="117">
        <f>'Assign To West Contracts'!Z118</f>
        <v>417.25512402087702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123.03564090767917</v>
      </c>
      <c r="AH16" s="117">
        <f>'Assign To West Contracts'!AJ118</f>
        <v>0</v>
      </c>
      <c r="AI16" s="117">
        <f>'Assign To West Contracts'!AK118</f>
        <v>0</v>
      </c>
      <c r="AJ16" s="117">
        <f>'Assign To West Contracts'!AL118</f>
        <v>1044.7925383814679</v>
      </c>
      <c r="AK16" s="117">
        <f>'Assign To West Contracts'!AM118</f>
        <v>0</v>
      </c>
      <c r="AL16" s="117">
        <f>'Assign To West Contracts'!AN118</f>
        <v>0</v>
      </c>
      <c r="AM16" s="117">
        <f>'Assign To West Contracts'!AO118</f>
        <v>764.3673392167384</v>
      </c>
      <c r="AN16" s="117">
        <f>'Assign To West Contracts'!AP118</f>
        <v>134.45765946373604</v>
      </c>
      <c r="AO16" s="117">
        <f>'Assign To West Contracts'!AQ118</f>
        <v>0</v>
      </c>
      <c r="AP16" s="117">
        <f>'Assign To West Contracts'!AR118</f>
        <v>673.60622253668669</v>
      </c>
      <c r="AQ16" s="117">
        <f>'Assign To West Contracts'!AS118</f>
        <v>209.72583302544402</v>
      </c>
      <c r="AR16" s="117">
        <f>'Assign To West Contracts'!AT118</f>
        <v>0</v>
      </c>
      <c r="AS16" s="117">
        <f>'Assign To West Contracts'!AU118</f>
        <v>0</v>
      </c>
      <c r="AT16" s="117">
        <f>'Assign To West Contracts'!AV118</f>
        <v>155.98377135784312</v>
      </c>
      <c r="AU16" s="117">
        <f>'Assign To West Contracts'!AW118</f>
        <v>207.73430158490075</v>
      </c>
      <c r="AV16" s="117">
        <f>'Assign To West Contracts'!AX118</f>
        <v>0</v>
      </c>
      <c r="AW16" s="117">
        <f>'Assign To West Contracts'!AY118</f>
        <v>391.27735361261443</v>
      </c>
      <c r="AX16" s="117">
        <f>'Assign To West Contracts'!AZ118</f>
        <v>131.38250062172074</v>
      </c>
      <c r="AY16" s="117">
        <f>'Assign To West Contracts'!BA118</f>
        <v>70.582217231018049</v>
      </c>
      <c r="AZ16" s="117">
        <f>'Assign To West Contracts'!BB118</f>
        <v>93.221243753664069</v>
      </c>
      <c r="BA16" s="117">
        <f>'Assign To West Contracts'!BC118</f>
        <v>567.17643937589014</v>
      </c>
      <c r="BB16" s="117">
        <f>'Assign To West Contracts'!BD118</f>
        <v>312.3775638946218</v>
      </c>
      <c r="BC16" s="117">
        <f>'Assign To West Contracts'!BE118</f>
        <v>0</v>
      </c>
      <c r="BD16" s="117">
        <f>'Assign To West Contracts'!BF118</f>
        <v>599.21666578698319</v>
      </c>
      <c r="BE16" s="117">
        <f>'Assign To West Contracts'!BG118</f>
        <v>1415.7738436367811</v>
      </c>
      <c r="BF16" s="117">
        <f>'Assign To West Contracts'!BH118</f>
        <v>299.60833289349159</v>
      </c>
      <c r="BG16" s="117">
        <f>'Assign To West Contracts'!BI118</f>
        <v>5.8574454133624915E-2</v>
      </c>
      <c r="BH16" s="117">
        <f>'Assign To West Contracts'!BJ118</f>
        <v>3894.9083276153906</v>
      </c>
      <c r="BI16" s="117">
        <f>'Assign To West Contracts'!BK118</f>
        <v>16178.849976248539</v>
      </c>
      <c r="BJ16" s="117">
        <f>'Assign To West Contracts'!BL118</f>
        <v>18276.108306502982</v>
      </c>
      <c r="BK16" s="117">
        <f>'Assign To West Contracts'!BM118</f>
        <v>140.69583882896706</v>
      </c>
      <c r="BL16" s="117">
        <f>'Assign To West Contracts'!BN118</f>
        <v>104.90684735332225</v>
      </c>
      <c r="BM16" s="117">
        <f>'Assign To West Contracts'!BO118</f>
        <v>2058.95063725105</v>
      </c>
      <c r="BN16" s="117">
        <f>'Assign To West Contracts'!BP118</f>
        <v>4494.1249934023708</v>
      </c>
      <c r="BO16" s="117">
        <f>'Assign To West Contracts'!BQ118</f>
        <v>137.62067998695176</v>
      </c>
      <c r="BP16" s="117">
        <f>'Assign To West Contracts'!BR118</f>
        <v>9742.0739242774307</v>
      </c>
      <c r="BQ16" s="117">
        <f>'Assign To West Contracts'!BS118</f>
        <v>0</v>
      </c>
      <c r="BR16" s="117">
        <f>'Assign To West Contracts'!BT118</f>
        <v>5243.145825636102</v>
      </c>
      <c r="BS16" s="117">
        <f>'Assign To West Contracts'!BU118</f>
        <v>0</v>
      </c>
      <c r="BT16" s="117">
        <f>'Assign To West Contracts'!BV118</f>
        <v>0</v>
      </c>
      <c r="BU16" s="117">
        <f>'Assign To West Contracts'!BW118</f>
        <v>569.25583249763395</v>
      </c>
      <c r="BV16" s="117">
        <f>'Assign To West Contracts'!BX118</f>
        <v>43.637968329550567</v>
      </c>
      <c r="BW16" s="117">
        <f>'Assign To West Contracts'!BY118</f>
        <v>0</v>
      </c>
      <c r="BX16" s="72">
        <f t="shared" si="1"/>
        <v>81519.795764162744</v>
      </c>
      <c r="BY16" s="76"/>
      <c r="BZ16" s="117">
        <f>'Assign To West Contracts'!CB118</f>
        <v>1348.2374980207121</v>
      </c>
      <c r="CA16" s="117">
        <f>'Assign To West Contracts'!CC118</f>
        <v>483.0928104670715</v>
      </c>
      <c r="CB16" s="117">
        <f>'Assign To West Contracts'!CD118</f>
        <v>1464.3613533406231</v>
      </c>
      <c r="CC16" s="117">
        <f>'Assign To West Contracts'!CE118</f>
        <v>749.02083223372858</v>
      </c>
      <c r="CD16" s="117">
        <f>'Assign To West Contracts'!CF118</f>
        <v>599.21666578698319</v>
      </c>
      <c r="CE16" s="117">
        <f>'Assign To West Contracts'!CG118</f>
        <v>749.02083223372858</v>
      </c>
      <c r="CF16" s="117">
        <f>'Assign To West Contracts'!CH118</f>
        <v>374.49577250333101</v>
      </c>
      <c r="CG16" s="117">
        <f>'Assign To West Contracts'!CI118</f>
        <v>374.52505973039791</v>
      </c>
      <c r="CH16" s="117">
        <f>'Assign To West Contracts'!CJ118</f>
        <v>299.60833289349159</v>
      </c>
      <c r="CI16" s="117">
        <f>'Assign To West Contracts'!CK118</f>
        <v>299.60833289349159</v>
      </c>
      <c r="CJ16" s="117">
        <f>'Assign To West Contracts'!CL118</f>
        <v>11.978475870326298</v>
      </c>
      <c r="CK16" s="117">
        <f>'Assign To West Contracts'!CM118</f>
        <v>439.30840600218698</v>
      </c>
      <c r="CL16" s="117">
        <f>'Assign To West Contracts'!CN118</f>
        <v>2975.1429615821439</v>
      </c>
      <c r="CM16" s="117">
        <f>'Assign To West Contracts'!CO118</f>
        <v>134.83839341560457</v>
      </c>
      <c r="CN16" s="117">
        <f>'Assign To West Contracts'!CP118</f>
        <v>5665.7312249831393</v>
      </c>
      <c r="CO16" s="117">
        <f>'Assign To West Contracts'!CQ118</f>
        <v>285.55046390142161</v>
      </c>
      <c r="CP16" s="117">
        <f>'Assign To West Contracts'!CR118</f>
        <v>17370.898692321938</v>
      </c>
      <c r="CQ16" s="117">
        <f>'Assign To West Contracts'!CS118</f>
        <v>1025.0529473384363</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79137.967326226077</v>
      </c>
      <c r="CX16" s="76"/>
      <c r="CY16" s="73">
        <f t="shared" si="3"/>
        <v>160657.76309038882</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169152.69960425314</v>
      </c>
      <c r="DK16" s="76"/>
    </row>
    <row r="17" spans="1:115" x14ac:dyDescent="0.2">
      <c r="A17" s="70" t="s">
        <v>330</v>
      </c>
      <c r="B17" s="117">
        <f>'Assign To West Contracts'!D119</f>
        <v>3036.1155297578998</v>
      </c>
      <c r="C17" s="117">
        <f>'Assign To West Contracts'!E119</f>
        <v>6072.2310595157996</v>
      </c>
      <c r="D17" s="117">
        <f>'Assign To West Contracts'!F119</f>
        <v>0</v>
      </c>
      <c r="E17" s="117">
        <f>'Assign To West Contracts'!G119</f>
        <v>2653.2622518118883</v>
      </c>
      <c r="F17" s="117">
        <f>'Assign To West Contracts'!H119</f>
        <v>9800.1535589575342</v>
      </c>
      <c r="G17" s="117">
        <f>'Assign To West Contracts'!I119</f>
        <v>884.71753609074233</v>
      </c>
      <c r="H17" s="117">
        <f>'Assign To West Contracts'!J119</f>
        <v>444.13948096605048</v>
      </c>
      <c r="I17" s="117">
        <f>'Assign To West Contracts'!K119</f>
        <v>1959.8229619507611</v>
      </c>
      <c r="J17" s="117">
        <f>'Assign To West Contracts'!L119</f>
        <v>0</v>
      </c>
      <c r="K17" s="117">
        <f>'Assign To West Contracts'!M119</f>
        <v>12599.879448495283</v>
      </c>
      <c r="L17" s="117">
        <f>'Assign To West Contracts'!N119</f>
        <v>15180.577648789491</v>
      </c>
      <c r="M17" s="117">
        <f>'Assign To West Contracts'!O119</f>
        <v>312.8119030659654</v>
      </c>
      <c r="N17" s="117">
        <f>'Assign To West Contracts'!P119</f>
        <v>5379.3853406282315</v>
      </c>
      <c r="O17" s="117">
        <f>'Assign To West Contracts'!Q119</f>
        <v>201.81413101030023</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1881.6199861842701</v>
      </c>
      <c r="V17" s="117">
        <f>'Assign To West Contracts'!X119</f>
        <v>117.9722309949917</v>
      </c>
      <c r="W17" s="117">
        <f>'Assign To West Contracts'!Y119</f>
        <v>5465.007953564218</v>
      </c>
      <c r="X17" s="117">
        <f>'Assign To West Contracts'!Z119</f>
        <v>2114.1514150762841</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623.39791498108184</v>
      </c>
      <c r="AH17" s="117">
        <f>'Assign To West Contracts'!AJ119</f>
        <v>0</v>
      </c>
      <c r="AI17" s="117">
        <f>'Assign To West Contracts'!AK119</f>
        <v>0</v>
      </c>
      <c r="AJ17" s="117">
        <f>'Assign To West Contracts'!AL119</f>
        <v>5293.7627276922431</v>
      </c>
      <c r="AK17" s="117">
        <f>'Assign To West Contracts'!AM119</f>
        <v>0</v>
      </c>
      <c r="AL17" s="117">
        <f>'Assign To West Contracts'!AN119</f>
        <v>0</v>
      </c>
      <c r="AM17" s="117">
        <f>'Assign To West Contracts'!AO119</f>
        <v>3872.9022097336947</v>
      </c>
      <c r="AN17" s="117">
        <f>'Assign To West Contracts'!AP119</f>
        <v>681.27108490315334</v>
      </c>
      <c r="AO17" s="117">
        <f>'Assign To West Contracts'!AQ119</f>
        <v>0</v>
      </c>
      <c r="AP17" s="117">
        <f>'Assign To West Contracts'!AR119</f>
        <v>3413.0330979683131</v>
      </c>
      <c r="AQ17" s="117">
        <f>'Assign To West Contracts'!AS119</f>
        <v>1062.6404354152644</v>
      </c>
      <c r="AR17" s="117">
        <f>'Assign To West Contracts'!AT119</f>
        <v>0</v>
      </c>
      <c r="AS17" s="117">
        <f>'Assign To West Contracts'!AU119</f>
        <v>0</v>
      </c>
      <c r="AT17" s="117">
        <f>'Assign To West Contracts'!AV119</f>
        <v>790.33975129474902</v>
      </c>
      <c r="AU17" s="117">
        <f>'Assign To West Contracts'!AW119</f>
        <v>1052.5497288647493</v>
      </c>
      <c r="AV17" s="117">
        <f>'Assign To West Contracts'!AX119</f>
        <v>0</v>
      </c>
      <c r="AW17" s="117">
        <f>'Assign To West Contracts'!AY119</f>
        <v>1982.5270516894193</v>
      </c>
      <c r="AX17" s="117">
        <f>'Assign To West Contracts'!AZ119</f>
        <v>665.68984684721102</v>
      </c>
      <c r="AY17" s="117">
        <f>'Assign To West Contracts'!BA119</f>
        <v>357.62651156972328</v>
      </c>
      <c r="AZ17" s="117">
        <f>'Assign To West Contracts'!BB119</f>
        <v>472.33410221013645</v>
      </c>
      <c r="BA17" s="117">
        <f>'Assign To West Contracts'!BC119</f>
        <v>2873.7738684893193</v>
      </c>
      <c r="BB17" s="117">
        <f>'Assign To West Contracts'!BD119</f>
        <v>1582.7570009969577</v>
      </c>
      <c r="BC17" s="117">
        <f>'Assign To West Contracts'!BE119</f>
        <v>0</v>
      </c>
      <c r="BD17" s="117">
        <f>'Assign To West Contracts'!BF119</f>
        <v>3036.1155297578998</v>
      </c>
      <c r="BE17" s="117">
        <f>'Assign To West Contracts'!BG119</f>
        <v>7173.4536082124423</v>
      </c>
      <c r="BF17" s="117">
        <f>'Assign To West Contracts'!BH119</f>
        <v>1518.0577648789499</v>
      </c>
      <c r="BG17" s="117">
        <f>'Assign To West Contracts'!BI119</f>
        <v>0.29678548677985322</v>
      </c>
      <c r="BH17" s="117">
        <f>'Assign To West Contracts'!BJ119</f>
        <v>19734.750943426348</v>
      </c>
      <c r="BI17" s="117">
        <f>'Assign To West Contracts'!BK119</f>
        <v>81975.11930346326</v>
      </c>
      <c r="BJ17" s="117">
        <f>'Assign To West Contracts'!BL119</f>
        <v>92601.523657615908</v>
      </c>
      <c r="BK17" s="117">
        <f>'Assign To West Contracts'!BM119</f>
        <v>712.87873924520738</v>
      </c>
      <c r="BL17" s="117">
        <f>'Assign To West Contracts'!BN119</f>
        <v>531.54280682271724</v>
      </c>
      <c r="BM17" s="117">
        <f>'Assign To West Contracts'!BO119</f>
        <v>10432.306645798622</v>
      </c>
      <c r="BN17" s="117">
        <f>'Assign To West Contracts'!BP119</f>
        <v>22770.866473184233</v>
      </c>
      <c r="BO17" s="117">
        <f>'Assign To West Contracts'!BQ119</f>
        <v>697.29750118926518</v>
      </c>
      <c r="BP17" s="117">
        <f>'Assign To West Contracts'!BR119</f>
        <v>49361.213768481801</v>
      </c>
      <c r="BQ17" s="117">
        <f>'Assign To West Contracts'!BS119</f>
        <v>0</v>
      </c>
      <c r="BR17" s="117">
        <f>'Assign To West Contracts'!BT119</f>
        <v>26566.01088538162</v>
      </c>
      <c r="BS17" s="117">
        <f>'Assign To West Contracts'!BU119</f>
        <v>0</v>
      </c>
      <c r="BT17" s="117">
        <f>'Assign To West Contracts'!BV119</f>
        <v>0</v>
      </c>
      <c r="BU17" s="117">
        <f>'Assign To West Contracts'!BW119</f>
        <v>2884.3097532700044</v>
      </c>
      <c r="BV17" s="117">
        <f>'Assign To West Contracts'!BX119</f>
        <v>221.10518765099067</v>
      </c>
      <c r="BW17" s="117">
        <f>'Assign To West Contracts'!BY119</f>
        <v>0</v>
      </c>
      <c r="BX17" s="72">
        <f t="shared" si="1"/>
        <v>413045.11712338182</v>
      </c>
      <c r="BY17" s="76"/>
      <c r="BZ17" s="117">
        <f>'Assign To West Contracts'!CB119</f>
        <v>6831.2599419552744</v>
      </c>
      <c r="CA17" s="117">
        <f>'Assign To West Contracts'!CC119</f>
        <v>2447.7383022168392</v>
      </c>
      <c r="CB17" s="117">
        <f>'Assign To West Contracts'!CD119</f>
        <v>7419.6371694963309</v>
      </c>
      <c r="CC17" s="117">
        <f>'Assign To West Contracts'!CE119</f>
        <v>3795.1444121973727</v>
      </c>
      <c r="CD17" s="117">
        <f>'Assign To West Contracts'!CF119</f>
        <v>3036.1155297578998</v>
      </c>
      <c r="CE17" s="117">
        <f>'Assign To West Contracts'!CG119</f>
        <v>3795.1444121973727</v>
      </c>
      <c r="CF17" s="117">
        <f>'Assign To West Contracts'!CH119</f>
        <v>1897.498009726992</v>
      </c>
      <c r="CG17" s="117">
        <f>'Assign To West Contracts'!CI119</f>
        <v>1897.6464024703826</v>
      </c>
      <c r="CH17" s="117">
        <f>'Assign To West Contracts'!CJ119</f>
        <v>1518.0577648789499</v>
      </c>
      <c r="CI17" s="117">
        <f>'Assign To West Contracts'!CK119</f>
        <v>1518.0577648789499</v>
      </c>
      <c r="CJ17" s="117">
        <f>'Assign To West Contracts'!CL119</f>
        <v>60.692632046479993</v>
      </c>
      <c r="CK17" s="117">
        <f>'Assign To West Contracts'!CM119</f>
        <v>2225.8911508488995</v>
      </c>
      <c r="CL17" s="117">
        <f>'Assign To West Contracts'!CN119</f>
        <v>15074.476837265696</v>
      </c>
      <c r="CM17" s="117">
        <f>'Assign To West Contracts'!CO119</f>
        <v>683.20019056722219</v>
      </c>
      <c r="CN17" s="117">
        <f>'Assign To West Contracts'!CP119</f>
        <v>28707.169779754873</v>
      </c>
      <c r="CO17" s="117">
        <f>'Assign To West Contracts'!CQ119</f>
        <v>1446.829248051785</v>
      </c>
      <c r="CP17" s="117">
        <f>'Assign To West Contracts'!CR119</f>
        <v>88015.000744920049</v>
      </c>
      <c r="CQ17" s="117">
        <f>'Assign To West Contracts'!CS119</f>
        <v>5193.7460186474327</v>
      </c>
      <c r="CR17" s="117">
        <f>'Assign To West Contracts'!CT119</f>
        <v>767.55485897937524</v>
      </c>
      <c r="CS17" s="117">
        <f>'Assign To West Contracts'!CU119</f>
        <v>17716.211401716682</v>
      </c>
      <c r="CT17" s="117">
        <f>'Assign To West Contracts'!CV119</f>
        <v>89783.101952189871</v>
      </c>
      <c r="CU17" s="117">
        <f>'Assign To West Contracts'!CW119</f>
        <v>115015.41604108486</v>
      </c>
      <c r="CV17" s="117">
        <f>'Assign To West Contracts'!CX119</f>
        <v>2131.2602316265165</v>
      </c>
      <c r="CW17" s="73">
        <f t="shared" si="2"/>
        <v>400976.85079747607</v>
      </c>
      <c r="CX17" s="76"/>
      <c r="CY17" s="73">
        <f t="shared" si="3"/>
        <v>814021.96792085795</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866590.5700189193</v>
      </c>
      <c r="DK17" s="76"/>
    </row>
    <row r="18" spans="1:115" x14ac:dyDescent="0.2">
      <c r="A18" s="70" t="s">
        <v>331</v>
      </c>
      <c r="B18" s="117">
        <f>'Assign To West Contracts'!D120</f>
        <v>3065.5471301803723</v>
      </c>
      <c r="C18" s="117">
        <f>'Assign To West Contracts'!E120</f>
        <v>6131.0942603607446</v>
      </c>
      <c r="D18" s="117">
        <f>'Assign To West Contracts'!F120</f>
        <v>0</v>
      </c>
      <c r="E18" s="117">
        <f>'Assign To West Contracts'!G120</f>
        <v>2678.9825360520549</v>
      </c>
      <c r="F18" s="117">
        <f>'Assign To West Contracts'!H120</f>
        <v>9895.1546222566994</v>
      </c>
      <c r="G18" s="117">
        <f>'Assign To West Contracts'!I120</f>
        <v>893.29384116008646</v>
      </c>
      <c r="H18" s="117">
        <f>'Assign To West Contracts'!J120</f>
        <v>448.44489543645426</v>
      </c>
      <c r="I18" s="117">
        <f>'Assign To West Contracts'!K120</f>
        <v>1978.8211607180922</v>
      </c>
      <c r="J18" s="117">
        <f>'Assign To West Contracts'!L120</f>
        <v>0</v>
      </c>
      <c r="K18" s="117">
        <f>'Assign To West Contracts'!M120</f>
        <v>12722.020590248545</v>
      </c>
      <c r="L18" s="117">
        <f>'Assign To West Contracts'!N120</f>
        <v>15327.735650901855</v>
      </c>
      <c r="M18" s="117">
        <f>'Assign To West Contracts'!O120</f>
        <v>315.84424977615953</v>
      </c>
      <c r="N18" s="117">
        <f>'Assign To West Contracts'!P120</f>
        <v>5431.5322099789182</v>
      </c>
      <c r="O18" s="117">
        <f>'Assign To West Contracts'!Q120</f>
        <v>203.77048372655452</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1899.8600982740529</v>
      </c>
      <c r="V18" s="117">
        <f>'Assign To West Contracts'!X120</f>
        <v>119.11583423721389</v>
      </c>
      <c r="W18" s="117">
        <f>'Assign To West Contracts'!Y120</f>
        <v>5517.9848343246686</v>
      </c>
      <c r="X18" s="117">
        <f>'Assign To West Contracts'!Z120</f>
        <v>2134.6456482736921</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629.44103098180551</v>
      </c>
      <c r="AH18" s="117">
        <f>'Assign To West Contracts'!AJ120</f>
        <v>0</v>
      </c>
      <c r="AI18" s="117">
        <f>'Assign To West Contracts'!AK120</f>
        <v>0</v>
      </c>
      <c r="AJ18" s="117">
        <f>'Assign To West Contracts'!AL120</f>
        <v>5345.0795856331661</v>
      </c>
      <c r="AK18" s="117">
        <f>'Assign To West Contracts'!AM120</f>
        <v>0</v>
      </c>
      <c r="AL18" s="117">
        <f>'Assign To West Contracts'!AN120</f>
        <v>0</v>
      </c>
      <c r="AM18" s="117">
        <f>'Assign To West Contracts'!AO120</f>
        <v>3910.4454814554015</v>
      </c>
      <c r="AN18" s="117">
        <f>'Assign To West Contracts'!AP120</f>
        <v>687.8752138151558</v>
      </c>
      <c r="AO18" s="117">
        <f>'Assign To West Contracts'!AQ120</f>
        <v>0</v>
      </c>
      <c r="AP18" s="117">
        <f>'Assign To West Contracts'!AR120</f>
        <v>3446.1184747873194</v>
      </c>
      <c r="AQ18" s="117">
        <f>'Assign To West Contracts'!AS120</f>
        <v>1072.9414955631298</v>
      </c>
      <c r="AR18" s="117">
        <f>'Assign To West Contracts'!AT120</f>
        <v>0</v>
      </c>
      <c r="AS18" s="117">
        <f>'Assign To West Contracts'!AU120</f>
        <v>0</v>
      </c>
      <c r="AT18" s="117">
        <f>'Assign To West Contracts'!AV120</f>
        <v>798.0011737703154</v>
      </c>
      <c r="AU18" s="117">
        <f>'Assign To West Contracts'!AW120</f>
        <v>1062.7529713768022</v>
      </c>
      <c r="AV18" s="117">
        <f>'Assign To West Contracts'!AX120</f>
        <v>0</v>
      </c>
      <c r="AW18" s="117">
        <f>'Assign To West Contracts'!AY120</f>
        <v>2001.7453401373291</v>
      </c>
      <c r="AX18" s="117">
        <f>'Assign To West Contracts'!AZ120</f>
        <v>672.14293382156166</v>
      </c>
      <c r="AY18" s="117">
        <f>'Assign To West Contracts'!BA120</f>
        <v>361.09328366249741</v>
      </c>
      <c r="AZ18" s="117">
        <f>'Assign To West Contracts'!BB120</f>
        <v>476.91283066295813</v>
      </c>
      <c r="BA18" s="117">
        <f>'Assign To West Contracts'!BC120</f>
        <v>2901.6317557709226</v>
      </c>
      <c r="BB18" s="117">
        <f>'Assign To West Contracts'!BD120</f>
        <v>1598.099984873111</v>
      </c>
      <c r="BC18" s="117">
        <f>'Assign To West Contracts'!BE120</f>
        <v>0</v>
      </c>
      <c r="BD18" s="117">
        <f>'Assign To West Contracts'!BF120</f>
        <v>3065.5471301803723</v>
      </c>
      <c r="BE18" s="117">
        <f>'Assign To West Contracts'!BG120</f>
        <v>7242.9918778127731</v>
      </c>
      <c r="BF18" s="117">
        <f>'Assign To West Contracts'!BH120</f>
        <v>1532.7735650901861</v>
      </c>
      <c r="BG18" s="117">
        <f>'Assign To West Contracts'!BI120</f>
        <v>0.29966247606846247</v>
      </c>
      <c r="BH18" s="117">
        <f>'Assign To West Contracts'!BJ120</f>
        <v>19926.05634617242</v>
      </c>
      <c r="BI18" s="117">
        <f>'Assign To West Contracts'!BK120</f>
        <v>82769.772514870026</v>
      </c>
      <c r="BJ18" s="117">
        <f>'Assign To West Contracts'!BL120</f>
        <v>93499.187470501332</v>
      </c>
      <c r="BK18" s="117">
        <f>'Assign To West Contracts'!BM120</f>
        <v>719.78926751644678</v>
      </c>
      <c r="BL18" s="117">
        <f>'Assign To West Contracts'!BN120</f>
        <v>536.69549463861642</v>
      </c>
      <c r="BM18" s="117">
        <f>'Assign To West Contracts'!BO120</f>
        <v>10533.435696282528</v>
      </c>
      <c r="BN18" s="117">
        <f>'Assign To West Contracts'!BP120</f>
        <v>22991.603476352779</v>
      </c>
      <c r="BO18" s="117">
        <f>'Assign To West Contracts'!BQ120</f>
        <v>704.05698752285264</v>
      </c>
      <c r="BP18" s="117">
        <f>'Assign To West Contracts'!BR120</f>
        <v>49839.713188468646</v>
      </c>
      <c r="BQ18" s="117">
        <f>'Assign To West Contracts'!BS120</f>
        <v>0</v>
      </c>
      <c r="BR18" s="117">
        <f>'Assign To West Contracts'!BT120</f>
        <v>26823.537389078258</v>
      </c>
      <c r="BS18" s="117">
        <f>'Assign To West Contracts'!BU120</f>
        <v>0</v>
      </c>
      <c r="BT18" s="117">
        <f>'Assign To West Contracts'!BV120</f>
        <v>0</v>
      </c>
      <c r="BU18" s="117">
        <f>'Assign To West Contracts'!BW120</f>
        <v>2912.2697736713535</v>
      </c>
      <c r="BV18" s="117">
        <f>'Assign To West Contracts'!BX120</f>
        <v>223.24854467100457</v>
      </c>
      <c r="BW18" s="117">
        <f>'Assign To West Contracts'!BY120</f>
        <v>0</v>
      </c>
      <c r="BX18" s="72">
        <f t="shared" si="1"/>
        <v>417049.10798752337</v>
      </c>
      <c r="BY18" s="76"/>
      <c r="BZ18" s="117">
        <f>'Assign To West Contracts'!CB120</f>
        <v>6897.481042905838</v>
      </c>
      <c r="CA18" s="117">
        <f>'Assign To West Contracts'!CC120</f>
        <v>2471.4662713746443</v>
      </c>
      <c r="CB18" s="117">
        <f>'Assign To West Contracts'!CD120</f>
        <v>7491.5619017115623</v>
      </c>
      <c r="CC18" s="117">
        <f>'Assign To West Contracts'!CE120</f>
        <v>3831.9339127254639</v>
      </c>
      <c r="CD18" s="117">
        <f>'Assign To West Contracts'!CF120</f>
        <v>3065.5471301803723</v>
      </c>
      <c r="CE18" s="117">
        <f>'Assign To West Contracts'!CG120</f>
        <v>3831.9339127254639</v>
      </c>
      <c r="CF18" s="117">
        <f>'Assign To West Contracts'!CH120</f>
        <v>1915.8920407437154</v>
      </c>
      <c r="CG18" s="117">
        <f>'Assign To West Contracts'!CI120</f>
        <v>1916.0418719817501</v>
      </c>
      <c r="CH18" s="117">
        <f>'Assign To West Contracts'!CJ120</f>
        <v>1532.7735650901861</v>
      </c>
      <c r="CI18" s="117">
        <f>'Assign To West Contracts'!CK120</f>
        <v>1532.7735650901861</v>
      </c>
      <c r="CJ18" s="117">
        <f>'Assign To West Contracts'!CL120</f>
        <v>61.280976356000586</v>
      </c>
      <c r="CK18" s="117">
        <f>'Assign To West Contracts'!CM120</f>
        <v>2247.4685705134689</v>
      </c>
      <c r="CL18" s="117">
        <f>'Assign To West Contracts'!CN120</f>
        <v>15220.606315707382</v>
      </c>
      <c r="CM18" s="117">
        <f>'Assign To West Contracts'!CO120</f>
        <v>689.8230199096007</v>
      </c>
      <c r="CN18" s="117">
        <f>'Assign To West Contracts'!CP120</f>
        <v>28985.45232267418</v>
      </c>
      <c r="CO18" s="117">
        <f>'Assign To West Contracts'!CQ120</f>
        <v>1460.8545708337551</v>
      </c>
      <c r="CP18" s="117">
        <f>'Assign To West Contracts'!CR120</f>
        <v>88868.203565339296</v>
      </c>
      <c r="CQ18" s="117">
        <f>'Assign To West Contracts'!CS120</f>
        <v>5244.0933311980953</v>
      </c>
      <c r="CR18" s="117">
        <f>'Assign To West Contracts'!CT120</f>
        <v>774.99540848758511</v>
      </c>
      <c r="CS18" s="117">
        <f>'Assign To West Contracts'!CU120</f>
        <v>17887.949416909061</v>
      </c>
      <c r="CT18" s="117">
        <f>'Assign To West Contracts'!CV120</f>
        <v>90653.444452482581</v>
      </c>
      <c r="CU18" s="117">
        <f>'Assign To West Contracts'!CW120</f>
        <v>116130.35640951531</v>
      </c>
      <c r="CV18" s="117">
        <f>'Assign To West Contracts'!CX120</f>
        <v>2151.9203148541601</v>
      </c>
      <c r="CW18" s="73">
        <f t="shared" si="2"/>
        <v>404863.85388930968</v>
      </c>
      <c r="CX18" s="76"/>
      <c r="CY18" s="73">
        <f t="shared" si="3"/>
        <v>821912.96187683311</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821912.96187683311</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638</v>
      </c>
      <c r="B20" s="117">
        <f>'Assign To West Contracts'!D122</f>
        <v>20000.000000000004</v>
      </c>
      <c r="C20" s="117">
        <f>'Assign To West Contracts'!E122</f>
        <v>40000.000000000007</v>
      </c>
      <c r="D20" s="117">
        <f>'Assign To West Contracts'!F122</f>
        <v>0</v>
      </c>
      <c r="E20" s="117">
        <f>'Assign To West Contracts'!G122</f>
        <v>17478.005865102641</v>
      </c>
      <c r="F20" s="117">
        <f>'Assign To West Contracts'!H122</f>
        <v>64557.18475073314</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12394.916911045946</v>
      </c>
      <c r="V20" s="117">
        <f>'Assign To West Contracts'!X122</f>
        <v>777.12609970674498</v>
      </c>
      <c r="W20" s="117">
        <f>'Assign To West Contracts'!Y122</f>
        <v>36000</v>
      </c>
      <c r="X20" s="117">
        <f>'Assign To West Contracts'!Z122</f>
        <v>13926.686217008801</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v>
      </c>
      <c r="AN20" s="117">
        <f>'Assign To West Contracts'!AP122</f>
        <v>4487.7810361681331</v>
      </c>
      <c r="AO20" s="117">
        <f>'Assign To West Contracts'!AQ122</f>
        <v>0</v>
      </c>
      <c r="AP20" s="117">
        <f>'Assign To West Contracts'!AR122</f>
        <v>22482.893450635387</v>
      </c>
      <c r="AQ20" s="117">
        <f>'Assign To West Contracts'!AS122</f>
        <v>7000.0000000000018</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13059.628543499513</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10426.197458455525</v>
      </c>
      <c r="BC20" s="117">
        <f>'Assign To West Contracts'!BE122</f>
        <v>0</v>
      </c>
      <c r="BD20" s="117">
        <f>'Assign To West Contracts'!BF122</f>
        <v>20000.000000000004</v>
      </c>
      <c r="BE20" s="117">
        <f>'Assign To West Contracts'!BG122</f>
        <v>47254.154447702836</v>
      </c>
      <c r="BF20" s="117">
        <f>'Assign To West Contracts'!BH122</f>
        <v>10000.000000000002</v>
      </c>
      <c r="BG20" s="117">
        <f>'Assign To West Contracts'!BI122</f>
        <v>1.9550342130987295</v>
      </c>
      <c r="BH20" s="117">
        <f>'Assign To West Contracts'!BJ122</f>
        <v>130000.00000000003</v>
      </c>
      <c r="BI20" s="117">
        <f>'Assign To West Contracts'!BK122</f>
        <v>540000</v>
      </c>
      <c r="BJ20" s="117">
        <f>'Assign To West Contracts'!BL122</f>
        <v>610000</v>
      </c>
      <c r="BK20" s="117">
        <f>'Assign To West Contracts'!BM122</f>
        <v>4695.9921798631476</v>
      </c>
      <c r="BL20" s="117">
        <f>'Assign To West Contracts'!BN122</f>
        <v>3501.4662756598241</v>
      </c>
      <c r="BM20" s="117">
        <f>'Assign To West Contracts'!BO122</f>
        <v>68721.407624633444</v>
      </c>
      <c r="BN20" s="117">
        <f>'Assign To West Contracts'!BP122</f>
        <v>150000</v>
      </c>
      <c r="BO20" s="117">
        <f>'Assign To West Contracts'!BQ122</f>
        <v>4593.3528836754658</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1456.5004887585535</v>
      </c>
      <c r="BW20" s="117">
        <f>'Assign To West Contracts'!BY122</f>
        <v>0</v>
      </c>
      <c r="BX20" s="72">
        <f>SUM(B20:BW20)</f>
        <v>2725878.7878787885</v>
      </c>
      <c r="BY20" s="76"/>
      <c r="BZ20" s="117">
        <f>'Assign To West Contracts'!CB122</f>
        <v>45000.000000000015</v>
      </c>
      <c r="CA20" s="117">
        <f>'Assign To West Contracts'!CC122</f>
        <v>16124.144672531771</v>
      </c>
      <c r="CB20" s="117">
        <f>'Assign To West Contracts'!CD122</f>
        <v>48875.855327468234</v>
      </c>
      <c r="CC20" s="117">
        <f>'Assign To West Contracts'!CE122</f>
        <v>25000.000000000004</v>
      </c>
      <c r="CD20" s="117">
        <f>'Assign To West Contracts'!CF122</f>
        <v>20000.000000000004</v>
      </c>
      <c r="CE20" s="117">
        <f>'Assign To West Contracts'!CG122</f>
        <v>25000.000000000004</v>
      </c>
      <c r="CF20" s="117">
        <f>'Assign To West Contracts'!CH122</f>
        <v>12499.511241446726</v>
      </c>
      <c r="CG20" s="117">
        <f>'Assign To West Contracts'!CI122</f>
        <v>12500.488758553276</v>
      </c>
      <c r="CH20" s="117">
        <f>'Assign To West Contracts'!CJ122</f>
        <v>10000.000000000002</v>
      </c>
      <c r="CI20" s="117">
        <f>'Assign To West Contracts'!CK122</f>
        <v>10000.000000000002</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189104.59433040084</v>
      </c>
      <c r="CO20" s="117">
        <f>'Assign To West Contracts'!CQ122</f>
        <v>9530.7917888563061</v>
      </c>
      <c r="CP20" s="117">
        <f>'Assign To West Contracts'!CR122</f>
        <v>579786.90127077233</v>
      </c>
      <c r="CQ20" s="117">
        <f>'Assign To West Contracts'!CS122</f>
        <v>34213.098729227771</v>
      </c>
      <c r="CR20" s="117">
        <f>'Assign To West Contracts'!CT122</f>
        <v>1694.0371456500493</v>
      </c>
      <c r="CS20" s="117">
        <f>'Assign To West Contracts'!CU122</f>
        <v>39100.684261974588</v>
      </c>
      <c r="CT20" s="117">
        <f>'Assign To West Contracts'!CV122</f>
        <v>198156.40273704793</v>
      </c>
      <c r="CU20" s="117">
        <f>'Assign To West Contracts'!CW122</f>
        <v>253845.55229716524</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29">
        <f>'Assign To West Contracts'!D126</f>
        <v>0.66495603371373713</v>
      </c>
      <c r="C25" s="129">
        <f>'Assign To West Contracts'!E126</f>
        <v>0.66495603371373713</v>
      </c>
      <c r="D25" s="129">
        <f>'Assign To West Contracts'!F126</f>
        <v>1</v>
      </c>
      <c r="E25" s="129">
        <f>'Assign To West Contracts'!G126</f>
        <v>0.66495603371373735</v>
      </c>
      <c r="F25" s="129">
        <f>'Assign To West Contracts'!H126</f>
        <v>0.66495603371373735</v>
      </c>
      <c r="G25" s="129">
        <f>'Assign To West Contracts'!I126</f>
        <v>0.66495603371373746</v>
      </c>
      <c r="H25" s="129">
        <f>'Assign To West Contracts'!J126</f>
        <v>0.66495603371373735</v>
      </c>
      <c r="I25" s="129">
        <f>'Assign To West Contracts'!K126</f>
        <v>0.66495603371373735</v>
      </c>
      <c r="J25" s="129">
        <f>'Assign To West Contracts'!L126</f>
        <v>1</v>
      </c>
      <c r="K25" s="129">
        <f>'Assign To West Contracts'!M126</f>
        <v>0.66495603371373735</v>
      </c>
      <c r="L25" s="129">
        <f>'Assign To West Contracts'!N126</f>
        <v>0.66495603371373746</v>
      </c>
      <c r="M25" s="129">
        <f>'Assign To West Contracts'!O126</f>
        <v>0.66495603371373735</v>
      </c>
      <c r="N25" s="129">
        <f>'Assign To West Contracts'!P126</f>
        <v>0.66495603371373735</v>
      </c>
      <c r="O25" s="129">
        <f>'Assign To West Contracts'!Q126</f>
        <v>0.66495603371373735</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0.66495603371373724</v>
      </c>
      <c r="V25" s="129">
        <f>'Assign To West Contracts'!X126</f>
        <v>0.66495603371373724</v>
      </c>
      <c r="W25" s="129">
        <f>'Assign To West Contracts'!Y126</f>
        <v>0.66495603371373735</v>
      </c>
      <c r="X25" s="129">
        <f>'Assign To West Contracts'!Z126</f>
        <v>0.66495603371373735</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0.66495603371373735</v>
      </c>
      <c r="AH25" s="129">
        <f>'Assign To West Contracts'!AJ126</f>
        <v>1</v>
      </c>
      <c r="AI25" s="129">
        <f>'Assign To West Contracts'!AK126</f>
        <v>1</v>
      </c>
      <c r="AJ25" s="129">
        <f>'Assign To West Contracts'!AL126</f>
        <v>0.66495603371373735</v>
      </c>
      <c r="AK25" s="129">
        <f>'Assign To West Contracts'!AM126</f>
        <v>1</v>
      </c>
      <c r="AL25" s="129">
        <f>'Assign To West Contracts'!AN126</f>
        <v>1</v>
      </c>
      <c r="AM25" s="129">
        <f>'Assign To West Contracts'!AO126</f>
        <v>0.66495603371373746</v>
      </c>
      <c r="AN25" s="129">
        <f>'Assign To West Contracts'!AP126</f>
        <v>0.66495603371373735</v>
      </c>
      <c r="AO25" s="129">
        <f>'Assign To West Contracts'!AQ126</f>
        <v>1</v>
      </c>
      <c r="AP25" s="129">
        <f>'Assign To West Contracts'!AR126</f>
        <v>0.66495603371373735</v>
      </c>
      <c r="AQ25" s="129">
        <f>'Assign To West Contracts'!AS126</f>
        <v>0.66495603371373735</v>
      </c>
      <c r="AR25" s="129">
        <f>'Assign To West Contracts'!AT126</f>
        <v>1</v>
      </c>
      <c r="AS25" s="129">
        <f>'Assign To West Contracts'!AU126</f>
        <v>1</v>
      </c>
      <c r="AT25" s="129">
        <f>'Assign To West Contracts'!AV126</f>
        <v>0.66495603371373746</v>
      </c>
      <c r="AU25" s="129">
        <f>'Assign To West Contracts'!AW126</f>
        <v>0.66495603371373746</v>
      </c>
      <c r="AV25" s="129">
        <f>'Assign To West Contracts'!AX126</f>
        <v>1</v>
      </c>
      <c r="AW25" s="129">
        <f>'Assign To West Contracts'!AY126</f>
        <v>0.66495603371373735</v>
      </c>
      <c r="AX25" s="129">
        <f>'Assign To West Contracts'!AZ126</f>
        <v>0.66495603371373735</v>
      </c>
      <c r="AY25" s="129">
        <f>'Assign To West Contracts'!BA126</f>
        <v>0.66495603371373724</v>
      </c>
      <c r="AZ25" s="129">
        <f>'Assign To West Contracts'!BB126</f>
        <v>0.66495603371373735</v>
      </c>
      <c r="BA25" s="129">
        <f>'Assign To West Contracts'!BC126</f>
        <v>0.66495603371373735</v>
      </c>
      <c r="BB25" s="129">
        <f>'Assign To West Contracts'!BD126</f>
        <v>0.66495603371373735</v>
      </c>
      <c r="BC25" s="129">
        <f>'Assign To West Contracts'!BE126</f>
        <v>1</v>
      </c>
      <c r="BD25" s="129">
        <f>'Assign To West Contracts'!BF126</f>
        <v>0.66495603371373713</v>
      </c>
      <c r="BE25" s="129">
        <f>'Assign To West Contracts'!BG126</f>
        <v>0.66495603371373735</v>
      </c>
      <c r="BF25" s="129">
        <f>'Assign To West Contracts'!BH126</f>
        <v>0.66495603371373713</v>
      </c>
      <c r="BG25" s="129">
        <f>'Assign To West Contracts'!BI126</f>
        <v>0.66495603371373746</v>
      </c>
      <c r="BH25" s="129">
        <f>'Assign To West Contracts'!BJ126</f>
        <v>0.66495603371373724</v>
      </c>
      <c r="BI25" s="129">
        <f>'Assign To West Contracts'!BK126</f>
        <v>0.66495603371373735</v>
      </c>
      <c r="BJ25" s="129">
        <f>'Assign To West Contracts'!BL126</f>
        <v>0.66495603371373735</v>
      </c>
      <c r="BK25" s="129">
        <f>'Assign To West Contracts'!BM126</f>
        <v>0.66495603371373746</v>
      </c>
      <c r="BL25" s="129">
        <f>'Assign To West Contracts'!BN126</f>
        <v>0.66495603371373746</v>
      </c>
      <c r="BM25" s="129">
        <f>'Assign To West Contracts'!BO126</f>
        <v>0.66495603371373735</v>
      </c>
      <c r="BN25" s="129">
        <f>'Assign To West Contracts'!BP126</f>
        <v>0.66495603371373746</v>
      </c>
      <c r="BO25" s="129">
        <f>'Assign To West Contracts'!BQ126</f>
        <v>0.66495603371373735</v>
      </c>
      <c r="BP25" s="129">
        <f>'Assign To West Contracts'!BR126</f>
        <v>0.66495603371373735</v>
      </c>
      <c r="BQ25" s="129">
        <f>'Assign To West Contracts'!BS126</f>
        <v>1</v>
      </c>
      <c r="BR25" s="129">
        <f>'Assign To West Contracts'!BT126</f>
        <v>0.66495603371373735</v>
      </c>
      <c r="BS25" s="129">
        <f>'Assign To West Contracts'!BU126</f>
        <v>1</v>
      </c>
      <c r="BT25" s="129">
        <f>'Assign To West Contracts'!BV126</f>
        <v>1</v>
      </c>
      <c r="BU25" s="129">
        <f>'Assign To West Contracts'!BW126</f>
        <v>0.66495603371373724</v>
      </c>
      <c r="BV25" s="129">
        <f>'Assign To West Contracts'!BX126</f>
        <v>0.66495603371373746</v>
      </c>
      <c r="BW25" s="129">
        <f>'Assign To West Contracts'!BY126</f>
        <v>1</v>
      </c>
      <c r="BY25" s="76"/>
      <c r="BZ25" s="129">
        <f>'Assign To West Contracts'!CB126</f>
        <v>0.66495603371373724</v>
      </c>
      <c r="CA25" s="129">
        <f>'Assign To West Contracts'!CC126</f>
        <v>0.66495603371373746</v>
      </c>
      <c r="CB25" s="129">
        <f>'Assign To West Contracts'!CD126</f>
        <v>0.66495603371373735</v>
      </c>
      <c r="CC25" s="129">
        <f>'Assign To West Contracts'!CE126</f>
        <v>0.66495603371373746</v>
      </c>
      <c r="CD25" s="129">
        <f>'Assign To West Contracts'!CF126</f>
        <v>0.66495603371373713</v>
      </c>
      <c r="CE25" s="129">
        <f>'Assign To West Contracts'!CG126</f>
        <v>0.66495603371373746</v>
      </c>
      <c r="CF25" s="129">
        <f>'Assign To West Contracts'!CH126</f>
        <v>0.66495603371373735</v>
      </c>
      <c r="CG25" s="129">
        <f>'Assign To West Contracts'!CI126</f>
        <v>0.66495603371373724</v>
      </c>
      <c r="CH25" s="129">
        <f>'Assign To West Contracts'!CJ126</f>
        <v>0.66495603371373713</v>
      </c>
      <c r="CI25" s="129">
        <f>'Assign To West Contracts'!CK126</f>
        <v>0.66495603371373713</v>
      </c>
      <c r="CJ25" s="129">
        <f>'Assign To West Contracts'!CL126</f>
        <v>0.66495603371373735</v>
      </c>
      <c r="CK25" s="129">
        <f>'Assign To West Contracts'!CM126</f>
        <v>0.66495603371373735</v>
      </c>
      <c r="CL25" s="129">
        <f>'Assign To West Contracts'!CN126</f>
        <v>0.66495603371373735</v>
      </c>
      <c r="CM25" s="129">
        <f>'Assign To West Contracts'!CO126</f>
        <v>0.66495603371373735</v>
      </c>
      <c r="CN25" s="129">
        <f>'Assign To West Contracts'!CP126</f>
        <v>0.66495603371373724</v>
      </c>
      <c r="CO25" s="129">
        <f>'Assign To West Contracts'!CQ126</f>
        <v>0.66495603371373735</v>
      </c>
      <c r="CP25" s="129">
        <f>'Assign To West Contracts'!CR126</f>
        <v>0.66495603371373746</v>
      </c>
      <c r="CQ25" s="129">
        <f>'Assign To West Contracts'!CS126</f>
        <v>0.66495603371373713</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29">
        <f>'Assign To West Contracts'!D127</f>
        <v>0.33504396628626265</v>
      </c>
      <c r="C26" s="129">
        <f>'Assign To West Contracts'!E127</f>
        <v>0.33504396628626265</v>
      </c>
      <c r="D26" s="129">
        <f>'Assign To West Contracts'!F127</f>
        <v>1</v>
      </c>
      <c r="E26" s="129">
        <f>'Assign To West Contracts'!G127</f>
        <v>0.33504396628626265</v>
      </c>
      <c r="F26" s="129">
        <f>'Assign To West Contracts'!H127</f>
        <v>0.3350439662862626</v>
      </c>
      <c r="G26" s="129">
        <f>'Assign To West Contracts'!I127</f>
        <v>0.33504396628626248</v>
      </c>
      <c r="H26" s="129">
        <f>'Assign To West Contracts'!J127</f>
        <v>0.33504396628626265</v>
      </c>
      <c r="I26" s="129">
        <f>'Assign To West Contracts'!K127</f>
        <v>0.3350439662862626</v>
      </c>
      <c r="J26" s="129">
        <f>'Assign To West Contracts'!L127</f>
        <v>1</v>
      </c>
      <c r="K26" s="129">
        <f>'Assign To West Contracts'!M127</f>
        <v>0.33504396628626265</v>
      </c>
      <c r="L26" s="129">
        <f>'Assign To West Contracts'!N127</f>
        <v>0.33504396628626254</v>
      </c>
      <c r="M26" s="129">
        <f>'Assign To West Contracts'!O127</f>
        <v>0.33504396628626265</v>
      </c>
      <c r="N26" s="129">
        <f>'Assign To West Contracts'!P127</f>
        <v>0.33504396628626265</v>
      </c>
      <c r="O26" s="129">
        <f>'Assign To West Contracts'!Q127</f>
        <v>0.33504396628626265</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0.33504396628626265</v>
      </c>
      <c r="V26" s="129">
        <f>'Assign To West Contracts'!X127</f>
        <v>0.33504396628626271</v>
      </c>
      <c r="W26" s="129">
        <f>'Assign To West Contracts'!Y127</f>
        <v>0.33504396628626271</v>
      </c>
      <c r="X26" s="129">
        <f>'Assign To West Contracts'!Z127</f>
        <v>0.33504396628626248</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0.33504396628626265</v>
      </c>
      <c r="AH26" s="129">
        <f>'Assign To West Contracts'!AJ127</f>
        <v>1</v>
      </c>
      <c r="AI26" s="129">
        <f>'Assign To West Contracts'!AK127</f>
        <v>1</v>
      </c>
      <c r="AJ26" s="129">
        <f>'Assign To West Contracts'!AL127</f>
        <v>0.33504396628626265</v>
      </c>
      <c r="AK26" s="129">
        <f>'Assign To West Contracts'!AM127</f>
        <v>1</v>
      </c>
      <c r="AL26" s="129">
        <f>'Assign To West Contracts'!AN127</f>
        <v>1</v>
      </c>
      <c r="AM26" s="129">
        <f>'Assign To West Contracts'!AO127</f>
        <v>0.3350439662862626</v>
      </c>
      <c r="AN26" s="129">
        <f>'Assign To West Contracts'!AP127</f>
        <v>0.33504396628626271</v>
      </c>
      <c r="AO26" s="129">
        <f>'Assign To West Contracts'!AQ127</f>
        <v>1</v>
      </c>
      <c r="AP26" s="129">
        <f>'Assign To West Contracts'!AR127</f>
        <v>0.33504396628626271</v>
      </c>
      <c r="AQ26" s="129">
        <f>'Assign To West Contracts'!AS127</f>
        <v>0.33504396628626254</v>
      </c>
      <c r="AR26" s="129">
        <f>'Assign To West Contracts'!AT127</f>
        <v>0</v>
      </c>
      <c r="AS26" s="129">
        <f>'Assign To West Contracts'!AU127</f>
        <v>1</v>
      </c>
      <c r="AT26" s="129">
        <f>'Assign To West Contracts'!AV127</f>
        <v>0.33504396628626248</v>
      </c>
      <c r="AU26" s="129">
        <f>'Assign To West Contracts'!AW127</f>
        <v>0.33504396628626254</v>
      </c>
      <c r="AV26" s="129">
        <f>'Assign To West Contracts'!AX127</f>
        <v>1</v>
      </c>
      <c r="AW26" s="129">
        <f>'Assign To West Contracts'!AY127</f>
        <v>0.33504396628626254</v>
      </c>
      <c r="AX26" s="129">
        <f>'Assign To West Contracts'!AZ127</f>
        <v>0.33504396628626265</v>
      </c>
      <c r="AY26" s="129">
        <f>'Assign To West Contracts'!BA127</f>
        <v>0.33504396628626271</v>
      </c>
      <c r="AZ26" s="129">
        <f>'Assign To West Contracts'!BB127</f>
        <v>0.33504396628626265</v>
      </c>
      <c r="BA26" s="129">
        <f>'Assign To West Contracts'!BC127</f>
        <v>0.33504396628626265</v>
      </c>
      <c r="BB26" s="129">
        <f>'Assign To West Contracts'!BD127</f>
        <v>0.33504396628626265</v>
      </c>
      <c r="BC26" s="129">
        <f>'Assign To West Contracts'!BE127</f>
        <v>1</v>
      </c>
      <c r="BD26" s="129">
        <f>'Assign To West Contracts'!BF127</f>
        <v>0.33504396628626265</v>
      </c>
      <c r="BE26" s="129">
        <f>'Assign To West Contracts'!BG127</f>
        <v>0.3350439662862626</v>
      </c>
      <c r="BF26" s="129">
        <f>'Assign To West Contracts'!BH127</f>
        <v>0.33504396628626265</v>
      </c>
      <c r="BG26" s="129">
        <f>'Assign To West Contracts'!BI127</f>
        <v>0.33504396628626254</v>
      </c>
      <c r="BH26" s="129">
        <f>'Assign To West Contracts'!BJ127</f>
        <v>0.33504396628626265</v>
      </c>
      <c r="BI26" s="129">
        <f>'Assign To West Contracts'!BK127</f>
        <v>0.3350439662862626</v>
      </c>
      <c r="BJ26" s="129">
        <f>'Assign To West Contracts'!BL127</f>
        <v>0.33504396628626265</v>
      </c>
      <c r="BK26" s="129">
        <f>'Assign To West Contracts'!BM127</f>
        <v>0.3350439662862626</v>
      </c>
      <c r="BL26" s="129">
        <f>'Assign To West Contracts'!BN127</f>
        <v>0.33504396628626265</v>
      </c>
      <c r="BM26" s="129">
        <f>'Assign To West Contracts'!BO127</f>
        <v>0.3350439662862626</v>
      </c>
      <c r="BN26" s="129">
        <f>'Assign To West Contracts'!BP127</f>
        <v>0.33504396628626254</v>
      </c>
      <c r="BO26" s="129">
        <f>'Assign To West Contracts'!BQ127</f>
        <v>0.33504396628626248</v>
      </c>
      <c r="BP26" s="129">
        <f>'Assign To West Contracts'!BR127</f>
        <v>0.3350439662862626</v>
      </c>
      <c r="BQ26" s="129">
        <f>'Assign To West Contracts'!BS127</f>
        <v>1</v>
      </c>
      <c r="BR26" s="129">
        <f>'Assign To West Contracts'!BT127</f>
        <v>0.33504396628626265</v>
      </c>
      <c r="BS26" s="129">
        <f>'Assign To West Contracts'!BU127</f>
        <v>1</v>
      </c>
      <c r="BT26" s="129">
        <f>'Assign To West Contracts'!BV127</f>
        <v>1</v>
      </c>
      <c r="BU26" s="129">
        <f>'Assign To West Contracts'!BW127</f>
        <v>0.33504396628626271</v>
      </c>
      <c r="BV26" s="129">
        <f>'Assign To West Contracts'!BX127</f>
        <v>0.3350439662862626</v>
      </c>
      <c r="BW26" s="129">
        <f>'Assign To West Contracts'!BY127</f>
        <v>1</v>
      </c>
      <c r="BY26" s="76"/>
      <c r="BZ26" s="129">
        <f>'Assign To West Contracts'!CB127</f>
        <v>0.33504396628626265</v>
      </c>
      <c r="CA26" s="129">
        <f>'Assign To West Contracts'!CC127</f>
        <v>0.33504396628626254</v>
      </c>
      <c r="CB26" s="129">
        <f>'Assign To West Contracts'!CD127</f>
        <v>0.3350439662862626</v>
      </c>
      <c r="CC26" s="129">
        <f>'Assign To West Contracts'!CE127</f>
        <v>0.33504396628626254</v>
      </c>
      <c r="CD26" s="129">
        <f>'Assign To West Contracts'!CF127</f>
        <v>0.33504396628626265</v>
      </c>
      <c r="CE26" s="129">
        <f>'Assign To West Contracts'!CG127</f>
        <v>0.33504396628626254</v>
      </c>
      <c r="CF26" s="129">
        <f>'Assign To West Contracts'!CH127</f>
        <v>0.33504396628626265</v>
      </c>
      <c r="CG26" s="129">
        <f>'Assign To West Contracts'!CI127</f>
        <v>0.33504396628626276</v>
      </c>
      <c r="CH26" s="129">
        <f>'Assign To West Contracts'!CJ127</f>
        <v>0.33504396628626265</v>
      </c>
      <c r="CI26" s="129">
        <f>'Assign To West Contracts'!CK127</f>
        <v>0.33504396628626265</v>
      </c>
      <c r="CJ26" s="129">
        <f>'Assign To West Contracts'!CL127</f>
        <v>0.33504396628626265</v>
      </c>
      <c r="CK26" s="129">
        <f>'Assign To West Contracts'!CM127</f>
        <v>0.33504396628626265</v>
      </c>
      <c r="CL26" s="129">
        <f>'Assign To West Contracts'!CN127</f>
        <v>0.33504396628626271</v>
      </c>
      <c r="CM26" s="129">
        <f>'Assign To West Contracts'!CO127</f>
        <v>0.3350439662862626</v>
      </c>
      <c r="CN26" s="129">
        <f>'Assign To West Contracts'!CP127</f>
        <v>0.33504396628626265</v>
      </c>
      <c r="CO26" s="129">
        <f>'Assign To West Contracts'!CQ127</f>
        <v>0.33504396628626271</v>
      </c>
      <c r="CP26" s="129">
        <f>'Assign To West Contracts'!CR127</f>
        <v>0.33504396628626254</v>
      </c>
      <c r="CQ26" s="129">
        <f>'Assign To West Contracts'!CS127</f>
        <v>0.3350439662862626</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29">
        <f>'Assign To West Contracts'!D128</f>
        <v>0.99999999999999978</v>
      </c>
      <c r="C27" s="129">
        <f>'Assign To West Contracts'!E128</f>
        <v>0.99999999999999978</v>
      </c>
      <c r="D27" s="129">
        <f>'Assign To West Contracts'!F128</f>
        <v>1</v>
      </c>
      <c r="E27" s="129">
        <f>'Assign To West Contracts'!G128</f>
        <v>1</v>
      </c>
      <c r="F27" s="129">
        <f>'Assign To West Contracts'!H128</f>
        <v>1</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0.99999999999999989</v>
      </c>
      <c r="V27" s="129">
        <f>'Assign To West Contracts'!X128</f>
        <v>1</v>
      </c>
      <c r="W27" s="129">
        <f>'Assign To West Contracts'!Y128</f>
        <v>1</v>
      </c>
      <c r="X27" s="129">
        <f>'Assign To West Contracts'!Z128</f>
        <v>0.99999999999999978</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1</v>
      </c>
      <c r="AN27" s="129">
        <f>'Assign To West Contracts'!AP128</f>
        <v>1</v>
      </c>
      <c r="AO27" s="129">
        <f>'Assign To West Contracts'!AQ128</f>
        <v>1</v>
      </c>
      <c r="AP27" s="129">
        <f>'Assign To West Contracts'!AR128</f>
        <v>1</v>
      </c>
      <c r="AQ27" s="129">
        <f>'Assign To West Contracts'!AS128</f>
        <v>0.99999999999999989</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0.99999999999999989</v>
      </c>
      <c r="AX27" s="129">
        <f>'Assign To West Contracts'!AZ128</f>
        <v>1</v>
      </c>
      <c r="AY27" s="129">
        <f>'Assign To West Contracts'!BA128</f>
        <v>1</v>
      </c>
      <c r="AZ27" s="129">
        <f>'Assign To West Contracts'!BB128</f>
        <v>1</v>
      </c>
      <c r="BA27" s="129">
        <f>'Assign To West Contracts'!BC128</f>
        <v>1</v>
      </c>
      <c r="BB27" s="129">
        <f>'Assign To West Contracts'!BD128</f>
        <v>1</v>
      </c>
      <c r="BC27" s="129">
        <f>'Assign To West Contracts'!BE128</f>
        <v>1</v>
      </c>
      <c r="BD27" s="129">
        <f>'Assign To West Contracts'!BF128</f>
        <v>0.99999999999999978</v>
      </c>
      <c r="BE27" s="129">
        <f>'Assign To West Contracts'!BG128</f>
        <v>1</v>
      </c>
      <c r="BF27" s="129">
        <f>'Assign To West Contracts'!BH128</f>
        <v>0.99999999999999978</v>
      </c>
      <c r="BG27" s="129">
        <f>'Assign To West Contracts'!BI128</f>
        <v>1</v>
      </c>
      <c r="BH27" s="129">
        <f>'Assign To West Contracts'!BJ128</f>
        <v>0.99999999999999989</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0.99999999999999978</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0.99999999999999989</v>
      </c>
      <c r="CA27" s="129">
        <f>'Assign To West Contracts'!CC128</f>
        <v>1</v>
      </c>
      <c r="CB27" s="129">
        <f>'Assign To West Contracts'!CD128</f>
        <v>1</v>
      </c>
      <c r="CC27" s="129">
        <f>'Assign To West Contracts'!CE128</f>
        <v>1</v>
      </c>
      <c r="CD27" s="129">
        <f>'Assign To West Contracts'!CF128</f>
        <v>0.99999999999999978</v>
      </c>
      <c r="CE27" s="129">
        <f>'Assign To West Contracts'!CG128</f>
        <v>1</v>
      </c>
      <c r="CF27" s="129">
        <f>'Assign To West Contracts'!CH128</f>
        <v>1</v>
      </c>
      <c r="CG27" s="129">
        <f>'Assign To West Contracts'!CI128</f>
        <v>1</v>
      </c>
      <c r="CH27" s="129">
        <f>'Assign To West Contracts'!CJ128</f>
        <v>0.99999999999999978</v>
      </c>
      <c r="CI27" s="129">
        <f>'Assign To West Contracts'!CK128</f>
        <v>0.99999999999999978</v>
      </c>
      <c r="CJ27" s="129">
        <f>'Assign To West Contracts'!CL128</f>
        <v>1</v>
      </c>
      <c r="CK27" s="129">
        <f>'Assign To West Contracts'!CM128</f>
        <v>1</v>
      </c>
      <c r="CL27" s="129">
        <f>'Assign To West Contracts'!CN128</f>
        <v>1</v>
      </c>
      <c r="CM27" s="129">
        <f>'Assign To West Contracts'!CO128</f>
        <v>1</v>
      </c>
      <c r="CN27" s="129">
        <f>'Assign To West Contracts'!CP128</f>
        <v>0.99999999999999989</v>
      </c>
      <c r="CO27" s="129">
        <f>'Assign To West Contracts'!CQ128</f>
        <v>1</v>
      </c>
      <c r="CP27" s="129">
        <f>'Assign To West Contracts'!CR128</f>
        <v>1</v>
      </c>
      <c r="CQ27" s="129">
        <f>'Assign To West Contracts'!CS128</f>
        <v>0.99999999999999978</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29">
        <f>'Assign To West Contracts'!D131</f>
        <v>0.11031378951418519</v>
      </c>
      <c r="C31" s="129">
        <f>'Assign To West Contracts'!E131</f>
        <v>0.11031378951418519</v>
      </c>
      <c r="D31" s="129">
        <f>'Assign To West Contracts'!F131</f>
        <v>1</v>
      </c>
      <c r="E31" s="129">
        <f>'Assign To West Contracts'!G131</f>
        <v>0.11031378951418525</v>
      </c>
      <c r="F31" s="129">
        <f>'Assign To West Contracts'!H131</f>
        <v>0.11031378951418523</v>
      </c>
      <c r="G31" s="129">
        <f>'Assign To West Contracts'!I131</f>
        <v>0.11031378951418525</v>
      </c>
      <c r="H31" s="129">
        <f>'Assign To West Contracts'!J131</f>
        <v>0.11031378951418523</v>
      </c>
      <c r="I31" s="129">
        <f>'Assign To West Contracts'!K131</f>
        <v>0.11031378951418523</v>
      </c>
      <c r="J31" s="129">
        <f>'Assign To West Contracts'!L131</f>
        <v>1</v>
      </c>
      <c r="K31" s="129">
        <f>'Assign To West Contracts'!M131</f>
        <v>0.11031378951418522</v>
      </c>
      <c r="L31" s="129">
        <f>'Assign To West Contracts'!N131</f>
        <v>0.11031378951418525</v>
      </c>
      <c r="M31" s="129">
        <f>'Assign To West Contracts'!O131</f>
        <v>0.11031378951418525</v>
      </c>
      <c r="N31" s="129">
        <f>'Assign To West Contracts'!P131</f>
        <v>0.11031378951418523</v>
      </c>
      <c r="O31" s="129">
        <f>'Assign To West Contracts'!Q131</f>
        <v>0.11031378951418525</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0.11031378951418522</v>
      </c>
      <c r="V31" s="129">
        <f>'Assign To West Contracts'!X131</f>
        <v>0.11031378951418523</v>
      </c>
      <c r="W31" s="129">
        <f>'Assign To West Contracts'!Y131</f>
        <v>0.11031378951418522</v>
      </c>
      <c r="X31" s="129">
        <f>'Assign To West Contracts'!Z131</f>
        <v>0.11031378951418522</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0.11031378951418523</v>
      </c>
      <c r="AH31" s="129">
        <f>'Assign To West Contracts'!AJ131</f>
        <v>1</v>
      </c>
      <c r="AI31" s="129">
        <f>'Assign To West Contracts'!AK131</f>
        <v>1</v>
      </c>
      <c r="AJ31" s="129">
        <f>'Assign To West Contracts'!AL131</f>
        <v>0.11031378951418525</v>
      </c>
      <c r="AK31" s="129">
        <f>'Assign To West Contracts'!AM131</f>
        <v>1</v>
      </c>
      <c r="AL31" s="129">
        <f>'Assign To West Contracts'!AN131</f>
        <v>1</v>
      </c>
      <c r="AM31" s="129">
        <f>'Assign To West Contracts'!AO131</f>
        <v>0.11031378951418523</v>
      </c>
      <c r="AN31" s="129">
        <f>'Assign To West Contracts'!AP131</f>
        <v>0.11031378951418523</v>
      </c>
      <c r="AO31" s="129">
        <f>'Assign To West Contracts'!AQ131</f>
        <v>1</v>
      </c>
      <c r="AP31" s="129">
        <f>'Assign To West Contracts'!AR131</f>
        <v>0.11031378951418523</v>
      </c>
      <c r="AQ31" s="129">
        <f>'Assign To West Contracts'!AS131</f>
        <v>0.11031378951418523</v>
      </c>
      <c r="AR31" s="129">
        <f>'Assign To West Contracts'!AT131</f>
        <v>0.1649412887962852</v>
      </c>
      <c r="AS31" s="129">
        <f>'Assign To West Contracts'!AU131</f>
        <v>1</v>
      </c>
      <c r="AT31" s="129">
        <f>'Assign To West Contracts'!AV131</f>
        <v>0.11031378951418525</v>
      </c>
      <c r="AU31" s="129">
        <f>'Assign To West Contracts'!AW131</f>
        <v>0.11031378951418523</v>
      </c>
      <c r="AV31" s="129">
        <f>'Assign To West Contracts'!AX131</f>
        <v>1</v>
      </c>
      <c r="AW31" s="129">
        <f>'Assign To West Contracts'!AY131</f>
        <v>0.11031378951418523</v>
      </c>
      <c r="AX31" s="129">
        <f>'Assign To West Contracts'!AZ131</f>
        <v>0.11031378951418522</v>
      </c>
      <c r="AY31" s="129">
        <f>'Assign To West Contracts'!BA131</f>
        <v>0.11031378951418523</v>
      </c>
      <c r="AZ31" s="129">
        <f>'Assign To West Contracts'!BB131</f>
        <v>0.11031378951418525</v>
      </c>
      <c r="BA31" s="129">
        <f>'Assign To West Contracts'!BC131</f>
        <v>0.11031378951418525</v>
      </c>
      <c r="BB31" s="129">
        <f>'Assign To West Contracts'!BD131</f>
        <v>0.11031378951418525</v>
      </c>
      <c r="BC31" s="129">
        <f>'Assign To West Contracts'!BE131</f>
        <v>1</v>
      </c>
      <c r="BD31" s="129">
        <f>'Assign To West Contracts'!BF131</f>
        <v>0.11031378951418519</v>
      </c>
      <c r="BE31" s="129">
        <f>'Assign To West Contracts'!BG131</f>
        <v>0.11031378951418523</v>
      </c>
      <c r="BF31" s="129">
        <f>'Assign To West Contracts'!BH131</f>
        <v>0.11031378951418519</v>
      </c>
      <c r="BG31" s="129">
        <f>'Assign To West Contracts'!BI131</f>
        <v>0.11031378951418525</v>
      </c>
      <c r="BH31" s="129">
        <f>'Assign To West Contracts'!BJ131</f>
        <v>0.11031378951418522</v>
      </c>
      <c r="BI31" s="129">
        <f>'Assign To West Contracts'!BK131</f>
        <v>0.11031378951418523</v>
      </c>
      <c r="BJ31" s="129">
        <f>'Assign To West Contracts'!BL131</f>
        <v>0.11031378951418523</v>
      </c>
      <c r="BK31" s="129">
        <f>'Assign To West Contracts'!BM131</f>
        <v>0.11031378951418525</v>
      </c>
      <c r="BL31" s="129">
        <f>'Assign To West Contracts'!BN131</f>
        <v>0.11031378951418526</v>
      </c>
      <c r="BM31" s="129">
        <f>'Assign To West Contracts'!BO131</f>
        <v>0.11031378951418523</v>
      </c>
      <c r="BN31" s="129">
        <f>'Assign To West Contracts'!BP131</f>
        <v>0.11031378951418525</v>
      </c>
      <c r="BO31" s="129">
        <f>'Assign To West Contracts'!BQ131</f>
        <v>0.1103137895141852</v>
      </c>
      <c r="BP31" s="129">
        <f>'Assign To West Contracts'!BR131</f>
        <v>0.11031378951418525</v>
      </c>
      <c r="BQ31" s="129">
        <f>'Assign To West Contracts'!BS131</f>
        <v>1</v>
      </c>
      <c r="BR31" s="129">
        <f>'Assign To West Contracts'!BT131</f>
        <v>0.11031378951418523</v>
      </c>
      <c r="BS31" s="129">
        <f>'Assign To West Contracts'!BU131</f>
        <v>1</v>
      </c>
      <c r="BT31" s="129">
        <f>'Assign To West Contracts'!BV131</f>
        <v>1</v>
      </c>
      <c r="BU31" s="129">
        <f>'Assign To West Contracts'!BW131</f>
        <v>0.11031378951418523</v>
      </c>
      <c r="BV31" s="129">
        <f>'Assign To West Contracts'!BX131</f>
        <v>0.11031378951418523</v>
      </c>
      <c r="BW31" s="129">
        <f>'Assign To West Contracts'!BY131</f>
        <v>1</v>
      </c>
      <c r="BY31" s="76"/>
      <c r="BZ31" s="129">
        <f>'Assign To West Contracts'!CB131</f>
        <v>0.11031378951418523</v>
      </c>
      <c r="CA31" s="129">
        <f>'Assign To West Contracts'!CC131</f>
        <v>0.11031378951418523</v>
      </c>
      <c r="CB31" s="129">
        <f>'Assign To West Contracts'!CD131</f>
        <v>0.11031378951418523</v>
      </c>
      <c r="CC31" s="129">
        <f>'Assign To West Contracts'!CE131</f>
        <v>0.11031378951418525</v>
      </c>
      <c r="CD31" s="129">
        <f>'Assign To West Contracts'!CF131</f>
        <v>0.11031378951418519</v>
      </c>
      <c r="CE31" s="129">
        <f>'Assign To West Contracts'!CG131</f>
        <v>0.11031378951418525</v>
      </c>
      <c r="CF31" s="129">
        <f>'Assign To West Contracts'!CH131</f>
        <v>0.11031378951418522</v>
      </c>
      <c r="CG31" s="129">
        <f>'Assign To West Contracts'!CI131</f>
        <v>0.11031378951418525</v>
      </c>
      <c r="CH31" s="129">
        <f>'Assign To West Contracts'!CJ131</f>
        <v>0.11031378951418519</v>
      </c>
      <c r="CI31" s="129">
        <f>'Assign To West Contracts'!CK131</f>
        <v>0.11031378951418519</v>
      </c>
      <c r="CJ31" s="129">
        <f>'Assign To West Contracts'!CL131</f>
        <v>0.11031378951418525</v>
      </c>
      <c r="CK31" s="129">
        <f>'Assign To West Contracts'!CM131</f>
        <v>0.11031378951418523</v>
      </c>
      <c r="CL31" s="129">
        <f>'Assign To West Contracts'!CN131</f>
        <v>0.11031378951418525</v>
      </c>
      <c r="CM31" s="129">
        <f>'Assign To West Contracts'!CO131</f>
        <v>0.11031378951418523</v>
      </c>
      <c r="CN31" s="129">
        <f>'Assign To West Contracts'!CP131</f>
        <v>0.11031378951418522</v>
      </c>
      <c r="CO31" s="129">
        <f>'Assign To West Contracts'!CQ131</f>
        <v>0.11031378951418523</v>
      </c>
      <c r="CP31" s="129">
        <f>'Assign To West Contracts'!CR131</f>
        <v>0.11031378951418522</v>
      </c>
      <c r="CQ31" s="129">
        <f>'Assign To West Contracts'!CS131</f>
        <v>0.11031378951418522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
      <c r="A32" s="70" t="s">
        <v>327</v>
      </c>
      <c r="B32" s="129">
        <f>'Assign To West Contracts'!D132</f>
        <v>4.2861839071447437E-2</v>
      </c>
      <c r="C32" s="129">
        <f>'Assign To West Contracts'!E132</f>
        <v>4.2861839071447437E-2</v>
      </c>
      <c r="D32" s="129">
        <f>'Assign To West Contracts'!F132</f>
        <v>1</v>
      </c>
      <c r="E32" s="129">
        <f>'Assign To West Contracts'!G132</f>
        <v>4.2861839071447444E-2</v>
      </c>
      <c r="F32" s="129">
        <f>'Assign To West Contracts'!H132</f>
        <v>4.2861839071447437E-2</v>
      </c>
      <c r="G32" s="129">
        <f>'Assign To West Contracts'!I132</f>
        <v>4.2861839071447444E-2</v>
      </c>
      <c r="H32" s="129">
        <f>'Assign To West Contracts'!J132</f>
        <v>4.2861839071447437E-2</v>
      </c>
      <c r="I32" s="129">
        <f>'Assign To West Contracts'!K132</f>
        <v>4.2861839071447444E-2</v>
      </c>
      <c r="J32" s="129">
        <f>'Assign To West Contracts'!L132</f>
        <v>1</v>
      </c>
      <c r="K32" s="129">
        <f>'Assign To West Contracts'!M132</f>
        <v>4.2861839071447437E-2</v>
      </c>
      <c r="L32" s="129">
        <f>'Assign To West Contracts'!N132</f>
        <v>4.2861839071447451E-2</v>
      </c>
      <c r="M32" s="129">
        <f>'Assign To West Contracts'!O132</f>
        <v>4.2861839071447444E-2</v>
      </c>
      <c r="N32" s="129">
        <f>'Assign To West Contracts'!P132</f>
        <v>4.2861839071447444E-2</v>
      </c>
      <c r="O32" s="129">
        <f>'Assign To West Contracts'!Q132</f>
        <v>4.2861839071447444E-2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4.2861839071447423E-2</v>
      </c>
      <c r="V32" s="129">
        <f>'Assign To West Contracts'!X132</f>
        <v>4.2861839071447444E-2</v>
      </c>
      <c r="W32" s="129">
        <f>'Assign To West Contracts'!Y132</f>
        <v>4.2861839071447444E-2</v>
      </c>
      <c r="X32" s="129">
        <f>'Assign To West Contracts'!Z132</f>
        <v>4.2861839071447437E-2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4.2861839071447444E-2</v>
      </c>
      <c r="AH32" s="129">
        <f>'Assign To West Contracts'!AJ132</f>
        <v>1</v>
      </c>
      <c r="AI32" s="129">
        <f>'Assign To West Contracts'!AK132</f>
        <v>1</v>
      </c>
      <c r="AJ32" s="129">
        <f>'Assign To West Contracts'!AL132</f>
        <v>4.2861839071447444E-2</v>
      </c>
      <c r="AK32" s="129">
        <f>'Assign To West Contracts'!AM132</f>
        <v>1</v>
      </c>
      <c r="AL32" s="129">
        <f>'Assign To West Contracts'!AN132</f>
        <v>1</v>
      </c>
      <c r="AM32" s="129">
        <f>'Assign To West Contracts'!AO132</f>
        <v>4.2861839071447437E-2</v>
      </c>
      <c r="AN32" s="129">
        <f>'Assign To West Contracts'!AP132</f>
        <v>4.2861839071447437E-2</v>
      </c>
      <c r="AO32" s="129">
        <f>'Assign To West Contracts'!AQ132</f>
        <v>1</v>
      </c>
      <c r="AP32" s="129">
        <f>'Assign To West Contracts'!AR132</f>
        <v>4.2861839071447444E-2</v>
      </c>
      <c r="AQ32" s="129">
        <f>'Assign To West Contracts'!AS132</f>
        <v>4.2861839071447437E-2</v>
      </c>
      <c r="AR32" s="129">
        <f>'Assign To West Contracts'!AT132</f>
        <v>6.4087064797229379E-2</v>
      </c>
      <c r="AS32" s="129">
        <f>'Assign To West Contracts'!AU132</f>
        <v>1</v>
      </c>
      <c r="AT32" s="129">
        <f>'Assign To West Contracts'!AV132</f>
        <v>4.2861839071447451E-2</v>
      </c>
      <c r="AU32" s="129">
        <f>'Assign To West Contracts'!AW132</f>
        <v>4.2861839071447444E-2</v>
      </c>
      <c r="AV32" s="129">
        <f>'Assign To West Contracts'!AX132</f>
        <v>1</v>
      </c>
      <c r="AW32" s="129">
        <f>'Assign To West Contracts'!AY132</f>
        <v>4.2861839071447437E-2</v>
      </c>
      <c r="AX32" s="129">
        <f>'Assign To West Contracts'!AZ132</f>
        <v>4.286183907144743E-2</v>
      </c>
      <c r="AY32" s="129">
        <f>'Assign To West Contracts'!BA132</f>
        <v>4.2861839071447444E-2</v>
      </c>
      <c r="AZ32" s="129">
        <f>'Assign To West Contracts'!BB132</f>
        <v>4.2861839071447451E-2</v>
      </c>
      <c r="BA32" s="129">
        <f>'Assign To West Contracts'!BC132</f>
        <v>4.2861839071447451E-2</v>
      </c>
      <c r="BB32" s="129">
        <f>'Assign To West Contracts'!BD132</f>
        <v>4.2861839071447444E-2</v>
      </c>
      <c r="BC32" s="129">
        <f>'Assign To West Contracts'!BE132</f>
        <v>1</v>
      </c>
      <c r="BD32" s="129">
        <f>'Assign To West Contracts'!BF132</f>
        <v>4.2861839071447437E-2</v>
      </c>
      <c r="BE32" s="129">
        <f>'Assign To West Contracts'!BG132</f>
        <v>4.2861839071447437E-2</v>
      </c>
      <c r="BF32" s="129">
        <f>'Assign To West Contracts'!BH132</f>
        <v>4.2861839071447437E-2</v>
      </c>
      <c r="BG32" s="129">
        <f>'Assign To West Contracts'!BI132</f>
        <v>4.2861839071447437E-2</v>
      </c>
      <c r="BH32" s="129">
        <f>'Assign To West Contracts'!BJ132</f>
        <v>4.2861839071447437E-2</v>
      </c>
      <c r="BI32" s="129">
        <f>'Assign To West Contracts'!BK132</f>
        <v>4.2861839071447444E-2</v>
      </c>
      <c r="BJ32" s="129">
        <f>'Assign To West Contracts'!BL132</f>
        <v>4.2861839071447437E-2</v>
      </c>
      <c r="BK32" s="129">
        <f>'Assign To West Contracts'!BM132</f>
        <v>4.2861839071447437E-2</v>
      </c>
      <c r="BL32" s="129">
        <f>'Assign To West Contracts'!BN132</f>
        <v>4.2861839071447444E-2</v>
      </c>
      <c r="BM32" s="129">
        <f>'Assign To West Contracts'!BO132</f>
        <v>4.286183907144743E-2</v>
      </c>
      <c r="BN32" s="129">
        <f>'Assign To West Contracts'!BP132</f>
        <v>4.2861839071447444E-2</v>
      </c>
      <c r="BO32" s="129">
        <f>'Assign To West Contracts'!BQ132</f>
        <v>4.2861839071447437E-2</v>
      </c>
      <c r="BP32" s="129">
        <f>'Assign To West Contracts'!BR132</f>
        <v>4.2861839071447444E-2</v>
      </c>
      <c r="BQ32" s="129">
        <f>'Assign To West Contracts'!BS132</f>
        <v>1</v>
      </c>
      <c r="BR32" s="129">
        <f>'Assign To West Contracts'!BT132</f>
        <v>4.2861839071447444E-2</v>
      </c>
      <c r="BS32" s="129">
        <f>'Assign To West Contracts'!BU132</f>
        <v>1</v>
      </c>
      <c r="BT32" s="129">
        <f>'Assign To West Contracts'!BV132</f>
        <v>1</v>
      </c>
      <c r="BU32" s="129">
        <f>'Assign To West Contracts'!BW132</f>
        <v>4.2861839071447437E-2</v>
      </c>
      <c r="BV32" s="129">
        <f>'Assign To West Contracts'!BX132</f>
        <v>4.2861839071447437E-2</v>
      </c>
      <c r="BW32" s="129">
        <f>'Assign To West Contracts'!BY132</f>
        <v>1</v>
      </c>
      <c r="BY32" s="76"/>
      <c r="BZ32" s="129">
        <f>'Assign To West Contracts'!CB132</f>
        <v>4.286183907144743E-2</v>
      </c>
      <c r="CA32" s="129">
        <f>'Assign To West Contracts'!CC132</f>
        <v>4.2861839071447444E-2</v>
      </c>
      <c r="CB32" s="129">
        <f>'Assign To West Contracts'!CD132</f>
        <v>4.2861839071447437E-2</v>
      </c>
      <c r="CC32" s="129">
        <f>'Assign To West Contracts'!CE132</f>
        <v>4.2861839071447451E-2</v>
      </c>
      <c r="CD32" s="129">
        <f>'Assign To West Contracts'!CF132</f>
        <v>4.2861839071447437E-2</v>
      </c>
      <c r="CE32" s="129">
        <f>'Assign To West Contracts'!CG132</f>
        <v>4.2861839071447451E-2</v>
      </c>
      <c r="CF32" s="129">
        <f>'Assign To West Contracts'!CH132</f>
        <v>4.2861839071447437E-2</v>
      </c>
      <c r="CG32" s="129">
        <f>'Assign To West Contracts'!CI132</f>
        <v>4.2861839071447437E-2</v>
      </c>
      <c r="CH32" s="129">
        <f>'Assign To West Contracts'!CJ132</f>
        <v>4.2861839071447437E-2</v>
      </c>
      <c r="CI32" s="129">
        <f>'Assign To West Contracts'!CK132</f>
        <v>4.2861839071447437E-2</v>
      </c>
      <c r="CJ32" s="129">
        <f>'Assign To West Contracts'!CL132</f>
        <v>4.2861839071447444E-2</v>
      </c>
      <c r="CK32" s="129">
        <f>'Assign To West Contracts'!CM132</f>
        <v>4.2861839071447437E-2</v>
      </c>
      <c r="CL32" s="129">
        <f>'Assign To West Contracts'!CN132</f>
        <v>4.2861839071447444E-2</v>
      </c>
      <c r="CM32" s="129">
        <f>'Assign To West Contracts'!CO132</f>
        <v>4.2861839071447444E-2</v>
      </c>
      <c r="CN32" s="129">
        <f>'Assign To West Contracts'!CP132</f>
        <v>4.286183907144743E-2</v>
      </c>
      <c r="CO32" s="129">
        <f>'Assign To West Contracts'!CQ132</f>
        <v>4.2861839071447444E-2</v>
      </c>
      <c r="CP32" s="129">
        <f>'Assign To West Contracts'!CR132</f>
        <v>4.2861839071447437E-2</v>
      </c>
      <c r="CQ32" s="129">
        <f>'Assign To West Contracts'!CS132</f>
        <v>4.286183907144743E-2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
      <c r="A33" s="70" t="s">
        <v>328</v>
      </c>
      <c r="B33" s="129">
        <f>'Assign To West Contracts'!D133</f>
        <v>0.51178040512810452</v>
      </c>
      <c r="C33" s="129">
        <f>'Assign To West Contracts'!E133</f>
        <v>0.51178040512810452</v>
      </c>
      <c r="D33" s="129">
        <f>'Assign To West Contracts'!F133</f>
        <v>1</v>
      </c>
      <c r="E33" s="129">
        <f>'Assign To West Contracts'!G133</f>
        <v>0.51178040512810474</v>
      </c>
      <c r="F33" s="129">
        <f>'Assign To West Contracts'!H133</f>
        <v>0.51178040512810463</v>
      </c>
      <c r="G33" s="129">
        <f>'Assign To West Contracts'!I133</f>
        <v>0.51178040512810485</v>
      </c>
      <c r="H33" s="129">
        <f>'Assign To West Contracts'!J133</f>
        <v>0.51178040512810463</v>
      </c>
      <c r="I33" s="129">
        <f>'Assign To West Contracts'!K133</f>
        <v>0.51178040512810474</v>
      </c>
      <c r="J33" s="129">
        <f>'Assign To West Contracts'!L133</f>
        <v>1</v>
      </c>
      <c r="K33" s="129">
        <f>'Assign To West Contracts'!M133</f>
        <v>0.51178040512810474</v>
      </c>
      <c r="L33" s="129">
        <f>'Assign To West Contracts'!N133</f>
        <v>0.51178040512810463</v>
      </c>
      <c r="M33" s="129">
        <f>'Assign To West Contracts'!O133</f>
        <v>0.51178040512810474</v>
      </c>
      <c r="N33" s="129">
        <f>'Assign To West Contracts'!P133</f>
        <v>0.51178040512810463</v>
      </c>
      <c r="O33" s="129">
        <f>'Assign To West Contracts'!Q133</f>
        <v>0.51178040512810463</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0.51178040512810452</v>
      </c>
      <c r="V33" s="129">
        <f>'Assign To West Contracts'!X133</f>
        <v>0.51178040512810463</v>
      </c>
      <c r="W33" s="129">
        <f>'Assign To West Contracts'!Y133</f>
        <v>0.51178040512810463</v>
      </c>
      <c r="X33" s="129">
        <f>'Assign To West Contracts'!Z133</f>
        <v>0.51178040512810474</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0.51178040512810474</v>
      </c>
      <c r="AH33" s="129">
        <f>'Assign To West Contracts'!AJ133</f>
        <v>1</v>
      </c>
      <c r="AI33" s="129">
        <f>'Assign To West Contracts'!AK133</f>
        <v>1</v>
      </c>
      <c r="AJ33" s="129">
        <f>'Assign To West Contracts'!AL133</f>
        <v>0.51178040512810463</v>
      </c>
      <c r="AK33" s="129">
        <f>'Assign To West Contracts'!AM133</f>
        <v>1</v>
      </c>
      <c r="AL33" s="129">
        <f>'Assign To West Contracts'!AN133</f>
        <v>1</v>
      </c>
      <c r="AM33" s="129">
        <f>'Assign To West Contracts'!AO133</f>
        <v>0.51178040512810474</v>
      </c>
      <c r="AN33" s="129">
        <f>'Assign To West Contracts'!AP133</f>
        <v>0.51178040512810474</v>
      </c>
      <c r="AO33" s="129">
        <f>'Assign To West Contracts'!AQ133</f>
        <v>1</v>
      </c>
      <c r="AP33" s="129">
        <f>'Assign To West Contracts'!AR133</f>
        <v>0.51178040512810463</v>
      </c>
      <c r="AQ33" s="129">
        <f>'Assign To West Contracts'!AS133</f>
        <v>0.51178040512810474</v>
      </c>
      <c r="AR33" s="129">
        <f>'Assign To West Contracts'!AT133</f>
        <v>0.77097164640648541</v>
      </c>
      <c r="AS33" s="129">
        <f>'Assign To West Contracts'!AU133</f>
        <v>1</v>
      </c>
      <c r="AT33" s="129">
        <f>'Assign To West Contracts'!AV133</f>
        <v>0.51178040512810474</v>
      </c>
      <c r="AU33" s="129">
        <f>'Assign To West Contracts'!AW133</f>
        <v>0.51178040512810474</v>
      </c>
      <c r="AV33" s="129">
        <f>'Assign To West Contracts'!AX133</f>
        <v>1</v>
      </c>
      <c r="AW33" s="129">
        <f>'Assign To West Contracts'!AY133</f>
        <v>0.51178040512810463</v>
      </c>
      <c r="AX33" s="129">
        <f>'Assign To West Contracts'!AZ133</f>
        <v>0.51178040512810474</v>
      </c>
      <c r="AY33" s="129">
        <f>'Assign To West Contracts'!BA133</f>
        <v>0.51178040512810463</v>
      </c>
      <c r="AZ33" s="129">
        <f>'Assign To West Contracts'!BB133</f>
        <v>0.51178040512810474</v>
      </c>
      <c r="BA33" s="129">
        <f>'Assign To West Contracts'!BC133</f>
        <v>0.51178040512810474</v>
      </c>
      <c r="BB33" s="129">
        <f>'Assign To West Contracts'!BD133</f>
        <v>0.51178040512810463</v>
      </c>
      <c r="BC33" s="129">
        <f>'Assign To West Contracts'!BE133</f>
        <v>1</v>
      </c>
      <c r="BD33" s="129">
        <f>'Assign To West Contracts'!BF133</f>
        <v>0.51178040512810452</v>
      </c>
      <c r="BE33" s="129">
        <f>'Assign To West Contracts'!BG133</f>
        <v>0.51178040512810474</v>
      </c>
      <c r="BF33" s="129">
        <f>'Assign To West Contracts'!BH133</f>
        <v>0.51178040512810452</v>
      </c>
      <c r="BG33" s="129">
        <f>'Assign To West Contracts'!BI133</f>
        <v>0.51178040512810474</v>
      </c>
      <c r="BH33" s="129">
        <f>'Assign To West Contracts'!BJ133</f>
        <v>0.51178040512810463</v>
      </c>
      <c r="BI33" s="129">
        <f>'Assign To West Contracts'!BK133</f>
        <v>0.51178040512810463</v>
      </c>
      <c r="BJ33" s="129">
        <f>'Assign To West Contracts'!BL133</f>
        <v>0.51178040512810474</v>
      </c>
      <c r="BK33" s="129">
        <f>'Assign To West Contracts'!BM133</f>
        <v>0.51178040512810474</v>
      </c>
      <c r="BL33" s="129">
        <f>'Assign To West Contracts'!BN133</f>
        <v>0.51178040512810474</v>
      </c>
      <c r="BM33" s="129">
        <f>'Assign To West Contracts'!BO133</f>
        <v>0.51178040512810474</v>
      </c>
      <c r="BN33" s="129">
        <f>'Assign To West Contracts'!BP133</f>
        <v>0.51178040512810485</v>
      </c>
      <c r="BO33" s="129">
        <f>'Assign To West Contracts'!BQ133</f>
        <v>0.51178040512810463</v>
      </c>
      <c r="BP33" s="129">
        <f>'Assign To West Contracts'!BR133</f>
        <v>0.51178040512810463</v>
      </c>
      <c r="BQ33" s="129">
        <f>'Assign To West Contracts'!BS133</f>
        <v>1</v>
      </c>
      <c r="BR33" s="129">
        <f>'Assign To West Contracts'!BT133</f>
        <v>0.51178040512810474</v>
      </c>
      <c r="BS33" s="129">
        <f>'Assign To West Contracts'!BU133</f>
        <v>1</v>
      </c>
      <c r="BT33" s="129">
        <f>'Assign To West Contracts'!BV133</f>
        <v>1</v>
      </c>
      <c r="BU33" s="129">
        <f>'Assign To West Contracts'!BW133</f>
        <v>0.51178040512810463</v>
      </c>
      <c r="BV33" s="129">
        <f>'Assign To West Contracts'!BX133</f>
        <v>0.51178040512810474</v>
      </c>
      <c r="BW33" s="129">
        <f>'Assign To West Contracts'!BY133</f>
        <v>1</v>
      </c>
      <c r="BY33" s="76"/>
      <c r="BZ33" s="129">
        <f>'Assign To West Contracts'!CB133</f>
        <v>0.51178040512810463</v>
      </c>
      <c r="CA33" s="129">
        <f>'Assign To West Contracts'!CC133</f>
        <v>0.51178040512810474</v>
      </c>
      <c r="CB33" s="129">
        <f>'Assign To West Contracts'!CD133</f>
        <v>0.51178040512810474</v>
      </c>
      <c r="CC33" s="129">
        <f>'Assign To West Contracts'!CE133</f>
        <v>0.51178040512810463</v>
      </c>
      <c r="CD33" s="129">
        <f>'Assign To West Contracts'!CF133</f>
        <v>0.51178040512810452</v>
      </c>
      <c r="CE33" s="129">
        <f>'Assign To West Contracts'!CG133</f>
        <v>0.51178040512810463</v>
      </c>
      <c r="CF33" s="129">
        <f>'Assign To West Contracts'!CH133</f>
        <v>0.51178040512810463</v>
      </c>
      <c r="CG33" s="129">
        <f>'Assign To West Contracts'!CI133</f>
        <v>0.51178040512810463</v>
      </c>
      <c r="CH33" s="129">
        <f>'Assign To West Contracts'!CJ133</f>
        <v>0.51178040512810452</v>
      </c>
      <c r="CI33" s="129">
        <f>'Assign To West Contracts'!CK133</f>
        <v>0.51178040512810452</v>
      </c>
      <c r="CJ33" s="129">
        <f>'Assign To West Contracts'!CL133</f>
        <v>0.51178040512810474</v>
      </c>
      <c r="CK33" s="129">
        <f>'Assign To West Contracts'!CM133</f>
        <v>0.51178040512810463</v>
      </c>
      <c r="CL33" s="129">
        <f>'Assign To West Contracts'!CN133</f>
        <v>0.51178040512810463</v>
      </c>
      <c r="CM33" s="129">
        <f>'Assign To West Contracts'!CO133</f>
        <v>0.51178040512810474</v>
      </c>
      <c r="CN33" s="129">
        <f>'Assign To West Contracts'!CP133</f>
        <v>0.51178040512810463</v>
      </c>
      <c r="CO33" s="129">
        <f>'Assign To West Contracts'!CQ133</f>
        <v>0.51178040512810463</v>
      </c>
      <c r="CP33" s="129">
        <f>'Assign To West Contracts'!CR133</f>
        <v>0.51178040512810474</v>
      </c>
      <c r="CQ33" s="129">
        <f>'Assign To West Contracts'!CS133</f>
        <v>0.51178040512810452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
      <c r="A34" s="70" t="s">
        <v>329</v>
      </c>
      <c r="B34" s="129">
        <f>'Assign To West Contracts'!D134</f>
        <v>2.9960833289349155E-2</v>
      </c>
      <c r="C34" s="129">
        <f>'Assign To West Contracts'!E134</f>
        <v>2.9960833289349155E-2</v>
      </c>
      <c r="D34" s="129">
        <f>'Assign To West Contracts'!F134</f>
        <v>1</v>
      </c>
      <c r="E34" s="129">
        <f>'Assign To West Contracts'!G134</f>
        <v>2.9960833289349148E-2</v>
      </c>
      <c r="F34" s="129">
        <f>'Assign To West Contracts'!H134</f>
        <v>2.9960833289349145E-2</v>
      </c>
      <c r="G34" s="129">
        <f>'Assign To West Contracts'!I134</f>
        <v>2.9960833289349134E-2</v>
      </c>
      <c r="H34" s="129">
        <f>'Assign To West Contracts'!J134</f>
        <v>2.9960833289349151E-2</v>
      </c>
      <c r="I34" s="129">
        <f>'Assign To West Contracts'!K134</f>
        <v>2.9960833289349145E-2</v>
      </c>
      <c r="J34" s="129">
        <f>'Assign To West Contracts'!L134</f>
        <v>1</v>
      </c>
      <c r="K34" s="129">
        <f>'Assign To West Contracts'!M134</f>
        <v>2.9960833289349155E-2</v>
      </c>
      <c r="L34" s="129">
        <f>'Assign To West Contracts'!N134</f>
        <v>2.9960833289349138E-2</v>
      </c>
      <c r="M34" s="129">
        <f>'Assign To West Contracts'!O134</f>
        <v>2.9960833289349148E-2</v>
      </c>
      <c r="N34" s="129">
        <f>'Assign To West Contracts'!P134</f>
        <v>2.9960833289349151E-2</v>
      </c>
      <c r="O34" s="129">
        <f>'Assign To West Contracts'!Q134</f>
        <v>2.9960833289349148E-2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2.9960833289349151E-2</v>
      </c>
      <c r="V34" s="129">
        <f>'Assign To West Contracts'!X134</f>
        <v>2.9960833289349155E-2</v>
      </c>
      <c r="W34" s="129">
        <f>'Assign To West Contracts'!Y134</f>
        <v>2.9960833289349151E-2</v>
      </c>
      <c r="X34" s="129">
        <f>'Assign To West Contracts'!Z134</f>
        <v>2.9960833289349134E-2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2.9960833289349148E-2</v>
      </c>
      <c r="AH34" s="129">
        <f>'Assign To West Contracts'!AJ134</f>
        <v>1</v>
      </c>
      <c r="AI34" s="129">
        <f>'Assign To West Contracts'!AK134</f>
        <v>1</v>
      </c>
      <c r="AJ34" s="129">
        <f>'Assign To West Contracts'!AL134</f>
        <v>2.9960833289349151E-2</v>
      </c>
      <c r="AK34" s="129">
        <f>'Assign To West Contracts'!AM134</f>
        <v>1</v>
      </c>
      <c r="AL34" s="129">
        <f>'Assign To West Contracts'!AN134</f>
        <v>1</v>
      </c>
      <c r="AM34" s="129">
        <f>'Assign To West Contracts'!AO134</f>
        <v>2.9960833289349145E-2</v>
      </c>
      <c r="AN34" s="129">
        <f>'Assign To West Contracts'!AP134</f>
        <v>2.9960833289349151E-2</v>
      </c>
      <c r="AO34" s="129">
        <f>'Assign To West Contracts'!AQ134</f>
        <v>1</v>
      </c>
      <c r="AP34" s="129">
        <f>'Assign To West Contracts'!AR134</f>
        <v>2.9960833289349151E-2</v>
      </c>
      <c r="AQ34" s="129">
        <f>'Assign To West Contracts'!AS134</f>
        <v>2.9960833289349138E-2</v>
      </c>
      <c r="AR34" s="129">
        <f>'Assign To West Contracts'!AT134</f>
        <v>0</v>
      </c>
      <c r="AS34" s="129">
        <f>'Assign To West Contracts'!AU134</f>
        <v>1</v>
      </c>
      <c r="AT34" s="129">
        <f>'Assign To West Contracts'!AV134</f>
        <v>2.9960833289349134E-2</v>
      </c>
      <c r="AU34" s="129">
        <f>'Assign To West Contracts'!AW134</f>
        <v>2.9960833289349141E-2</v>
      </c>
      <c r="AV34" s="129">
        <f>'Assign To West Contracts'!AX134</f>
        <v>1</v>
      </c>
      <c r="AW34" s="129">
        <f>'Assign To West Contracts'!AY134</f>
        <v>2.9960833289349138E-2</v>
      </c>
      <c r="AX34" s="129">
        <f>'Assign To West Contracts'!AZ134</f>
        <v>2.9960833289349151E-2</v>
      </c>
      <c r="AY34" s="129">
        <f>'Assign To West Contracts'!BA134</f>
        <v>2.9960833289349151E-2</v>
      </c>
      <c r="AZ34" s="129">
        <f>'Assign To West Contracts'!BB134</f>
        <v>2.9960833289349148E-2</v>
      </c>
      <c r="BA34" s="129">
        <f>'Assign To West Contracts'!BC134</f>
        <v>2.9960833289349148E-2</v>
      </c>
      <c r="BB34" s="129">
        <f>'Assign To West Contracts'!BD134</f>
        <v>2.9960833289349151E-2</v>
      </c>
      <c r="BC34" s="129">
        <f>'Assign To West Contracts'!BE134</f>
        <v>1</v>
      </c>
      <c r="BD34" s="129">
        <f>'Assign To West Contracts'!BF134</f>
        <v>2.9960833289349155E-2</v>
      </c>
      <c r="BE34" s="129">
        <f>'Assign To West Contracts'!BG134</f>
        <v>2.9960833289349145E-2</v>
      </c>
      <c r="BF34" s="129">
        <f>'Assign To West Contracts'!BH134</f>
        <v>2.9960833289349155E-2</v>
      </c>
      <c r="BG34" s="129">
        <f>'Assign To West Contracts'!BI134</f>
        <v>2.9960833289349141E-2</v>
      </c>
      <c r="BH34" s="129">
        <f>'Assign To West Contracts'!BJ134</f>
        <v>2.9960833289349151E-2</v>
      </c>
      <c r="BI34" s="129">
        <f>'Assign To West Contracts'!BK134</f>
        <v>2.9960833289349145E-2</v>
      </c>
      <c r="BJ34" s="129">
        <f>'Assign To West Contracts'!BL134</f>
        <v>2.9960833289349151E-2</v>
      </c>
      <c r="BK34" s="129">
        <f>'Assign To West Contracts'!BM134</f>
        <v>2.9960833289349145E-2</v>
      </c>
      <c r="BL34" s="129">
        <f>'Assign To West Contracts'!BN134</f>
        <v>2.9960833289349151E-2</v>
      </c>
      <c r="BM34" s="129">
        <f>'Assign To West Contracts'!BO134</f>
        <v>2.9960833289349148E-2</v>
      </c>
      <c r="BN34" s="129">
        <f>'Assign To West Contracts'!BP134</f>
        <v>2.9960833289349138E-2</v>
      </c>
      <c r="BO34" s="129">
        <f>'Assign To West Contracts'!BQ134</f>
        <v>2.9960833289349138E-2</v>
      </c>
      <c r="BP34" s="129">
        <f>'Assign To West Contracts'!BR134</f>
        <v>2.9960833289349148E-2</v>
      </c>
      <c r="BQ34" s="129">
        <f>'Assign To West Contracts'!BS134</f>
        <v>1</v>
      </c>
      <c r="BR34" s="129">
        <f>'Assign To West Contracts'!BT134</f>
        <v>2.9960833289349148E-2</v>
      </c>
      <c r="BS34" s="129">
        <f>'Assign To West Contracts'!BU134</f>
        <v>1</v>
      </c>
      <c r="BT34" s="129">
        <f>'Assign To West Contracts'!BV134</f>
        <v>1</v>
      </c>
      <c r="BU34" s="129">
        <f>'Assign To West Contracts'!BW134</f>
        <v>2.9960833289349155E-2</v>
      </c>
      <c r="BV34" s="129">
        <f>'Assign To West Contracts'!BX134</f>
        <v>2.9960833289349145E-2</v>
      </c>
      <c r="BW34" s="129">
        <f>'Assign To West Contracts'!BY134</f>
        <v>1</v>
      </c>
      <c r="BY34" s="76"/>
      <c r="BZ34" s="129">
        <f>'Assign To West Contracts'!CB134</f>
        <v>2.9960833289349148E-2</v>
      </c>
      <c r="CA34" s="129">
        <f>'Assign To West Contracts'!CC134</f>
        <v>2.9960833289349141E-2</v>
      </c>
      <c r="CB34" s="129">
        <f>'Assign To West Contracts'!CD134</f>
        <v>2.9960833289349145E-2</v>
      </c>
      <c r="CC34" s="129">
        <f>'Assign To West Contracts'!CE134</f>
        <v>2.9960833289349138E-2</v>
      </c>
      <c r="CD34" s="129">
        <f>'Assign To West Contracts'!CF134</f>
        <v>2.9960833289349155E-2</v>
      </c>
      <c r="CE34" s="129">
        <f>'Assign To West Contracts'!CG134</f>
        <v>2.9960833289349138E-2</v>
      </c>
      <c r="CF34" s="129">
        <f>'Assign To West Contracts'!CH134</f>
        <v>2.9960833289349151E-2</v>
      </c>
      <c r="CG34" s="129">
        <f>'Assign To West Contracts'!CI134</f>
        <v>2.9960833289349158E-2</v>
      </c>
      <c r="CH34" s="129">
        <f>'Assign To West Contracts'!CJ134</f>
        <v>2.9960833289349155E-2</v>
      </c>
      <c r="CI34" s="129">
        <f>'Assign To West Contracts'!CK134</f>
        <v>2.9960833289349155E-2</v>
      </c>
      <c r="CJ34" s="129">
        <f>'Assign To West Contracts'!CL134</f>
        <v>2.9960833289349151E-2</v>
      </c>
      <c r="CK34" s="129">
        <f>'Assign To West Contracts'!CM134</f>
        <v>2.9960833289349151E-2</v>
      </c>
      <c r="CL34" s="129">
        <f>'Assign To West Contracts'!CN134</f>
        <v>2.9960833289349148E-2</v>
      </c>
      <c r="CM34" s="129">
        <f>'Assign To West Contracts'!CO134</f>
        <v>2.9960833289349145E-2</v>
      </c>
      <c r="CN34" s="129">
        <f>'Assign To West Contracts'!CP134</f>
        <v>2.9960833289349148E-2</v>
      </c>
      <c r="CO34" s="129">
        <f>'Assign To West Contracts'!CQ134</f>
        <v>2.9960833289349155E-2</v>
      </c>
      <c r="CP34" s="129">
        <f>'Assign To West Contracts'!CR134</f>
        <v>2.9960833289349138E-2</v>
      </c>
      <c r="CQ34" s="129">
        <f>'Assign To West Contracts'!CS134</f>
        <v>2.9960833289349145E-2</v>
      </c>
      <c r="CR34" s="129">
        <f>'Assign To West Contracts'!CT134</f>
        <v>8.9423587063646781E-2</v>
      </c>
      <c r="CS34" s="129">
        <f>'Assign To West Contracts'!CU134</f>
        <v>8.9423587063646795E-2</v>
      </c>
      <c r="CT34" s="129">
        <f>'Assign To West Contracts'!CV134</f>
        <v>8.9423587063646781E-2</v>
      </c>
      <c r="CU34" s="129">
        <f>'Assign To West Contracts'!CW134</f>
        <v>8.9423587063646781E-2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29">
        <f>'Assign To West Contracts'!D135</f>
        <v>0.15180577648789495</v>
      </c>
      <c r="C35" s="129">
        <f>'Assign To West Contracts'!E135</f>
        <v>0.15180577648789495</v>
      </c>
      <c r="D35" s="129">
        <f>'Assign To West Contracts'!F135</f>
        <v>1</v>
      </c>
      <c r="E35" s="129">
        <f>'Assign To West Contracts'!G135</f>
        <v>0.15180577648789492</v>
      </c>
      <c r="F35" s="129">
        <f>'Assign To West Contracts'!H135</f>
        <v>0.15180577648789492</v>
      </c>
      <c r="G35" s="129">
        <f>'Assign To West Contracts'!I135</f>
        <v>0.15180577648789487</v>
      </c>
      <c r="H35" s="129">
        <f>'Assign To West Contracts'!J135</f>
        <v>0.15180577648789495</v>
      </c>
      <c r="I35" s="129">
        <f>'Assign To West Contracts'!K135</f>
        <v>0.15180577648789492</v>
      </c>
      <c r="J35" s="129">
        <f>'Assign To West Contracts'!L135</f>
        <v>1</v>
      </c>
      <c r="K35" s="129">
        <f>'Assign To West Contracts'!M135</f>
        <v>0.15180577648789495</v>
      </c>
      <c r="L35" s="129">
        <f>'Assign To West Contracts'!N135</f>
        <v>0.15180577648789489</v>
      </c>
      <c r="M35" s="129">
        <f>'Assign To West Contracts'!O135</f>
        <v>0.15180577648789495</v>
      </c>
      <c r="N35" s="129">
        <f>'Assign To West Contracts'!P135</f>
        <v>0.15180577648789495</v>
      </c>
      <c r="O35" s="129">
        <f>'Assign To West Contracts'!Q135</f>
        <v>0.15180577648789495</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0.15180577648789495</v>
      </c>
      <c r="V35" s="129">
        <f>'Assign To West Contracts'!X135</f>
        <v>0.15180577648789498</v>
      </c>
      <c r="W35" s="129">
        <f>'Assign To West Contracts'!Y135</f>
        <v>0.15180577648789495</v>
      </c>
      <c r="X35" s="129">
        <f>'Assign To West Contracts'!Z135</f>
        <v>0.15180577648789487</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0.15180577648789495</v>
      </c>
      <c r="AH35" s="129">
        <f>'Assign To West Contracts'!AJ135</f>
        <v>1</v>
      </c>
      <c r="AI35" s="129">
        <f>'Assign To West Contracts'!AK135</f>
        <v>1</v>
      </c>
      <c r="AJ35" s="129">
        <f>'Assign To West Contracts'!AL135</f>
        <v>0.15180577648789495</v>
      </c>
      <c r="AK35" s="129">
        <f>'Assign To West Contracts'!AM135</f>
        <v>1</v>
      </c>
      <c r="AL35" s="129">
        <f>'Assign To West Contracts'!AN135</f>
        <v>1</v>
      </c>
      <c r="AM35" s="129">
        <f>'Assign To West Contracts'!AO135</f>
        <v>0.15180577648789489</v>
      </c>
      <c r="AN35" s="129">
        <f>'Assign To West Contracts'!AP135</f>
        <v>0.15180577648789498</v>
      </c>
      <c r="AO35" s="129">
        <f>'Assign To West Contracts'!AQ135</f>
        <v>1</v>
      </c>
      <c r="AP35" s="129">
        <f>'Assign To West Contracts'!AR135</f>
        <v>0.15180577648789495</v>
      </c>
      <c r="AQ35" s="129">
        <f>'Assign To West Contracts'!AS135</f>
        <v>0.15180577648789487</v>
      </c>
      <c r="AR35" s="129">
        <f>'Assign To West Contracts'!AT135</f>
        <v>0</v>
      </c>
      <c r="AS35" s="129">
        <f>'Assign To West Contracts'!AU135</f>
        <v>1</v>
      </c>
      <c r="AT35" s="129">
        <f>'Assign To West Contracts'!AV135</f>
        <v>0.15180577648789489</v>
      </c>
      <c r="AU35" s="129">
        <f>'Assign To West Contracts'!AW135</f>
        <v>0.15180577648789489</v>
      </c>
      <c r="AV35" s="129">
        <f>'Assign To West Contracts'!AX135</f>
        <v>1</v>
      </c>
      <c r="AW35" s="129">
        <f>'Assign To West Contracts'!AY135</f>
        <v>0.15180577648789487</v>
      </c>
      <c r="AX35" s="129">
        <f>'Assign To West Contracts'!AZ135</f>
        <v>0.15180577648789495</v>
      </c>
      <c r="AY35" s="129">
        <f>'Assign To West Contracts'!BA135</f>
        <v>0.15180577648789498</v>
      </c>
      <c r="AZ35" s="129">
        <f>'Assign To West Contracts'!BB135</f>
        <v>0.15180577648789492</v>
      </c>
      <c r="BA35" s="129">
        <f>'Assign To West Contracts'!BC135</f>
        <v>0.15180577648789495</v>
      </c>
      <c r="BB35" s="129">
        <f>'Assign To West Contracts'!BD135</f>
        <v>0.15180577648789495</v>
      </c>
      <c r="BC35" s="129">
        <f>'Assign To West Contracts'!BE135</f>
        <v>1</v>
      </c>
      <c r="BD35" s="129">
        <f>'Assign To West Contracts'!BF135</f>
        <v>0.15180577648789495</v>
      </c>
      <c r="BE35" s="129">
        <f>'Assign To West Contracts'!BG135</f>
        <v>0.15180577648789492</v>
      </c>
      <c r="BF35" s="129">
        <f>'Assign To West Contracts'!BH135</f>
        <v>0.15180577648789495</v>
      </c>
      <c r="BG35" s="129">
        <f>'Assign To West Contracts'!BI135</f>
        <v>0.15180577648789489</v>
      </c>
      <c r="BH35" s="129">
        <f>'Assign To West Contracts'!BJ135</f>
        <v>0.15180577648789495</v>
      </c>
      <c r="BI35" s="129">
        <f>'Assign To West Contracts'!BK135</f>
        <v>0.15180577648789492</v>
      </c>
      <c r="BJ35" s="129">
        <f>'Assign To West Contracts'!BL135</f>
        <v>0.15180577648789492</v>
      </c>
      <c r="BK35" s="129">
        <f>'Assign To West Contracts'!BM135</f>
        <v>0.15180577648789492</v>
      </c>
      <c r="BL35" s="129">
        <f>'Assign To West Contracts'!BN135</f>
        <v>0.15180577648789495</v>
      </c>
      <c r="BM35" s="129">
        <f>'Assign To West Contracts'!BO135</f>
        <v>0.15180577648789492</v>
      </c>
      <c r="BN35" s="129">
        <f>'Assign To West Contracts'!BP135</f>
        <v>0.15180577648789489</v>
      </c>
      <c r="BO35" s="129">
        <f>'Assign To West Contracts'!BQ135</f>
        <v>0.15180577648789487</v>
      </c>
      <c r="BP35" s="129">
        <f>'Assign To West Contracts'!BR135</f>
        <v>0.15180577648789492</v>
      </c>
      <c r="BQ35" s="129">
        <f>'Assign To West Contracts'!BS135</f>
        <v>1</v>
      </c>
      <c r="BR35" s="129">
        <f>'Assign To West Contracts'!BT135</f>
        <v>0.15180577648789495</v>
      </c>
      <c r="BS35" s="129">
        <f>'Assign To West Contracts'!BU135</f>
        <v>1</v>
      </c>
      <c r="BT35" s="129">
        <f>'Assign To West Contracts'!BV135</f>
        <v>1</v>
      </c>
      <c r="BU35" s="129">
        <f>'Assign To West Contracts'!BW135</f>
        <v>0.15180577648789498</v>
      </c>
      <c r="BV35" s="129">
        <f>'Assign To West Contracts'!BX135</f>
        <v>0.15180577648789492</v>
      </c>
      <c r="BW35" s="129">
        <f>'Assign To West Contracts'!BY135</f>
        <v>1</v>
      </c>
      <c r="BY35" s="76"/>
      <c r="BZ35" s="129">
        <f>'Assign To West Contracts'!CB135</f>
        <v>0.15180577648789495</v>
      </c>
      <c r="CA35" s="129">
        <f>'Assign To West Contracts'!CC135</f>
        <v>0.15180577648789489</v>
      </c>
      <c r="CB35" s="129">
        <f>'Assign To West Contracts'!CD135</f>
        <v>0.15180577648789492</v>
      </c>
      <c r="CC35" s="129">
        <f>'Assign To West Contracts'!CE135</f>
        <v>0.15180577648789489</v>
      </c>
      <c r="CD35" s="129">
        <f>'Assign To West Contracts'!CF135</f>
        <v>0.15180577648789495</v>
      </c>
      <c r="CE35" s="129">
        <f>'Assign To West Contracts'!CG135</f>
        <v>0.15180577648789489</v>
      </c>
      <c r="CF35" s="129">
        <f>'Assign To West Contracts'!CH135</f>
        <v>0.15180577648789495</v>
      </c>
      <c r="CG35" s="129">
        <f>'Assign To West Contracts'!CI135</f>
        <v>0.15180577648789498</v>
      </c>
      <c r="CH35" s="129">
        <f>'Assign To West Contracts'!CJ135</f>
        <v>0.15180577648789495</v>
      </c>
      <c r="CI35" s="129">
        <f>'Assign To West Contracts'!CK135</f>
        <v>0.15180577648789495</v>
      </c>
      <c r="CJ35" s="129">
        <f>'Assign To West Contracts'!CL135</f>
        <v>0.15180577648789495</v>
      </c>
      <c r="CK35" s="129">
        <f>'Assign To West Contracts'!CM135</f>
        <v>0.15180577648789495</v>
      </c>
      <c r="CL35" s="129">
        <f>'Assign To West Contracts'!CN135</f>
        <v>0.15180577648789492</v>
      </c>
      <c r="CM35" s="129">
        <f>'Assign To West Contracts'!CO135</f>
        <v>0.15180577648789492</v>
      </c>
      <c r="CN35" s="129">
        <f>'Assign To West Contracts'!CP135</f>
        <v>0.15180577648789492</v>
      </c>
      <c r="CO35" s="129">
        <f>'Assign To West Contracts'!CQ135</f>
        <v>0.15180577648789498</v>
      </c>
      <c r="CP35" s="129">
        <f>'Assign To West Contracts'!CR135</f>
        <v>0.15180577648789489</v>
      </c>
      <c r="CQ35" s="129">
        <f>'Assign To West Contracts'!CS135</f>
        <v>0.15180577648789492</v>
      </c>
      <c r="CR35" s="129">
        <f>'Assign To West Contracts'!CT135</f>
        <v>0.45309210659890403</v>
      </c>
      <c r="CS35" s="129">
        <f>'Assign To West Contracts'!CU135</f>
        <v>0.45309210659890409</v>
      </c>
      <c r="CT35" s="129">
        <f>'Assign To West Contracts'!CV135</f>
        <v>0.45309210659890398</v>
      </c>
      <c r="CU35" s="129">
        <f>'Assign To West Contracts'!CW135</f>
        <v>0.45309210659890403</v>
      </c>
      <c r="CV35" s="129">
        <f>'Assign To West Contracts'!CX135</f>
        <v>0.45309210659890409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29">
        <f>'Assign To West Contracts'!D136</f>
        <v>0.15327735650901858</v>
      </c>
      <c r="C36" s="129">
        <f>'Assign To West Contracts'!E136</f>
        <v>0.15327735650901858</v>
      </c>
      <c r="D36" s="129">
        <f>'Assign To West Contracts'!F136</f>
        <v>1</v>
      </c>
      <c r="E36" s="129">
        <f>'Assign To West Contracts'!G136</f>
        <v>0.15327735650901855</v>
      </c>
      <c r="F36" s="129">
        <f>'Assign To West Contracts'!H136</f>
        <v>0.15327735650901855</v>
      </c>
      <c r="G36" s="129">
        <f>'Assign To West Contracts'!I136</f>
        <v>0.1532773565090185</v>
      </c>
      <c r="H36" s="129">
        <f>'Assign To West Contracts'!J136</f>
        <v>0.15327735650901861</v>
      </c>
      <c r="I36" s="129">
        <f>'Assign To West Contracts'!K136</f>
        <v>0.15327735650901855</v>
      </c>
      <c r="J36" s="129">
        <f>'Assign To West Contracts'!L136</f>
        <v>1</v>
      </c>
      <c r="K36" s="129">
        <f>'Assign To West Contracts'!M136</f>
        <v>0.15327735650901858</v>
      </c>
      <c r="L36" s="129">
        <f>'Assign To West Contracts'!N136</f>
        <v>0.15327735650901853</v>
      </c>
      <c r="M36" s="129">
        <f>'Assign To West Contracts'!O136</f>
        <v>0.15327735650901858</v>
      </c>
      <c r="N36" s="129">
        <f>'Assign To West Contracts'!P136</f>
        <v>0.15327735650901858</v>
      </c>
      <c r="O36" s="129">
        <f>'Assign To West Contracts'!Q136</f>
        <v>0.15327735650901858</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0.15327735650901858</v>
      </c>
      <c r="V36" s="129">
        <f>'Assign To West Contracts'!X136</f>
        <v>0.15327735650901861</v>
      </c>
      <c r="W36" s="129">
        <f>'Assign To West Contracts'!Y136</f>
        <v>0.15327735650901858</v>
      </c>
      <c r="X36" s="129">
        <f>'Assign To West Contracts'!Z136</f>
        <v>0.1532773565090185</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0.15327735650901855</v>
      </c>
      <c r="AH36" s="129">
        <f>'Assign To West Contracts'!AJ136</f>
        <v>1</v>
      </c>
      <c r="AI36" s="129">
        <f>'Assign To West Contracts'!AK136</f>
        <v>1</v>
      </c>
      <c r="AJ36" s="129">
        <f>'Assign To West Contracts'!AL136</f>
        <v>0.15327735650901858</v>
      </c>
      <c r="AK36" s="129">
        <f>'Assign To West Contracts'!AM136</f>
        <v>1</v>
      </c>
      <c r="AL36" s="129">
        <f>'Assign To West Contracts'!AN136</f>
        <v>1</v>
      </c>
      <c r="AM36" s="129">
        <f>'Assign To West Contracts'!AO136</f>
        <v>0.15327735650901855</v>
      </c>
      <c r="AN36" s="129">
        <f>'Assign To West Contracts'!AP136</f>
        <v>0.15327735650901858</v>
      </c>
      <c r="AO36" s="129">
        <f>'Assign To West Contracts'!AQ136</f>
        <v>1</v>
      </c>
      <c r="AP36" s="129">
        <f>'Assign To West Contracts'!AR136</f>
        <v>0.15327735650901858</v>
      </c>
      <c r="AQ36" s="129">
        <f>'Assign To West Contracts'!AS136</f>
        <v>0.1532773565090185</v>
      </c>
      <c r="AR36" s="129">
        <f>'Assign To West Contracts'!AT136</f>
        <v>0</v>
      </c>
      <c r="AS36" s="129">
        <f>'Assign To West Contracts'!AU136</f>
        <v>1</v>
      </c>
      <c r="AT36" s="129">
        <f>'Assign To West Contracts'!AV136</f>
        <v>0.1532773565090185</v>
      </c>
      <c r="AU36" s="129">
        <f>'Assign To West Contracts'!AW136</f>
        <v>0.15327735650901855</v>
      </c>
      <c r="AV36" s="129">
        <f>'Assign To West Contracts'!AX136</f>
        <v>1</v>
      </c>
      <c r="AW36" s="129">
        <f>'Assign To West Contracts'!AY136</f>
        <v>0.15327735650901853</v>
      </c>
      <c r="AX36" s="129">
        <f>'Assign To West Contracts'!AZ136</f>
        <v>0.15327735650901861</v>
      </c>
      <c r="AY36" s="129">
        <f>'Assign To West Contracts'!BA136</f>
        <v>0.15327735650901861</v>
      </c>
      <c r="AZ36" s="129">
        <f>'Assign To West Contracts'!BB136</f>
        <v>0.15327735650901858</v>
      </c>
      <c r="BA36" s="129">
        <f>'Assign To West Contracts'!BC136</f>
        <v>0.15327735650901858</v>
      </c>
      <c r="BB36" s="129">
        <f>'Assign To West Contracts'!BD136</f>
        <v>0.15327735650901858</v>
      </c>
      <c r="BC36" s="129">
        <f>'Assign To West Contracts'!BE136</f>
        <v>1</v>
      </c>
      <c r="BD36" s="129">
        <f>'Assign To West Contracts'!BF136</f>
        <v>0.15327735650901858</v>
      </c>
      <c r="BE36" s="129">
        <f>'Assign To West Contracts'!BG136</f>
        <v>0.15327735650901858</v>
      </c>
      <c r="BF36" s="129">
        <f>'Assign To West Contracts'!BH136</f>
        <v>0.15327735650901858</v>
      </c>
      <c r="BG36" s="129">
        <f>'Assign To West Contracts'!BI136</f>
        <v>0.15327735650901853</v>
      </c>
      <c r="BH36" s="129">
        <f>'Assign To West Contracts'!BJ136</f>
        <v>0.15327735650901858</v>
      </c>
      <c r="BI36" s="129">
        <f>'Assign To West Contracts'!BK136</f>
        <v>0.15327735650901858</v>
      </c>
      <c r="BJ36" s="129">
        <f>'Assign To West Contracts'!BL136</f>
        <v>0.15327735650901858</v>
      </c>
      <c r="BK36" s="129">
        <f>'Assign To West Contracts'!BM136</f>
        <v>0.15327735650901853</v>
      </c>
      <c r="BL36" s="129">
        <f>'Assign To West Contracts'!BN136</f>
        <v>0.15327735650901858</v>
      </c>
      <c r="BM36" s="129">
        <f>'Assign To West Contracts'!BO136</f>
        <v>0.15327735650901858</v>
      </c>
      <c r="BN36" s="129">
        <f>'Assign To West Contracts'!BP136</f>
        <v>0.15327735650901853</v>
      </c>
      <c r="BO36" s="129">
        <f>'Assign To West Contracts'!BQ136</f>
        <v>0.15327735650901853</v>
      </c>
      <c r="BP36" s="129">
        <f>'Assign To West Contracts'!BR136</f>
        <v>0.15327735650901855</v>
      </c>
      <c r="BQ36" s="129">
        <f>'Assign To West Contracts'!BS136</f>
        <v>1</v>
      </c>
      <c r="BR36" s="129">
        <f>'Assign To West Contracts'!BT136</f>
        <v>0.15327735650901858</v>
      </c>
      <c r="BS36" s="129">
        <f>'Assign To West Contracts'!BU136</f>
        <v>1</v>
      </c>
      <c r="BT36" s="129">
        <f>'Assign To West Contracts'!BV136</f>
        <v>1</v>
      </c>
      <c r="BU36" s="129">
        <f>'Assign To West Contracts'!BW136</f>
        <v>0.15327735650901861</v>
      </c>
      <c r="BV36" s="129">
        <f>'Assign To West Contracts'!BX136</f>
        <v>0.15327735650901855</v>
      </c>
      <c r="BW36" s="129">
        <f>'Assign To West Contracts'!BY136</f>
        <v>1</v>
      </c>
      <c r="BY36" s="76"/>
      <c r="BZ36" s="129">
        <f>'Assign To West Contracts'!CB136</f>
        <v>0.15327735650901858</v>
      </c>
      <c r="CA36" s="129">
        <f>'Assign To West Contracts'!CC136</f>
        <v>0.15327735650901855</v>
      </c>
      <c r="CB36" s="129">
        <f>'Assign To West Contracts'!CD136</f>
        <v>0.15327735650901855</v>
      </c>
      <c r="CC36" s="129">
        <f>'Assign To West Contracts'!CE136</f>
        <v>0.15327735650901853</v>
      </c>
      <c r="CD36" s="129">
        <f>'Assign To West Contracts'!CF136</f>
        <v>0.15327735650901858</v>
      </c>
      <c r="CE36" s="129">
        <f>'Assign To West Contracts'!CG136</f>
        <v>0.15327735650901853</v>
      </c>
      <c r="CF36" s="129">
        <f>'Assign To West Contracts'!CH136</f>
        <v>0.15327735650901858</v>
      </c>
      <c r="CG36" s="129">
        <f>'Assign To West Contracts'!CI136</f>
        <v>0.15327735650901861</v>
      </c>
      <c r="CH36" s="129">
        <f>'Assign To West Contracts'!CJ136</f>
        <v>0.15327735650901858</v>
      </c>
      <c r="CI36" s="129">
        <f>'Assign To West Contracts'!CK136</f>
        <v>0.15327735650901858</v>
      </c>
      <c r="CJ36" s="129">
        <f>'Assign To West Contracts'!CL136</f>
        <v>0.15327735650901858</v>
      </c>
      <c r="CK36" s="129">
        <f>'Assign To West Contracts'!CM136</f>
        <v>0.15327735650901855</v>
      </c>
      <c r="CL36" s="129">
        <f>'Assign To West Contracts'!CN136</f>
        <v>0.15327735650901858</v>
      </c>
      <c r="CM36" s="129">
        <f>'Assign To West Contracts'!CO136</f>
        <v>0.15327735650901855</v>
      </c>
      <c r="CN36" s="129">
        <f>'Assign To West Contracts'!CP136</f>
        <v>0.15327735650901855</v>
      </c>
      <c r="CO36" s="129">
        <f>'Assign To West Contracts'!CQ136</f>
        <v>0.15327735650901861</v>
      </c>
      <c r="CP36" s="129">
        <f>'Assign To West Contracts'!CR136</f>
        <v>0.15327735650901853</v>
      </c>
      <c r="CQ36" s="129">
        <f>'Assign To West Contracts'!CS136</f>
        <v>0.15327735650901858</v>
      </c>
      <c r="CR36" s="129">
        <f>'Assign To West Contracts'!CT136</f>
        <v>0.45748430633744913</v>
      </c>
      <c r="CS36" s="129">
        <f>'Assign To West Contracts'!CU136</f>
        <v>0.45748430633744919</v>
      </c>
      <c r="CT36" s="129">
        <f>'Assign To West Contracts'!CV136</f>
        <v>0.45748430633744913</v>
      </c>
      <c r="CU36" s="129">
        <f>'Assign To West Contracts'!CW136</f>
        <v>0.45748430633744913</v>
      </c>
      <c r="CV36" s="129">
        <f>'Assign To West Contracts'!CX136</f>
        <v>0.45748430633744924</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29">
        <f>'Assign To West Contracts'!D137</f>
        <v>0.99999999999999978</v>
      </c>
      <c r="C37" s="129">
        <f>'Assign To West Contracts'!E137</f>
        <v>0.99999999999999978</v>
      </c>
      <c r="D37" s="129">
        <f>'Assign To West Contracts'!F137</f>
        <v>1</v>
      </c>
      <c r="E37" s="129">
        <f>'Assign To West Contracts'!G137</f>
        <v>1.0000000000000002</v>
      </c>
      <c r="F37" s="129">
        <f>'Assign To West Contracts'!H137</f>
        <v>0.99999999999999989</v>
      </c>
      <c r="G37" s="129">
        <f>'Assign To West Contracts'!I137</f>
        <v>1</v>
      </c>
      <c r="H37" s="129">
        <f>'Assign To West Contracts'!J137</f>
        <v>1</v>
      </c>
      <c r="I37" s="129">
        <f>'Assign To West Contracts'!K137</f>
        <v>1.0000000000000002</v>
      </c>
      <c r="J37" s="129">
        <f>'Assign To West Contracts'!L137</f>
        <v>1</v>
      </c>
      <c r="K37" s="129">
        <f>'Assign To West Contracts'!M137</f>
        <v>1.0000000000000002</v>
      </c>
      <c r="L37" s="129">
        <f>'Assign To West Contracts'!N137</f>
        <v>0.99999999999999989</v>
      </c>
      <c r="M37" s="129">
        <f>'Assign To West Contracts'!O137</f>
        <v>1.0000000000000002</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0.99999999999999978</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1.0000000000000002</v>
      </c>
      <c r="AH37" s="129">
        <f>'Assign To West Contracts'!AJ137</f>
        <v>1</v>
      </c>
      <c r="AI37" s="129">
        <f>'Assign To West Contracts'!AK137</f>
        <v>1</v>
      </c>
      <c r="AJ37" s="129">
        <f>'Assign To West Contracts'!AL137</f>
        <v>1</v>
      </c>
      <c r="AK37" s="129">
        <f>'Assign To West Contracts'!AM137</f>
        <v>1</v>
      </c>
      <c r="AL37" s="129">
        <f>'Assign To West Contracts'!AN137</f>
        <v>1</v>
      </c>
      <c r="AM37" s="129">
        <f>'Assign To West Contracts'!AO137</f>
        <v>1.0000000000000002</v>
      </c>
      <c r="AN37" s="129">
        <f>'Assign To West Contracts'!AP137</f>
        <v>1.0000000000000002</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1.0000000000000002</v>
      </c>
      <c r="AV37" s="129">
        <f>'Assign To West Contracts'!AX137</f>
        <v>1</v>
      </c>
      <c r="AW37" s="129">
        <f>'Assign To West Contracts'!AY137</f>
        <v>0.99999999999999978</v>
      </c>
      <c r="AX37" s="129">
        <f>'Assign To West Contracts'!AZ137</f>
        <v>1.0000000000000002</v>
      </c>
      <c r="AY37" s="129">
        <f>'Assign To West Contracts'!BA137</f>
        <v>1</v>
      </c>
      <c r="AZ37" s="129">
        <f>'Assign To West Contracts'!BB137</f>
        <v>1.0000000000000002</v>
      </c>
      <c r="BA37" s="129">
        <f>'Assign To West Contracts'!BC137</f>
        <v>1.0000000000000002</v>
      </c>
      <c r="BB37" s="129">
        <f>'Assign To West Contracts'!BD137</f>
        <v>1</v>
      </c>
      <c r="BC37" s="129">
        <f>'Assign To West Contracts'!BE137</f>
        <v>1</v>
      </c>
      <c r="BD37" s="129">
        <f>'Assign To West Contracts'!BF137</f>
        <v>0.99999999999999978</v>
      </c>
      <c r="BE37" s="129">
        <f>'Assign To West Contracts'!BG137</f>
        <v>1.0000000000000002</v>
      </c>
      <c r="BF37" s="129">
        <f>'Assign To West Contracts'!BH137</f>
        <v>0.99999999999999978</v>
      </c>
      <c r="BG37" s="129">
        <f>'Assign To West Contracts'!BI137</f>
        <v>1</v>
      </c>
      <c r="BH37" s="129">
        <f>'Assign To West Contracts'!BJ137</f>
        <v>1</v>
      </c>
      <c r="BI37" s="129">
        <f>'Assign To West Contracts'!BK137</f>
        <v>1</v>
      </c>
      <c r="BJ37" s="129">
        <f>'Assign To West Contracts'!BL137</f>
        <v>1.0000000000000002</v>
      </c>
      <c r="BK37" s="129">
        <f>'Assign To West Contracts'!BM137</f>
        <v>1</v>
      </c>
      <c r="BL37" s="129">
        <f>'Assign To West Contracts'!BN137</f>
        <v>1.0000000000000002</v>
      </c>
      <c r="BM37" s="129">
        <f>'Assign To West Contracts'!BO137</f>
        <v>1.0000000000000002</v>
      </c>
      <c r="BN37" s="129">
        <f>'Assign To West Contracts'!BP137</f>
        <v>1</v>
      </c>
      <c r="BO37" s="129">
        <f>'Assign To West Contracts'!BQ137</f>
        <v>0.99999999999999978</v>
      </c>
      <c r="BP37" s="129">
        <f>'Assign To West Contracts'!BR137</f>
        <v>1</v>
      </c>
      <c r="BQ37" s="129">
        <f>'Assign To West Contracts'!BS137</f>
        <v>1</v>
      </c>
      <c r="BR37" s="129">
        <f>'Assign To West Contracts'!BT137</f>
        <v>1.0000000000000002</v>
      </c>
      <c r="BS37" s="129">
        <f>'Assign To West Contracts'!BU137</f>
        <v>1</v>
      </c>
      <c r="BT37" s="129">
        <f>'Assign To West Contracts'!BV137</f>
        <v>1</v>
      </c>
      <c r="BU37" s="129">
        <f>'Assign To West Contracts'!BW137</f>
        <v>1</v>
      </c>
      <c r="BV37" s="129">
        <f>'Assign To West Contracts'!BX137</f>
        <v>1.0000000000000002</v>
      </c>
      <c r="BW37" s="129">
        <f>'Assign To West Contracts'!BY137</f>
        <v>1</v>
      </c>
      <c r="BY37" s="76"/>
      <c r="BZ37" s="129">
        <f>'Assign To West Contracts'!CB137</f>
        <v>1</v>
      </c>
      <c r="CA37" s="129">
        <f>'Assign To West Contracts'!CC137</f>
        <v>1.0000000000000002</v>
      </c>
      <c r="CB37" s="129">
        <f>'Assign To West Contracts'!CD137</f>
        <v>1.0000000000000002</v>
      </c>
      <c r="CC37" s="129">
        <f>'Assign To West Contracts'!CE137</f>
        <v>0.99999999999999989</v>
      </c>
      <c r="CD37" s="129">
        <f>'Assign To West Contracts'!CF137</f>
        <v>0.99999999999999978</v>
      </c>
      <c r="CE37" s="129">
        <f>'Assign To West Contracts'!CG137</f>
        <v>0.99999999999999989</v>
      </c>
      <c r="CF37" s="129">
        <f>'Assign To West Contracts'!CH137</f>
        <v>1</v>
      </c>
      <c r="CG37" s="129">
        <f>'Assign To West Contracts'!CI137</f>
        <v>1</v>
      </c>
      <c r="CH37" s="129">
        <f>'Assign To West Contracts'!CJ137</f>
        <v>0.99999999999999978</v>
      </c>
      <c r="CI37" s="129">
        <f>'Assign To West Contracts'!CK137</f>
        <v>0.99999999999999978</v>
      </c>
      <c r="CJ37" s="129">
        <f>'Assign To West Contracts'!CL137</f>
        <v>1.0000000000000002</v>
      </c>
      <c r="CK37" s="129">
        <f>'Assign To West Contracts'!CM137</f>
        <v>0.99999999999999989</v>
      </c>
      <c r="CL37" s="129">
        <f>'Assign To West Contracts'!CN137</f>
        <v>1</v>
      </c>
      <c r="CM37" s="129">
        <f>'Assign To West Contracts'!CO137</f>
        <v>1.0000000000000002</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1.0000000000000002</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642</v>
      </c>
      <c r="BY39" s="76"/>
      <c r="CX39" s="76"/>
      <c r="CZ39" s="76"/>
      <c r="DI39" s="76"/>
      <c r="DJ39" s="1"/>
      <c r="DK39" s="76"/>
    </row>
    <row r="40" spans="1:115" x14ac:dyDescent="0.2">
      <c r="A40" s="70" t="s">
        <v>325</v>
      </c>
      <c r="B40" s="75">
        <f>SUM(B41:B46)</f>
        <v>7366.9849931787194</v>
      </c>
      <c r="L40" s="75">
        <f>SUM(L41:L46)</f>
        <v>36834.924965893588</v>
      </c>
      <c r="W40" s="75">
        <f>SUM(W41:W46)</f>
        <v>13260.572987721693</v>
      </c>
      <c r="BD40" s="75">
        <f>SUM(BD41:BD46)</f>
        <v>7366.9849931787194</v>
      </c>
      <c r="BI40" s="75">
        <f>SUM(BI41:BI46)</f>
        <v>198908.59481582537</v>
      </c>
      <c r="BR40" s="75">
        <f>SUM(BR41:BR46)</f>
        <v>64461.1186903138</v>
      </c>
      <c r="BU40" s="75">
        <f>SUM(BU41:BU46)</f>
        <v>6998.6357435197824</v>
      </c>
      <c r="BX40" s="72">
        <f t="shared" ref="BX40:BX46" si="15">SUM(B40:BW40)</f>
        <v>335197.81718963163</v>
      </c>
      <c r="BY40" s="76"/>
      <c r="CF40" s="75">
        <f>SUM(CF41:CF46)</f>
        <v>4604.1855868903358</v>
      </c>
      <c r="CH40" s="75">
        <f>SUM(CH41:CH46)</f>
        <v>3683.4924965893597</v>
      </c>
      <c r="CK40" s="75">
        <f>SUM(CK41:CK46)</f>
        <v>5401.0153908934881</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812.68003189167825</v>
      </c>
      <c r="L41" s="68">
        <f>'Assign To West Contracts'!N93</f>
        <v>4063.4001594583933</v>
      </c>
      <c r="W41" s="68">
        <f>'Assign To West Contracts'!Y93</f>
        <v>1462.824057405021</v>
      </c>
      <c r="BD41" s="68">
        <f>'Assign To West Contracts'!BF93</f>
        <v>812.68003189167825</v>
      </c>
      <c r="BI41" s="68">
        <f>'Assign To West Contracts'!BK93</f>
        <v>21942.360861075318</v>
      </c>
      <c r="BR41" s="68">
        <f>'Assign To West Contracts'!BT93</f>
        <v>7110.9502790521874</v>
      </c>
      <c r="BU41" s="68">
        <f>'Assign To West Contracts'!BW93</f>
        <v>772.04603029709449</v>
      </c>
      <c r="BX41" s="72">
        <f t="shared" si="15"/>
        <v>36976.941451071376</v>
      </c>
      <c r="BY41" s="76"/>
      <c r="CF41" s="68">
        <f>'Assign To West Contracts'!CH93</f>
        <v>507.90515971646579</v>
      </c>
      <c r="CH41" s="68">
        <f>'Assign To West Contracts'!CJ93</f>
        <v>406.34001594583913</v>
      </c>
      <c r="CK41" s="68">
        <f>'Assign To West Contracts'!CM93</f>
        <v>595.8064749938992</v>
      </c>
      <c r="CL41" s="68">
        <f>'Assign To West Contracts'!CN93</f>
        <v>4035.0000508170169</v>
      </c>
      <c r="CN41" s="68">
        <f>'Assign To West Contracts'!CP93</f>
        <v>7684.0763875646517</v>
      </c>
      <c r="CP41" s="68"/>
      <c r="CQ41" s="68"/>
      <c r="CT41" s="68">
        <f>'Assign To West Contracts'!CV93</f>
        <v>0</v>
      </c>
      <c r="CW41" s="73">
        <f t="shared" si="16"/>
        <v>13229.128089037873</v>
      </c>
      <c r="CX41" s="76"/>
      <c r="CY41" s="73">
        <f t="shared" si="17"/>
        <v>50206.069540109253</v>
      </c>
      <c r="CZ41" s="76"/>
      <c r="DI41" s="76"/>
      <c r="DJ41" s="1"/>
      <c r="DK41" s="76"/>
    </row>
    <row r="42" spans="1:115" x14ac:dyDescent="0.2">
      <c r="A42" s="70" t="s">
        <v>327</v>
      </c>
      <c r="B42" s="68">
        <f>'Assign To West Contracts'!D94</f>
        <v>315.76252521939455</v>
      </c>
      <c r="L42" s="68">
        <f>'Assign To West Contracts'!N94</f>
        <v>1578.8126260969732</v>
      </c>
      <c r="W42" s="68">
        <f>'Assign To West Contracts'!Y94</f>
        <v>568.37254539491016</v>
      </c>
      <c r="BD42" s="68">
        <f>'Assign To West Contracts'!BF94</f>
        <v>315.76252521939455</v>
      </c>
      <c r="BI42" s="68">
        <f>'Assign To West Contracts'!BK94</f>
        <v>8525.5881809236525</v>
      </c>
      <c r="BR42" s="68">
        <f>'Assign To West Contracts'!BT94</f>
        <v>2762.9220956697027</v>
      </c>
      <c r="BU42" s="68">
        <f>'Assign To West Contracts'!BW94</f>
        <v>299.97439895842479</v>
      </c>
      <c r="BX42" s="72">
        <f t="shared" si="15"/>
        <v>14367.194897482452</v>
      </c>
      <c r="BY42" s="76"/>
      <c r="CF42" s="68">
        <f>'Assign To West Contracts'!CH94</f>
        <v>197.34386168037133</v>
      </c>
      <c r="CH42" s="68">
        <f>'Assign To West Contracts'!CJ94</f>
        <v>157.88126260969727</v>
      </c>
      <c r="CK42" s="68">
        <f>'Assign To West Contracts'!CM94</f>
        <v>231.49745250688747</v>
      </c>
      <c r="CL42" s="68">
        <f>'Assign To West Contracts'!CN94</f>
        <v>1567.7779141941446</v>
      </c>
      <c r="CN42" s="68">
        <f>'Assign To West Contracts'!CP94</f>
        <v>2985.6072118178276</v>
      </c>
      <c r="CP42" s="68"/>
      <c r="CQ42" s="68"/>
      <c r="CT42" s="68">
        <f>'Assign To West Contracts'!CV94</f>
        <v>0</v>
      </c>
      <c r="CW42" s="73">
        <f t="shared" si="16"/>
        <v>5140.1077028089285</v>
      </c>
      <c r="CX42" s="76"/>
      <c r="CY42" s="73">
        <f t="shared" si="17"/>
        <v>19507.302600291379</v>
      </c>
      <c r="CZ42" s="76"/>
      <c r="DI42" s="76"/>
      <c r="DJ42" s="1"/>
      <c r="DK42" s="76"/>
    </row>
    <row r="43" spans="1:115" x14ac:dyDescent="0.2">
      <c r="A43" s="70" t="s">
        <v>328</v>
      </c>
      <c r="B43" s="68">
        <f>'Assign To West Contracts'!D95</f>
        <v>3770.2785643816715</v>
      </c>
      <c r="L43" s="68">
        <f>'Assign To West Contracts'!N95</f>
        <v>18851.392821908361</v>
      </c>
      <c r="W43" s="68">
        <f>'Assign To West Contracts'!Y95</f>
        <v>6786.501415887009</v>
      </c>
      <c r="BD43" s="68">
        <f>'Assign To West Contracts'!BF95</f>
        <v>3770.2785643816715</v>
      </c>
      <c r="BI43" s="68">
        <f>'Assign To West Contracts'!BK95</f>
        <v>101797.52123830514</v>
      </c>
      <c r="BR43" s="68">
        <f>'Assign To West Contracts'!BT95</f>
        <v>32989.937438339635</v>
      </c>
      <c r="BU43" s="68">
        <f>'Assign To West Contracts'!BW95</f>
        <v>3581.764636162588</v>
      </c>
      <c r="BX43" s="72">
        <f t="shared" si="15"/>
        <v>171547.67467936609</v>
      </c>
      <c r="BY43" s="76"/>
      <c r="CF43" s="68">
        <f>'Assign To West Contracts'!CH95</f>
        <v>2356.3319649437162</v>
      </c>
      <c r="CH43" s="68">
        <f>'Assign To West Contracts'!CJ95</f>
        <v>1885.1392821908357</v>
      </c>
      <c r="CK43" s="68">
        <f>'Assign To West Contracts'!CM95</f>
        <v>2764.133844854598</v>
      </c>
      <c r="CL43" s="68">
        <f>'Assign To West Contracts'!CN95</f>
        <v>18719.635775303625</v>
      </c>
      <c r="CN43" s="68">
        <f>'Assign To West Contracts'!CP95</f>
        <v>35648.849921500099</v>
      </c>
      <c r="CP43" s="68"/>
      <c r="CQ43" s="68"/>
      <c r="CT43" s="68">
        <f>'Assign To West Contracts'!CV95</f>
        <v>0</v>
      </c>
      <c r="CW43" s="73">
        <f t="shared" si="16"/>
        <v>61374.090788792877</v>
      </c>
      <c r="CX43" s="76"/>
      <c r="CY43" s="73">
        <f t="shared" si="17"/>
        <v>232921.76546815896</v>
      </c>
      <c r="CZ43" s="76"/>
      <c r="DI43" s="76"/>
      <c r="DJ43" s="1"/>
      <c r="DK43" s="76"/>
    </row>
    <row r="44" spans="1:115" x14ac:dyDescent="0.2">
      <c r="A44" s="70" t="s">
        <v>329</v>
      </c>
      <c r="B44" s="68">
        <f>'Assign To West Contracts'!D96</f>
        <v>220.72100922576462</v>
      </c>
      <c r="L44" s="68">
        <f>'Assign To West Contracts'!N96</f>
        <v>1103.6050461288226</v>
      </c>
      <c r="W44" s="68">
        <f>'Assign To West Contracts'!Y96</f>
        <v>397.29781660637622</v>
      </c>
      <c r="BD44" s="68">
        <f>'Assign To West Contracts'!BF96</f>
        <v>220.72100922576462</v>
      </c>
      <c r="BI44" s="68">
        <f>'Assign To West Contracts'!BK96</f>
        <v>5959.4672490956418</v>
      </c>
      <c r="BR44" s="68">
        <f>'Assign To West Contracts'!BT96</f>
        <v>1931.3088307254402</v>
      </c>
      <c r="BU44" s="68">
        <f>'Assign To West Contracts'!BW96</f>
        <v>209.68495876447636</v>
      </c>
      <c r="BX44" s="72">
        <f t="shared" si="15"/>
        <v>10042.805919772287</v>
      </c>
      <c r="BY44" s="76"/>
      <c r="CF44" s="68">
        <f>'Assign To West Contracts'!CH96</f>
        <v>137.94523680204554</v>
      </c>
      <c r="CH44" s="68">
        <f>'Assign To West Contracts'!CJ96</f>
        <v>110.36050461288231</v>
      </c>
      <c r="CK44" s="68">
        <f>'Assign To West Contracts'!CM96</f>
        <v>161.81892171976875</v>
      </c>
      <c r="CL44" s="68">
        <f>'Assign To West Contracts'!CN96</f>
        <v>1095.8916775268472</v>
      </c>
      <c r="CN44" s="68">
        <f>'Assign To West Contracts'!CP96</f>
        <v>2086.967845491743</v>
      </c>
      <c r="CP44" s="68"/>
      <c r="CQ44" s="68"/>
      <c r="CT44" s="68">
        <f>'Assign To West Contracts'!CV96</f>
        <v>6527.0957840946448</v>
      </c>
      <c r="CW44" s="73">
        <f t="shared" si="16"/>
        <v>10120.079970247931</v>
      </c>
      <c r="CX44" s="76"/>
      <c r="CY44" s="73">
        <f t="shared" si="17"/>
        <v>20162.885890020218</v>
      </c>
      <c r="CZ44" s="76"/>
      <c r="DI44" s="76"/>
      <c r="DJ44" s="1"/>
      <c r="DK44" s="76"/>
    </row>
    <row r="45" spans="1:115" x14ac:dyDescent="0.2">
      <c r="A45" s="70" t="s">
        <v>330</v>
      </c>
      <c r="B45" s="68">
        <f>'Assign To West Contracts'!D97</f>
        <v>1118.3508772641651</v>
      </c>
      <c r="L45" s="68">
        <f>'Assign To West Contracts'!N97</f>
        <v>5591.7543863208221</v>
      </c>
      <c r="W45" s="68">
        <f>'Assign To West Contracts'!Y97</f>
        <v>2013.0315790754964</v>
      </c>
      <c r="BD45" s="68">
        <f>'Assign To West Contracts'!BF97</f>
        <v>1118.3508772641651</v>
      </c>
      <c r="BI45" s="68">
        <f>'Assign To West Contracts'!BK97</f>
        <v>30195.473686132442</v>
      </c>
      <c r="BR45" s="68">
        <f>'Assign To West Contracts'!BT97</f>
        <v>9785.5701760614429</v>
      </c>
      <c r="BU45" s="68">
        <f>'Assign To West Contracts'!BW97</f>
        <v>1062.4333334009566</v>
      </c>
      <c r="BX45" s="72">
        <f t="shared" si="15"/>
        <v>50884.964915519493</v>
      </c>
      <c r="BY45" s="76"/>
      <c r="CF45" s="68">
        <f>'Assign To West Contracts'!CH97</f>
        <v>698.94196811226175</v>
      </c>
      <c r="CH45" s="68">
        <f>'Assign To West Contracts'!CJ97</f>
        <v>559.17543863208255</v>
      </c>
      <c r="CK45" s="68">
        <f>'Assign To West Contracts'!CM97</f>
        <v>819.90533523765748</v>
      </c>
      <c r="CL45" s="68">
        <f>'Assign To West Contracts'!CN97</f>
        <v>5552.6722320078279</v>
      </c>
      <c r="CN45" s="68">
        <f>'Assign To West Contracts'!CP97</f>
        <v>10574.264448204387</v>
      </c>
      <c r="CP45" s="68"/>
      <c r="CQ45" s="68"/>
      <c r="CT45" s="68">
        <f>'Assign To West Contracts'!CV97</f>
        <v>33071.538236140885</v>
      </c>
      <c r="CW45" s="73">
        <f t="shared" si="16"/>
        <v>51276.497658335102</v>
      </c>
      <c r="CX45" s="76"/>
      <c r="CY45" s="73">
        <f t="shared" si="17"/>
        <v>102161.4625738546</v>
      </c>
      <c r="CZ45" s="76"/>
      <c r="DI45" s="76"/>
      <c r="DJ45" s="1"/>
      <c r="DK45" s="76"/>
    </row>
    <row r="46" spans="1:115" x14ac:dyDescent="0.2">
      <c r="A46" s="70" t="s">
        <v>331</v>
      </c>
      <c r="B46" s="68">
        <f>'Assign To West Contracts'!D98</f>
        <v>1129.1919851960445</v>
      </c>
      <c r="L46" s="68">
        <f>'Assign To West Contracts'!N98</f>
        <v>5645.9599259802199</v>
      </c>
      <c r="W46" s="68">
        <f>'Assign To West Contracts'!Y98</f>
        <v>2032.5455733528793</v>
      </c>
      <c r="BD46" s="68">
        <f>'Assign To West Contracts'!BF98</f>
        <v>1129.1919851960445</v>
      </c>
      <c r="BI46" s="68">
        <f>'Assign To West Contracts'!BK98</f>
        <v>30488.183600293189</v>
      </c>
      <c r="BR46" s="68">
        <f>'Assign To West Contracts'!BT98</f>
        <v>9880.4298704653884</v>
      </c>
      <c r="BU46" s="68">
        <f>'Assign To West Contracts'!BW98</f>
        <v>1072.7323859362421</v>
      </c>
      <c r="BX46" s="72">
        <f t="shared" si="15"/>
        <v>51378.235326420014</v>
      </c>
      <c r="BY46" s="76"/>
      <c r="CF46" s="68">
        <f>'Assign To West Contracts'!CH98</f>
        <v>705.71739563547499</v>
      </c>
      <c r="CH46" s="68">
        <f>'Assign To West Contracts'!CJ98</f>
        <v>564.59599259802224</v>
      </c>
      <c r="CK46" s="68">
        <f>'Assign To West Contracts'!CM98</f>
        <v>827.85336158067753</v>
      </c>
      <c r="CL46" s="68">
        <f>'Assign To West Contracts'!CN98</f>
        <v>5606.4989157448754</v>
      </c>
      <c r="CN46" s="68">
        <f>'Assign To West Contracts'!CP98</f>
        <v>10676.769614081895</v>
      </c>
      <c r="CP46" s="68"/>
      <c r="CQ46" s="68"/>
      <c r="CT46" s="68">
        <f>'Assign To West Contracts'!CV98</f>
        <v>33392.128243069987</v>
      </c>
      <c r="CW46" s="73">
        <f t="shared" si="16"/>
        <v>51773.563522710931</v>
      </c>
      <c r="CX46" s="76"/>
      <c r="CY46" s="73">
        <f t="shared" si="17"/>
        <v>103151.79884913095</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7175.9890859481584</v>
      </c>
      <c r="L48" s="75">
        <f>SUM(L49:L54)</f>
        <v>35879.945429740794</v>
      </c>
      <c r="W48" s="75">
        <f>SUM(W49:W54)</f>
        <v>12916.780354706683</v>
      </c>
      <c r="BD48" s="75">
        <f>SUM(BD49:BD54)</f>
        <v>7175.9890859481584</v>
      </c>
      <c r="BI48" s="75">
        <f>SUM(BI49:BI54)</f>
        <v>193751.70532060025</v>
      </c>
      <c r="BR48" s="75">
        <f>SUM(BR49:BR54)</f>
        <v>62789.904502046396</v>
      </c>
      <c r="BU48" s="75">
        <f>SUM(BU49:BU54)</f>
        <v>6817.1896316507509</v>
      </c>
      <c r="BX48" s="72">
        <f t="shared" ref="BX48:BX54" si="18">SUM(B48:BW48)</f>
        <v>326507.50341064116</v>
      </c>
      <c r="BY48" s="76"/>
      <c r="CF48" s="75">
        <f>SUM(CF49:CF54)</f>
        <v>4484.8178124154001</v>
      </c>
      <c r="CH48" s="75">
        <f>SUM(CH49:CH54)</f>
        <v>3587.9945429740792</v>
      </c>
      <c r="CK48" s="75">
        <f>SUM(CK49:CK54)</f>
        <v>5260.9890659443972</v>
      </c>
      <c r="CL48" s="75">
        <f>SUM(CL49:CL54)</f>
        <v>35629.171617597443</v>
      </c>
      <c r="CN48" s="75">
        <f>SUM(CN49:CN54)</f>
        <v>67850.625250880505</v>
      </c>
      <c r="CP48" s="75">
        <f>SUM(CP49:CP54)</f>
        <v>579786.90127077233</v>
      </c>
      <c r="CQ48" s="75">
        <f>SUM(CQ49:CQ54)</f>
        <v>34213.098729227771</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791.61054958337547</v>
      </c>
      <c r="L49" s="68">
        <f>'Assign To West Contracts'!N100</f>
        <v>3958.0527479168791</v>
      </c>
      <c r="W49" s="68">
        <f>'Assign To West Contracts'!Y100</f>
        <v>1424.8989892500758</v>
      </c>
      <c r="BD49" s="68">
        <f>'Assign To West Contracts'!BF100</f>
        <v>791.61054958337547</v>
      </c>
      <c r="BI49" s="68">
        <f>'Assign To West Contracts'!BK100</f>
        <v>21373.484838751141</v>
      </c>
      <c r="BR49" s="68">
        <f>'Assign To West Contracts'!BT100</f>
        <v>6926.5923088545378</v>
      </c>
      <c r="BU49" s="68">
        <f>'Assign To West Contracts'!BW100</f>
        <v>752.03002210420675</v>
      </c>
      <c r="BX49" s="72">
        <f t="shared" si="18"/>
        <v>36018.280006043591</v>
      </c>
      <c r="BY49" s="76"/>
      <c r="CF49" s="68">
        <f>'Assign To West Contracts'!CH100</f>
        <v>494.73724816826109</v>
      </c>
      <c r="CH49" s="68">
        <f>'Assign To West Contracts'!CJ100</f>
        <v>395.80527479168774</v>
      </c>
      <c r="CK49" s="68">
        <f>'Assign To West Contracts'!CM100</f>
        <v>580.3596404570203</v>
      </c>
      <c r="CL49" s="68">
        <f>'Assign To West Contracts'!CN100</f>
        <v>3930.3889383884271</v>
      </c>
      <c r="CN49" s="68">
        <f>'Assign To West Contracts'!CP100</f>
        <v>7484.8595923314933</v>
      </c>
      <c r="CP49" s="68">
        <f>'Assign To West Contracts'!CR100</f>
        <v>63958.490189865668</v>
      </c>
      <c r="CQ49" s="68">
        <f>'Assign To West Contracts'!CS100</f>
        <v>3774.1765718440702</v>
      </c>
      <c r="CT49" s="68">
        <f>'Assign To West Contracts'!CV100</f>
        <v>0</v>
      </c>
      <c r="CW49" s="73">
        <f t="shared" si="16"/>
        <v>80618.817455846627</v>
      </c>
      <c r="CX49" s="76"/>
      <c r="CY49" s="73">
        <f t="shared" si="17"/>
        <v>116637.09746189023</v>
      </c>
      <c r="CZ49" s="76"/>
      <c r="DI49" s="76"/>
      <c r="DJ49" s="1"/>
      <c r="DK49" s="76"/>
    </row>
    <row r="50" spans="1:115" x14ac:dyDescent="0.2">
      <c r="A50" s="70" t="s">
        <v>327</v>
      </c>
      <c r="B50" s="68">
        <f>'Assign To West Contracts'!D101</f>
        <v>307.57608938037322</v>
      </c>
      <c r="L50" s="68">
        <f>'Assign To West Contracts'!N101</f>
        <v>1537.8804469018664</v>
      </c>
      <c r="W50" s="68">
        <f>'Assign To West Contracts'!Y101</f>
        <v>553.63696088467168</v>
      </c>
      <c r="BD50" s="68">
        <f>'Assign To West Contracts'!BF101</f>
        <v>307.57608938037322</v>
      </c>
      <c r="BI50" s="68">
        <f>'Assign To West Contracts'!BK101</f>
        <v>8304.5544132700761</v>
      </c>
      <c r="BR50" s="68">
        <f>'Assign To West Contracts'!BT101</f>
        <v>2691.2907820782657</v>
      </c>
      <c r="BU50" s="68">
        <f>'Assign To West Contracts'!BW101</f>
        <v>292.19728491135447</v>
      </c>
      <c r="BX50" s="72">
        <f t="shared" si="18"/>
        <v>13994.71206680698</v>
      </c>
      <c r="BY50" s="76"/>
      <c r="CF50" s="68">
        <f>'Assign To West Contracts'!CH101</f>
        <v>192.22753934050985</v>
      </c>
      <c r="CH50" s="68">
        <f>'Assign To West Contracts'!CJ101</f>
        <v>153.78804469018661</v>
      </c>
      <c r="CK50" s="68">
        <f>'Assign To West Contracts'!CM101</f>
        <v>225.49566670115334</v>
      </c>
      <c r="CL50" s="68">
        <f>'Assign To West Contracts'!CN101</f>
        <v>1527.1318201224444</v>
      </c>
      <c r="CN50" s="68">
        <f>'Assign To West Contracts'!CP101</f>
        <v>2908.2025804003279</v>
      </c>
      <c r="CP50" s="68">
        <f>'Assign To West Contracts'!CR101</f>
        <v>24850.732858001029</v>
      </c>
      <c r="CQ50" s="68">
        <f>'Assign To West Contracts'!CS101</f>
        <v>1466.4363318677033</v>
      </c>
      <c r="CT50" s="68">
        <f>'Assign To West Contracts'!CV101</f>
        <v>0</v>
      </c>
      <c r="CW50" s="73">
        <f t="shared" si="16"/>
        <v>31324.014841123353</v>
      </c>
      <c r="CX50" s="76"/>
      <c r="CY50" s="73">
        <f t="shared" si="17"/>
        <v>45318.726907930337</v>
      </c>
      <c r="CZ50" s="76"/>
      <c r="DI50" s="76"/>
      <c r="DJ50" s="1"/>
      <c r="DK50" s="76"/>
    </row>
    <row r="51" spans="1:115" x14ac:dyDescent="0.2">
      <c r="A51" s="70" t="s">
        <v>328</v>
      </c>
      <c r="B51" s="68">
        <f>'Assign To West Contracts'!D102</f>
        <v>3672.5306016014056</v>
      </c>
      <c r="L51" s="68">
        <f>'Assign To West Contracts'!N102</f>
        <v>18362.653008007033</v>
      </c>
      <c r="W51" s="68">
        <f>'Assign To West Contracts'!Y102</f>
        <v>6610.5550828825308</v>
      </c>
      <c r="BD51" s="68">
        <f>'Assign To West Contracts'!BF102</f>
        <v>3672.5306016014056</v>
      </c>
      <c r="BI51" s="68">
        <f>'Assign To West Contracts'!BK102</f>
        <v>99158.326243237956</v>
      </c>
      <c r="BR51" s="68">
        <f>'Assign To West Contracts'!BT102</f>
        <v>32134.642764012307</v>
      </c>
      <c r="BU51" s="68">
        <f>'Assign To West Contracts'!BW102</f>
        <v>3488.904071521335</v>
      </c>
      <c r="BX51" s="72">
        <f t="shared" si="18"/>
        <v>167100.14237286395</v>
      </c>
      <c r="BY51" s="76"/>
      <c r="CF51" s="68">
        <f>'Assign To West Contracts'!CH102</f>
        <v>2295.2418769636938</v>
      </c>
      <c r="CH51" s="68">
        <f>'Assign To West Contracts'!CJ102</f>
        <v>1836.2653008007028</v>
      </c>
      <c r="CK51" s="68">
        <f>'Assign To West Contracts'!CM102</f>
        <v>2692.4711155435525</v>
      </c>
      <c r="CL51" s="68">
        <f>'Assign To West Contracts'!CN102</f>
        <v>18234.311884832787</v>
      </c>
      <c r="CN51" s="68">
        <f>'Assign To West Contracts'!CP102</f>
        <v>34724.620479090838</v>
      </c>
      <c r="CP51" s="68">
        <f>'Assign To West Contracts'!CR102</f>
        <v>296723.57522032433</v>
      </c>
      <c r="CQ51" s="68">
        <f>'Assign To West Contracts'!CS102</f>
        <v>17509.593528332029</v>
      </c>
      <c r="CT51" s="68">
        <f>'Assign To West Contracts'!CV102</f>
        <v>0</v>
      </c>
      <c r="CW51" s="73">
        <f t="shared" si="16"/>
        <v>374016.07940588793</v>
      </c>
      <c r="CX51" s="76"/>
      <c r="CY51" s="73">
        <f t="shared" si="17"/>
        <v>541116.22177875182</v>
      </c>
      <c r="CZ51" s="76"/>
      <c r="DI51" s="76"/>
      <c r="DJ51" s="1"/>
      <c r="DK51" s="76"/>
    </row>
    <row r="52" spans="1:115" x14ac:dyDescent="0.2">
      <c r="A52" s="70" t="s">
        <v>329</v>
      </c>
      <c r="B52" s="68">
        <f>'Assign To West Contracts'!D103</f>
        <v>214.99861269028182</v>
      </c>
      <c r="L52" s="68">
        <f>'Assign To West Contracts'!N103</f>
        <v>1074.9930634514085</v>
      </c>
      <c r="W52" s="68">
        <f>'Assign To West Contracts'!Y103</f>
        <v>386.99750284250717</v>
      </c>
      <c r="BD52" s="68">
        <f>'Assign To West Contracts'!BF103</f>
        <v>214.99861269028182</v>
      </c>
      <c r="BI52" s="68">
        <f>'Assign To West Contracts'!BK103</f>
        <v>5804.962542637606</v>
      </c>
      <c r="BR52" s="68">
        <f>'Assign To West Contracts'!BT103</f>
        <v>1881.2378610399655</v>
      </c>
      <c r="BU52" s="68">
        <f>'Assign To West Contracts'!BW103</f>
        <v>204.24868205576769</v>
      </c>
      <c r="BX52" s="72">
        <f t="shared" si="18"/>
        <v>9782.4368774078175</v>
      </c>
      <c r="BY52" s="76"/>
      <c r="CF52" s="68">
        <f>'Assign To West Contracts'!CH103</f>
        <v>134.36887881088137</v>
      </c>
      <c r="CH52" s="68">
        <f>'Assign To West Contracts'!CJ103</f>
        <v>107.49930634514091</v>
      </c>
      <c r="CK52" s="68">
        <f>'Assign To West Contracts'!CM103</f>
        <v>157.62361634184879</v>
      </c>
      <c r="CL52" s="68">
        <f>'Assign To West Contracts'!CN103</f>
        <v>1067.4796710724472</v>
      </c>
      <c r="CN52" s="68">
        <f>'Assign To West Contracts'!CP103</f>
        <v>2032.8612717197348</v>
      </c>
      <c r="CP52" s="68">
        <f>'Assign To West Contracts'!CR103</f>
        <v>17370.898692321938</v>
      </c>
      <c r="CQ52" s="68">
        <f>'Assign To West Contracts'!CS103</f>
        <v>1025.0529473384363</v>
      </c>
      <c r="CT52" s="68">
        <f>'Assign To West Contracts'!CV103</f>
        <v>6357.8747822847827</v>
      </c>
      <c r="CW52" s="73">
        <f t="shared" si="16"/>
        <v>28253.659166235211</v>
      </c>
      <c r="CX52" s="76"/>
      <c r="CY52" s="73">
        <f t="shared" si="17"/>
        <v>38036.096043643032</v>
      </c>
      <c r="CZ52" s="76"/>
      <c r="DI52" s="76"/>
      <c r="DJ52" s="1"/>
      <c r="DK52" s="76"/>
    </row>
    <row r="53" spans="1:115" x14ac:dyDescent="0.2">
      <c r="A53" s="70" t="s">
        <v>330</v>
      </c>
      <c r="B53" s="68">
        <f>'Assign To West Contracts'!D104</f>
        <v>1089.3565952610199</v>
      </c>
      <c r="L53" s="68">
        <f>'Assign To West Contracts'!N104</f>
        <v>5446.7829763050968</v>
      </c>
      <c r="W53" s="68">
        <f>'Assign To West Contracts'!Y104</f>
        <v>1960.8418714698353</v>
      </c>
      <c r="BD53" s="68">
        <f>'Assign To West Contracts'!BF104</f>
        <v>1089.3565952610199</v>
      </c>
      <c r="BI53" s="68">
        <f>'Assign To West Contracts'!BK104</f>
        <v>29412.628072047526</v>
      </c>
      <c r="BR53" s="68">
        <f>'Assign To West Contracts'!BT104</f>
        <v>9531.8702085339228</v>
      </c>
      <c r="BU53" s="68">
        <f>'Assign To West Contracts'!BW104</f>
        <v>1034.8887654979687</v>
      </c>
      <c r="BX53" s="72">
        <f t="shared" si="18"/>
        <v>49565.72508437639</v>
      </c>
      <c r="BY53" s="76"/>
      <c r="CF53" s="68">
        <f>'Assign To West Contracts'!CH104</f>
        <v>680.82125042046232</v>
      </c>
      <c r="CH53" s="68">
        <f>'Assign To West Contracts'!CJ104</f>
        <v>544.67829763050997</v>
      </c>
      <c r="CK53" s="68">
        <f>'Assign To West Contracts'!CM104</f>
        <v>798.64853025001435</v>
      </c>
      <c r="CL53" s="68">
        <f>'Assign To West Contracts'!CN104</f>
        <v>5408.7140630298472</v>
      </c>
      <c r="CN53" s="68">
        <f>'Assign To West Contracts'!CP104</f>
        <v>10300.116851399087</v>
      </c>
      <c r="CP53" s="68">
        <f>'Assign To West Contracts'!CR104</f>
        <v>88015.000744920049</v>
      </c>
      <c r="CQ53" s="68">
        <f>'Assign To West Contracts'!CS104</f>
        <v>5193.7460186474327</v>
      </c>
      <c r="CT53" s="68">
        <f>'Assign To West Contracts'!CV104</f>
        <v>32214.127985574261</v>
      </c>
      <c r="CW53" s="73">
        <f t="shared" si="16"/>
        <v>143155.85374187166</v>
      </c>
      <c r="CX53" s="76"/>
      <c r="CY53" s="73">
        <f t="shared" si="17"/>
        <v>192721.57882624806</v>
      </c>
      <c r="CZ53" s="76"/>
      <c r="DI53" s="76"/>
      <c r="DJ53" s="1"/>
      <c r="DK53" s="76"/>
    </row>
    <row r="54" spans="1:115" x14ac:dyDescent="0.2">
      <c r="A54" s="70" t="s">
        <v>331</v>
      </c>
      <c r="B54" s="68">
        <f>'Assign To West Contracts'!D105</f>
        <v>1099.9166374317024</v>
      </c>
      <c r="L54" s="68">
        <f>'Assign To West Contracts'!N105</f>
        <v>5499.5831871585096</v>
      </c>
      <c r="W54" s="68">
        <f>'Assign To West Contracts'!Y105</f>
        <v>1979.8499473770637</v>
      </c>
      <c r="BD54" s="68">
        <f>'Assign To West Contracts'!BF105</f>
        <v>1099.9166374317024</v>
      </c>
      <c r="BI54" s="68">
        <f>'Assign To West Contracts'!BK105</f>
        <v>29697.749210655955</v>
      </c>
      <c r="BR54" s="68">
        <f>'Assign To West Contracts'!BT105</f>
        <v>9624.2705775273953</v>
      </c>
      <c r="BU54" s="68">
        <f>'Assign To West Contracts'!BW105</f>
        <v>1044.9208055601173</v>
      </c>
      <c r="BX54" s="72">
        <f t="shared" si="18"/>
        <v>50046.207003142445</v>
      </c>
      <c r="BY54" s="76"/>
      <c r="CF54" s="68">
        <f>'Assign To West Contracts'!CH105</f>
        <v>687.4210187115923</v>
      </c>
      <c r="CH54" s="68">
        <f>'Assign To West Contracts'!CJ105</f>
        <v>549.95831871585119</v>
      </c>
      <c r="CK54" s="68">
        <f>'Assign To West Contracts'!CM105</f>
        <v>806.39049665080802</v>
      </c>
      <c r="CL54" s="68">
        <f>'Assign To West Contracts'!CN105</f>
        <v>5461.1452401514889</v>
      </c>
      <c r="CN54" s="68">
        <f>'Assign To West Contracts'!CP105</f>
        <v>10399.96447593903</v>
      </c>
      <c r="CP54" s="68">
        <f>'Assign To West Contracts'!CR105</f>
        <v>88868.203565339296</v>
      </c>
      <c r="CQ54" s="68">
        <f>'Assign To West Contracts'!CS105</f>
        <v>5244.0933311980953</v>
      </c>
      <c r="CT54" s="68">
        <f>'Assign To West Contracts'!CV105</f>
        <v>32526.406399731128</v>
      </c>
      <c r="CW54" s="73">
        <f t="shared" si="16"/>
        <v>144543.58284643729</v>
      </c>
      <c r="CX54" s="76"/>
      <c r="CY54" s="73">
        <f t="shared" si="17"/>
        <v>194589.78984957974</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27285.129604365626</v>
      </c>
      <c r="W56" s="75">
        <f>SUM(W57:W62)</f>
        <v>9822.6466575716222</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3410.5078421409894</v>
      </c>
      <c r="CH56" s="75">
        <f>SUM(CH57:CH62)</f>
        <v>2728.512960436562</v>
      </c>
      <c r="CK56" s="75">
        <f>SUM(CK57:CK62)</f>
        <v>4000.7521414025841</v>
      </c>
      <c r="CL56" s="75">
        <f>SUM(CL57:CL62)</f>
        <v>27094.427085625437</v>
      </c>
      <c r="CN56" s="75">
        <f>SUM(CN57:CN62)</f>
        <v>51597.433650859712</v>
      </c>
      <c r="CP56" s="75"/>
      <c r="CQ56" s="75"/>
      <c r="CT56" s="75">
        <f>SUM(CT57:CT62)</f>
        <v>54067.231306152229</v>
      </c>
      <c r="CW56" s="73">
        <f t="shared" si="16"/>
        <v>142898.86498661753</v>
      </c>
      <c r="CX56" s="76"/>
      <c r="CY56" s="73">
        <f t="shared" si="17"/>
        <v>391193.54438634467</v>
      </c>
      <c r="CZ56" s="76"/>
      <c r="DI56" s="76"/>
      <c r="DJ56" s="1"/>
      <c r="DK56" s="76"/>
    </row>
    <row r="57" spans="1:115" x14ac:dyDescent="0.2">
      <c r="A57" s="70" t="s">
        <v>326</v>
      </c>
      <c r="B57" s="68">
        <f>'Assign To West Contracts'!D107</f>
        <v>601.98520880865055</v>
      </c>
      <c r="L57" s="68">
        <f>'Assign To West Contracts'!N107</f>
        <v>3009.926044043254</v>
      </c>
      <c r="W57" s="68">
        <f>'Assign To West Contracts'!Y107</f>
        <v>1083.5733758555712</v>
      </c>
      <c r="BD57" s="68">
        <f>'Assign To West Contracts'!BF107</f>
        <v>601.98520880865055</v>
      </c>
      <c r="BI57" s="68">
        <f>'Assign To West Contracts'!BK107</f>
        <v>16253.600637833568</v>
      </c>
      <c r="BR57" s="68">
        <f>'Assign To West Contracts'!BT107</f>
        <v>5267.3705770756942</v>
      </c>
      <c r="BU57" s="68">
        <f>'Assign To West Contracts'!BW107</f>
        <v>571.88594836821812</v>
      </c>
      <c r="BX57" s="72">
        <f t="shared" si="19"/>
        <v>27390.327000793604</v>
      </c>
      <c r="BY57" s="76"/>
      <c r="CF57" s="68">
        <f>'Assign To West Contracts'!CH107</f>
        <v>376.22604423441913</v>
      </c>
      <c r="CH57" s="68">
        <f>'Assign To West Contracts'!CJ107</f>
        <v>300.99260440432528</v>
      </c>
      <c r="CK57" s="68">
        <f>'Assign To West Contracts'!CM107</f>
        <v>441.33812962511053</v>
      </c>
      <c r="CL57" s="68">
        <f>'Assign To West Contracts'!CN107</f>
        <v>2988.8889265311236</v>
      </c>
      <c r="CN57" s="68">
        <f>'Assign To West Contracts'!CP107</f>
        <v>5691.9084352330756</v>
      </c>
      <c r="CP57" s="68"/>
      <c r="CQ57" s="68"/>
      <c r="CT57" s="68">
        <f>'Assign To West Contracts'!CV107</f>
        <v>0</v>
      </c>
      <c r="CW57" s="73">
        <f t="shared" si="16"/>
        <v>9799.3541400280537</v>
      </c>
      <c r="CX57" s="76"/>
      <c r="CY57" s="73">
        <f t="shared" si="17"/>
        <v>37189.68114082166</v>
      </c>
      <c r="CZ57" s="76"/>
      <c r="DI57" s="76"/>
      <c r="DJ57" s="1"/>
      <c r="DK57" s="76"/>
    </row>
    <row r="58" spans="1:115" x14ac:dyDescent="0.2">
      <c r="A58" s="70" t="s">
        <v>327</v>
      </c>
      <c r="B58" s="68">
        <f>'Assign To West Contracts'!D108</f>
        <v>233.89816682918115</v>
      </c>
      <c r="L58" s="68">
        <f>'Assign To West Contracts'!N108</f>
        <v>1169.4908341459061</v>
      </c>
      <c r="W58" s="68">
        <f>'Assign To West Contracts'!Y108</f>
        <v>421.01670029252602</v>
      </c>
      <c r="BD58" s="68">
        <f>'Assign To West Contracts'!BF108</f>
        <v>233.89816682918115</v>
      </c>
      <c r="BI58" s="68">
        <f>'Assign To West Contracts'!BK108</f>
        <v>6315.2505043878909</v>
      </c>
      <c r="BR58" s="68">
        <f>'Assign To West Contracts'!BT108</f>
        <v>2046.6089597553353</v>
      </c>
      <c r="BU58" s="68">
        <f>'Assign To West Contracts'!BW108</f>
        <v>222.20325848772202</v>
      </c>
      <c r="BX58" s="72">
        <f t="shared" si="19"/>
        <v>10642.366590727741</v>
      </c>
      <c r="BY58" s="76"/>
      <c r="CF58" s="68">
        <f>'Assign To West Contracts'!CH108</f>
        <v>146.18063828175656</v>
      </c>
      <c r="CH58" s="68">
        <f>'Assign To West Contracts'!CJ108</f>
        <v>116.94908341459058</v>
      </c>
      <c r="CK58" s="68">
        <f>'Assign To West Contracts'!CM108</f>
        <v>171.47959444954625</v>
      </c>
      <c r="CL58" s="68">
        <f>'Assign To West Contracts'!CN108</f>
        <v>1161.3169734771441</v>
      </c>
      <c r="CN58" s="68">
        <f>'Assign To West Contracts'!CP108</f>
        <v>2211.5608976428352</v>
      </c>
      <c r="CP58" s="68"/>
      <c r="CQ58" s="68"/>
      <c r="CT58" s="68">
        <f>'Assign To West Contracts'!CV108</f>
        <v>0</v>
      </c>
      <c r="CW58" s="73">
        <f t="shared" si="16"/>
        <v>3807.4871872658728</v>
      </c>
      <c r="CX58" s="76"/>
      <c r="CY58" s="73">
        <f t="shared" si="17"/>
        <v>14449.853777993614</v>
      </c>
      <c r="CZ58" s="76"/>
      <c r="DI58" s="76"/>
      <c r="DJ58" s="1"/>
      <c r="DK58" s="76"/>
    </row>
    <row r="59" spans="1:115" x14ac:dyDescent="0.2">
      <c r="A59" s="70" t="s">
        <v>328</v>
      </c>
      <c r="B59" s="68">
        <f>'Assign To West Contracts'!D109</f>
        <v>2792.7989365790158</v>
      </c>
      <c r="L59" s="68">
        <f>'Assign To West Contracts'!N109</f>
        <v>13963.994682895081</v>
      </c>
      <c r="W59" s="68">
        <f>'Assign To West Contracts'!Y109</f>
        <v>5027.0380858422286</v>
      </c>
      <c r="BD59" s="68">
        <f>'Assign To West Contracts'!BF109</f>
        <v>2792.7989365790158</v>
      </c>
      <c r="BI59" s="68">
        <f>'Assign To West Contracts'!BK109</f>
        <v>75405.571287633429</v>
      </c>
      <c r="BR59" s="68">
        <f>'Assign To West Contracts'!BT109</f>
        <v>24436.990695066394</v>
      </c>
      <c r="BU59" s="68">
        <f>'Assign To West Contracts'!BW109</f>
        <v>2653.1589897500648</v>
      </c>
      <c r="BX59" s="72">
        <f t="shared" si="19"/>
        <v>127072.35161434523</v>
      </c>
      <c r="BY59" s="76"/>
      <c r="CF59" s="68">
        <f>'Assign To West Contracts'!CH109</f>
        <v>1745.4310851434934</v>
      </c>
      <c r="CH59" s="68">
        <f>'Assign To West Contracts'!CJ109</f>
        <v>1396.3994682895079</v>
      </c>
      <c r="CK59" s="68">
        <f>'Assign To West Contracts'!CM109</f>
        <v>2047.5065517441467</v>
      </c>
      <c r="CL59" s="68">
        <f>'Assign To West Contracts'!CN109</f>
        <v>13866.396870595276</v>
      </c>
      <c r="CN59" s="68">
        <f>'Assign To West Contracts'!CP109</f>
        <v>26406.555497407484</v>
      </c>
      <c r="CP59" s="68"/>
      <c r="CQ59" s="68"/>
      <c r="CT59" s="68">
        <f>'Assign To West Contracts'!CV109</f>
        <v>0</v>
      </c>
      <c r="CW59" s="73">
        <f t="shared" si="16"/>
        <v>45462.28947317991</v>
      </c>
      <c r="CX59" s="76"/>
      <c r="CY59" s="73">
        <f t="shared" si="17"/>
        <v>172534.64108752515</v>
      </c>
      <c r="CZ59" s="76"/>
      <c r="DI59" s="76"/>
      <c r="DJ59" s="1"/>
      <c r="DK59" s="76"/>
    </row>
    <row r="60" spans="1:115" x14ac:dyDescent="0.2">
      <c r="A60" s="70" t="s">
        <v>329</v>
      </c>
      <c r="B60" s="68">
        <f>'Assign To West Contracts'!D110</f>
        <v>163.49704387093675</v>
      </c>
      <c r="L60" s="68">
        <f>'Assign To West Contracts'!N110</f>
        <v>817.4852193546833</v>
      </c>
      <c r="W60" s="68">
        <f>'Assign To West Contracts'!Y110</f>
        <v>294.29467896768608</v>
      </c>
      <c r="BD60" s="68">
        <f>'Assign To West Contracts'!BF110</f>
        <v>163.49704387093675</v>
      </c>
      <c r="BI60" s="68">
        <f>'Assign To West Contracts'!BK110</f>
        <v>4414.4201845152902</v>
      </c>
      <c r="BR60" s="68">
        <f>'Assign To West Contracts'!BT110</f>
        <v>1430.5991338706963</v>
      </c>
      <c r="BU60" s="68">
        <f>'Assign To West Contracts'!BW110</f>
        <v>155.3221916773899</v>
      </c>
      <c r="BX60" s="72">
        <f t="shared" si="19"/>
        <v>7439.1154961276197</v>
      </c>
      <c r="BY60" s="76"/>
      <c r="CF60" s="68">
        <f>'Assign To West Contracts'!CH110</f>
        <v>102.1816568904041</v>
      </c>
      <c r="CH60" s="68">
        <f>'Assign To West Contracts'!CJ110</f>
        <v>81.748521935468375</v>
      </c>
      <c r="CK60" s="68">
        <f>'Assign To West Contracts'!CM110</f>
        <v>119.86586794056944</v>
      </c>
      <c r="CL60" s="68">
        <f>'Assign To West Contracts'!CN110</f>
        <v>811.77161298284966</v>
      </c>
      <c r="CN60" s="68">
        <f>'Assign To West Contracts'!CP110</f>
        <v>1545.9021077716616</v>
      </c>
      <c r="CP60" s="68"/>
      <c r="CQ60" s="68"/>
      <c r="CT60" s="68">
        <f>'Assign To West Contracts'!CV110</f>
        <v>4834.8857659960331</v>
      </c>
      <c r="CW60" s="73">
        <f t="shared" si="16"/>
        <v>7496.3555335169858</v>
      </c>
      <c r="CX60" s="76"/>
      <c r="CY60" s="73">
        <f t="shared" si="17"/>
        <v>14935.471029644606</v>
      </c>
      <c r="CZ60" s="76"/>
      <c r="DI60" s="76"/>
      <c r="DJ60" s="1"/>
      <c r="DK60" s="76"/>
    </row>
    <row r="61" spans="1:115" x14ac:dyDescent="0.2">
      <c r="A61" s="70" t="s">
        <v>330</v>
      </c>
      <c r="B61" s="68">
        <f>'Assign To West Contracts'!D111</f>
        <v>828.40805723271478</v>
      </c>
      <c r="L61" s="68">
        <f>'Assign To West Contracts'!N111</f>
        <v>4142.0402861635721</v>
      </c>
      <c r="W61" s="68">
        <f>'Assign To West Contracts'!Y111</f>
        <v>1491.1345030188863</v>
      </c>
      <c r="BD61" s="68">
        <f>'Assign To West Contracts'!BF111</f>
        <v>828.40805723271478</v>
      </c>
      <c r="BI61" s="68">
        <f>'Assign To West Contracts'!BK111</f>
        <v>22367.017545283292</v>
      </c>
      <c r="BR61" s="68">
        <f>'Assign To West Contracts'!BT111</f>
        <v>7248.5705007862534</v>
      </c>
      <c r="BU61" s="68">
        <f>'Assign To West Contracts'!BW111</f>
        <v>786.98765437107897</v>
      </c>
      <c r="BX61" s="72">
        <f t="shared" si="19"/>
        <v>37692.566604088512</v>
      </c>
      <c r="BY61" s="76"/>
      <c r="CF61" s="68">
        <f>'Assign To West Contracts'!CH111</f>
        <v>517.73479119426793</v>
      </c>
      <c r="CH61" s="68">
        <f>'Assign To West Contracts'!CJ111</f>
        <v>414.20402861635739</v>
      </c>
      <c r="CK61" s="68">
        <f>'Assign To West Contracts'!CM111</f>
        <v>607.33728536122771</v>
      </c>
      <c r="CL61" s="68">
        <f>'Assign To West Contracts'!CN111</f>
        <v>4113.0905422280211</v>
      </c>
      <c r="CN61" s="68">
        <f>'Assign To West Contracts'!CP111</f>
        <v>7832.7884801513983</v>
      </c>
      <c r="CP61" s="68"/>
      <c r="CQ61" s="68"/>
      <c r="CT61" s="68">
        <f>'Assign To West Contracts'!CV111</f>
        <v>24497.435730474725</v>
      </c>
      <c r="CW61" s="73">
        <f t="shared" si="16"/>
        <v>37982.590858026</v>
      </c>
      <c r="CX61" s="76"/>
      <c r="CY61" s="73">
        <f t="shared" si="17"/>
        <v>75675.157462114512</v>
      </c>
      <c r="CZ61" s="76"/>
      <c r="DI61" s="76"/>
      <c r="DJ61" s="1"/>
      <c r="DK61" s="76"/>
    </row>
    <row r="62" spans="1:115" x14ac:dyDescent="0.2">
      <c r="A62" s="70" t="s">
        <v>331</v>
      </c>
      <c r="B62" s="68">
        <f>'Assign To West Contracts'!D112</f>
        <v>836.43850755262542</v>
      </c>
      <c r="L62" s="68">
        <f>'Assign To West Contracts'!N112</f>
        <v>4182.192537763126</v>
      </c>
      <c r="W62" s="68">
        <f>'Assign To West Contracts'!Y112</f>
        <v>1505.5893135947254</v>
      </c>
      <c r="BD62" s="68">
        <f>'Assign To West Contracts'!BF112</f>
        <v>836.43850755262542</v>
      </c>
      <c r="BI62" s="68">
        <f>'Assign To West Contracts'!BK112</f>
        <v>22583.839703920879</v>
      </c>
      <c r="BR62" s="68">
        <f>'Assign To West Contracts'!BT112</f>
        <v>7318.836941085473</v>
      </c>
      <c r="BU62" s="68">
        <f>'Assign To West Contracts'!BW112</f>
        <v>794.61658217499416</v>
      </c>
      <c r="BX62" s="72">
        <f t="shared" si="19"/>
        <v>38057.952093644453</v>
      </c>
      <c r="BY62" s="76"/>
      <c r="CF62" s="68">
        <f>'Assign To West Contracts'!CH112</f>
        <v>522.75362639664809</v>
      </c>
      <c r="CH62" s="68">
        <f>'Assign To West Contracts'!CJ112</f>
        <v>418.21925377631271</v>
      </c>
      <c r="CK62" s="68">
        <f>'Assign To West Contracts'!CM112</f>
        <v>613.22471228198333</v>
      </c>
      <c r="CL62" s="68">
        <f>'Assign To West Contracts'!CN112</f>
        <v>4152.962159811018</v>
      </c>
      <c r="CN62" s="68">
        <f>'Assign To West Contracts'!CP112</f>
        <v>7908.7182326532557</v>
      </c>
      <c r="CP62" s="68"/>
      <c r="CQ62" s="68"/>
      <c r="CT62" s="68">
        <f>'Assign To West Contracts'!CV112</f>
        <v>24734.909809681467</v>
      </c>
      <c r="CW62" s="73">
        <f t="shared" si="16"/>
        <v>38350.787794600685</v>
      </c>
      <c r="CX62" s="76"/>
      <c r="CY62" s="73">
        <f t="shared" si="17"/>
        <v>76408.739888245138</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601</v>
      </c>
    </row>
    <row r="3" spans="1:11" x14ac:dyDescent="0.2">
      <c r="A3" s="7"/>
    </row>
    <row r="4" spans="1:11" x14ac:dyDescent="0.2">
      <c r="A4" s="7"/>
    </row>
    <row r="5" spans="1:11" x14ac:dyDescent="0.2">
      <c r="A5" s="61" t="s">
        <v>203</v>
      </c>
      <c r="B5" s="61" t="s">
        <v>19</v>
      </c>
      <c r="C5" s="61" t="s">
        <v>2</v>
      </c>
      <c r="D5" s="101"/>
      <c r="E5" s="263" t="s">
        <v>607</v>
      </c>
      <c r="F5" s="263"/>
      <c r="G5" s="263" t="s">
        <v>646</v>
      </c>
      <c r="H5" s="263"/>
      <c r="I5" s="262" t="s">
        <v>602</v>
      </c>
      <c r="J5" s="262"/>
    </row>
    <row r="6" spans="1:11" x14ac:dyDescent="0.2">
      <c r="A6" s="103" t="s">
        <v>20</v>
      </c>
      <c r="B6" s="103">
        <v>20</v>
      </c>
      <c r="C6" s="104">
        <f>Bondad_St_Cap</f>
        <v>1287200</v>
      </c>
      <c r="D6" s="101"/>
      <c r="E6" s="102"/>
      <c r="F6" s="102"/>
      <c r="G6" s="263" t="s">
        <v>645</v>
      </c>
      <c r="H6" s="263"/>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624</v>
      </c>
      <c r="H8" s="100">
        <v>0.10028141877801247</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647</v>
      </c>
      <c r="H11" s="127">
        <f>F11-H8</f>
        <v>0.45309210659890409</v>
      </c>
      <c r="I11" s="101"/>
      <c r="J11" s="101"/>
    </row>
    <row r="12" spans="1:11" x14ac:dyDescent="0.2">
      <c r="A12" s="103" t="s">
        <v>499</v>
      </c>
      <c r="B12" s="103">
        <v>216752</v>
      </c>
      <c r="C12" s="104">
        <f>Waha_Cap</f>
        <v>2038000</v>
      </c>
      <c r="D12" s="101"/>
      <c r="E12" s="102">
        <f>C12</f>
        <v>2038000</v>
      </c>
      <c r="F12" s="122">
        <f>E12/E$13</f>
        <v>0.35720288755943669</v>
      </c>
      <c r="G12" s="103" t="s">
        <v>648</v>
      </c>
      <c r="H12" s="127">
        <f>F12+H8</f>
        <v>0.45748430633744919</v>
      </c>
      <c r="I12" s="101"/>
      <c r="J12" s="101"/>
    </row>
    <row r="13" spans="1:11" x14ac:dyDescent="0.2">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1" x14ac:dyDescent="0.2">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399215.67465835297</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442891.00000000012</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50206.069540109253</v>
      </c>
      <c r="DI5" s="117"/>
      <c r="DJ5" s="142" t="s">
        <v>559</v>
      </c>
      <c r="DK5" s="150">
        <f>$DI$36-$DI$42+$DK$4-DH51</f>
        <v>1978667.6050830898</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134</v>
      </c>
      <c r="CC6" s="62" t="s">
        <v>134</v>
      </c>
      <c r="CD6" s="62" t="s">
        <v>134</v>
      </c>
      <c r="CE6" s="62" t="s">
        <v>134</v>
      </c>
      <c r="CF6" s="62" t="s">
        <v>134</v>
      </c>
      <c r="CG6" s="62" t="s">
        <v>134</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19507.302600291379</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232921.76546815896</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20162.885890020218</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102161.4625738546</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103151.79884913095</v>
      </c>
      <c r="DJ10" s="89"/>
      <c r="DK10" s="142" t="s">
        <v>571</v>
      </c>
      <c r="DL10" s="131">
        <f>DK5</f>
        <v>1978667.6050830898</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4186147.6050830898</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45000.000000000007</v>
      </c>
      <c r="CC13" s="65">
        <f t="shared" si="12"/>
        <v>16124.144672531771</v>
      </c>
      <c r="CD13" s="65">
        <f t="shared" si="12"/>
        <v>48875.855327468234</v>
      </c>
      <c r="CE13" s="65">
        <f t="shared" si="12"/>
        <v>25000.000000000004</v>
      </c>
      <c r="CF13" s="65">
        <f t="shared" si="12"/>
        <v>20000</v>
      </c>
      <c r="CG13" s="65">
        <f t="shared" si="12"/>
        <v>25000.000000000004</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1156499.5112414467</v>
      </c>
      <c r="CZ13" s="76"/>
      <c r="DA13" s="73">
        <f>BZ13+CY13</f>
        <v>3877378.2991202353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116637.09746189023</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45318.726907930337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541116.22177875182</v>
      </c>
      <c r="DI16" s="117"/>
      <c r="DJ16" s="166"/>
      <c r="DK16" s="167">
        <f>MAX(0,DK4-(C31*1000))</f>
        <v>14716.000000000116</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38036.096043643032</v>
      </c>
      <c r="DJ17" s="166"/>
      <c r="DK17" s="167">
        <f>MAX(0,DL10-(C33*1000))</f>
        <v>75667.605083089788</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192721.57882624806</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194589.78984957974</v>
      </c>
      <c r="DJ19" s="221"/>
      <c r="DK19" s="219"/>
      <c r="DL19" s="219"/>
      <c r="DM19" s="240">
        <f>DL10-DM18</f>
        <v>825667.60508308979</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185000.00000000058</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37189.68114082166</v>
      </c>
      <c r="DI22" s="117"/>
      <c r="DJ22" s="177"/>
      <c r="DK22" s="178">
        <f>DL20-DL21</f>
        <v>5.8207660913467407E-10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14449.853777993614</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172534.64108752515</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14935.471029644606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75675.157462114512</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76408.739888245138</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224520.15185717947</v>
      </c>
      <c r="DI30" s="117"/>
      <c r="DK30" s="70" t="s">
        <v>634</v>
      </c>
      <c r="DL30" s="123">
        <f>SUMIF($D$1:$BY$1,"FR",D59:BY59)</f>
        <v>498332.8717995506</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87236.116713784926</v>
      </c>
      <c r="DI31" s="117"/>
      <c r="DK31" s="70" t="s">
        <v>635</v>
      </c>
      <c r="DL31" s="123">
        <f>SUMIF($D$1:$BY$1,"FR",D76:BY76)</f>
        <v>251089.41559047881</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1041648.4666562721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87523.310127080971</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443463.76905864081</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447762.63328987733</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65" t="s">
        <v>599</v>
      </c>
      <c r="C36" s="265"/>
      <c r="D36" s="77">
        <f t="shared" ref="D36:AD36" si="22">D13/$DA$13</f>
        <v>5.1581244998812562E-3</v>
      </c>
      <c r="E36" s="77">
        <f t="shared" si="22"/>
        <v>1.0316248999762512E-2</v>
      </c>
      <c r="F36" s="77">
        <f t="shared" si="22"/>
        <v>0</v>
      </c>
      <c r="G36" s="77">
        <f t="shared" si="22"/>
        <v>4.507686513092711E-3</v>
      </c>
      <c r="H36" s="77">
        <f t="shared" si="22"/>
        <v>1.6649699815305861E-2</v>
      </c>
      <c r="I36" s="77">
        <f t="shared" si="22"/>
        <v>1.5030663865245385E-3</v>
      </c>
      <c r="J36" s="77">
        <f t="shared" si="22"/>
        <v>7.5455848622407631E-4</v>
      </c>
      <c r="K36" s="77">
        <f t="shared" si="22"/>
        <v>3.3295870122156289E-3</v>
      </c>
      <c r="L36" s="77">
        <f t="shared" si="22"/>
        <v>0</v>
      </c>
      <c r="M36" s="77">
        <f t="shared" si="22"/>
        <v>2.1406216674507216E-2</v>
      </c>
      <c r="N36" s="77">
        <f t="shared" si="22"/>
        <v>2.5790622499406286E-2</v>
      </c>
      <c r="O36" s="77">
        <f t="shared" si="22"/>
        <v>5.3144313029079621E-4</v>
      </c>
      <c r="P36" s="77">
        <f t="shared" si="22"/>
        <v>9.1391579298726999E-3</v>
      </c>
      <c r="Q36" s="77">
        <f t="shared" si="22"/>
        <v>3.4286653567148139E-4</v>
      </c>
      <c r="R36" s="77">
        <f t="shared" si="22"/>
        <v>0</v>
      </c>
      <c r="S36" s="77">
        <f t="shared" si="22"/>
        <v>0</v>
      </c>
      <c r="T36" s="77">
        <f t="shared" si="22"/>
        <v>0</v>
      </c>
      <c r="U36" s="77">
        <f t="shared" si="22"/>
        <v>0</v>
      </c>
      <c r="V36" s="77">
        <f t="shared" si="22"/>
        <v>0</v>
      </c>
      <c r="W36" s="77">
        <f t="shared" si="22"/>
        <v>3.1967262296429292E-3</v>
      </c>
      <c r="X36" s="77">
        <f t="shared" si="22"/>
        <v>2.0042565871972626E-4</v>
      </c>
      <c r="Y36" s="77">
        <f t="shared" si="22"/>
        <v>9.2846240997862609E-3</v>
      </c>
      <c r="Z36" s="77">
        <f t="shared" si="22"/>
        <v>3.591779068905585E-3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1.0591046443793333E-3</v>
      </c>
      <c r="AJ36" s="77">
        <f t="shared" si="23"/>
        <v>0</v>
      </c>
      <c r="AK36" s="77">
        <f t="shared" si="23"/>
        <v>0</v>
      </c>
      <c r="AL36" s="77">
        <f t="shared" si="23"/>
        <v>8.9936917599591371E-3</v>
      </c>
      <c r="AM36" s="77">
        <f t="shared" si="23"/>
        <v>0</v>
      </c>
      <c r="AN36" s="77">
        <f t="shared" si="23"/>
        <v>0</v>
      </c>
      <c r="AO36" s="77">
        <f t="shared" si="23"/>
        <v>6.5797600841838184E-3</v>
      </c>
      <c r="AP36" s="77">
        <f t="shared" si="23"/>
        <v>1.1574266656380668E-3</v>
      </c>
      <c r="AQ36" s="77">
        <f t="shared" si="23"/>
        <v>0</v>
      </c>
      <c r="AR36" s="77">
        <f t="shared" si="23"/>
        <v>5.7984781767971118E-3</v>
      </c>
      <c r="AS36" s="77">
        <f t="shared" si="23"/>
        <v>1.8053435749584401E-3</v>
      </c>
      <c r="AT36" s="77">
        <f t="shared" si="23"/>
        <v>0</v>
      </c>
      <c r="AU36" s="77">
        <f t="shared" si="23"/>
        <v>0</v>
      </c>
      <c r="AV36" s="77">
        <f t="shared" si="23"/>
        <v>1.3427258595487574E-3</v>
      </c>
      <c r="AW36" s="77">
        <f t="shared" si="23"/>
        <v>1.7882002481748658E-3</v>
      </c>
      <c r="AX36" s="77">
        <f t="shared" si="23"/>
        <v>0</v>
      </c>
      <c r="AY36" s="77">
        <f t="shared" si="23"/>
        <v>3.3681594974786701E-3</v>
      </c>
      <c r="AZ36" s="77">
        <f t="shared" si="23"/>
        <v>1.1309553522222541E-3</v>
      </c>
      <c r="BA36" s="77">
        <f>BA13/$DA$13</f>
        <v>6.0757966982961042E-4</v>
      </c>
      <c r="BB36" s="77">
        <f t="shared" si="23"/>
        <v>8.0245895811935678E-4</v>
      </c>
      <c r="BC36" s="77">
        <f t="shared" si="23"/>
        <v>4.8823186248631682E-3</v>
      </c>
      <c r="BD36" s="77">
        <f t="shared" si="23"/>
        <v>2.6889812275529565E-3</v>
      </c>
      <c r="BE36" s="77">
        <f t="shared" si="23"/>
        <v>0</v>
      </c>
      <c r="BF36" s="77">
        <f t="shared" si="23"/>
        <v>5.1581244998812562E-3</v>
      </c>
      <c r="BG36" s="77">
        <f t="shared" si="23"/>
        <v>1.2187140588893442E-2</v>
      </c>
      <c r="BH36" s="77">
        <f t="shared" si="23"/>
        <v>2.5790622499406281E-3</v>
      </c>
      <c r="BI36" s="77">
        <f t="shared" si="23"/>
        <v>5.042154936345315E-7</v>
      </c>
      <c r="BJ36" s="77">
        <f t="shared" si="23"/>
        <v>3.3527809249228172E-2</v>
      </c>
      <c r="BK36" s="77">
        <f t="shared" si="23"/>
        <v>0.13926936149679392</v>
      </c>
      <c r="BL36" s="77">
        <f t="shared" ref="BL36:BY36" si="24">BL13/$DA$13</f>
        <v>0.15732279724637832</v>
      </c>
      <c r="BM36" s="77">
        <f t="shared" si="24"/>
        <v>1.2111256157101445E-3</v>
      </c>
      <c r="BN36" s="77">
        <f t="shared" si="24"/>
        <v>9.0304994909944591E-4</v>
      </c>
      <c r="BO36" s="77">
        <f t="shared" si="24"/>
        <v>1.7723678816747416E-2</v>
      </c>
      <c r="BP36" s="77">
        <f t="shared" si="24"/>
        <v>3.8685933749109426E-2</v>
      </c>
      <c r="BQ36" s="77">
        <f t="shared" si="24"/>
        <v>1.1846543022943318E-3</v>
      </c>
      <c r="BR36" s="77">
        <f t="shared" si="24"/>
        <v>8.3860868793548454E-2</v>
      </c>
      <c r="BS36" s="77">
        <f t="shared" si="24"/>
        <v>0</v>
      </c>
      <c r="BT36" s="77">
        <f t="shared" si="24"/>
        <v>4.5133589373961003E-2</v>
      </c>
      <c r="BU36" s="77">
        <f t="shared" si="24"/>
        <v>0</v>
      </c>
      <c r="BV36" s="77">
        <f t="shared" si="24"/>
        <v>0</v>
      </c>
      <c r="BW36" s="77">
        <f t="shared" si="24"/>
        <v>4.9002182748871933E-3</v>
      </c>
      <c r="BX36" s="77">
        <f t="shared" si="24"/>
        <v>3.7564054275772597E-4</v>
      </c>
      <c r="BY36" s="77">
        <f t="shared" si="24"/>
        <v>0</v>
      </c>
      <c r="BZ36" s="186">
        <f>SUM(D36:BY36)</f>
        <v>0.7017315768482395</v>
      </c>
      <c r="CA36" s="76"/>
      <c r="CB36" s="77">
        <f t="shared" ref="CB36:CX36" si="25">CB13/$DA$13</f>
        <v>1.160578012473283E-2</v>
      </c>
      <c r="CC36" s="77">
        <f t="shared" si="25"/>
        <v>4.1585172837507985E-3</v>
      </c>
      <c r="CD36" s="77">
        <f t="shared" si="25"/>
        <v>1.2605387340863286E-2</v>
      </c>
      <c r="CE36" s="77">
        <f t="shared" si="25"/>
        <v>6.4476556248515716E-3</v>
      </c>
      <c r="CF36" s="77">
        <f t="shared" si="25"/>
        <v>5.1581244998812562E-3</v>
      </c>
      <c r="CG36" s="77">
        <f t="shared" si="25"/>
        <v>6.4476556248515716E-3</v>
      </c>
      <c r="CH36" s="77">
        <f t="shared" si="25"/>
        <v>3.2237017585523766E-3</v>
      </c>
      <c r="CI36" s="77">
        <f t="shared" si="25"/>
        <v>3.2239538662991942E-3</v>
      </c>
      <c r="CJ36" s="77">
        <f t="shared" si="25"/>
        <v>2.5790622499406281E-3</v>
      </c>
      <c r="CK36" s="77">
        <f t="shared" si="25"/>
        <v>2.5790622499406281E-3</v>
      </c>
      <c r="CL36" s="77">
        <f t="shared" si="25"/>
        <v>1.0311206844826168E-4</v>
      </c>
      <c r="CM36" s="77">
        <f t="shared" si="25"/>
        <v>3.7816162022589858E-3</v>
      </c>
      <c r="CN36" s="77">
        <f t="shared" si="25"/>
        <v>2.5610365460431939E-2</v>
      </c>
      <c r="CO36" s="77">
        <f t="shared" si="25"/>
        <v>1.1607040663466914E-3</v>
      </c>
      <c r="CP36" s="77">
        <f t="shared" si="25"/>
        <v>4.8771252052787324E-2</v>
      </c>
      <c r="CQ36" s="77">
        <f t="shared" si="25"/>
        <v>2.4580505314683409E-3</v>
      </c>
      <c r="CR36" s="77">
        <f t="shared" si="25"/>
        <v>0.14953065100775029</v>
      </c>
      <c r="CS36" s="77">
        <f t="shared" si="25"/>
        <v>8.823771138604301E-3</v>
      </c>
      <c r="CT36" s="77">
        <f t="shared" si="25"/>
        <v>0</v>
      </c>
      <c r="CU36" s="77">
        <f t="shared" si="25"/>
        <v>0</v>
      </c>
      <c r="CV36" s="77">
        <f t="shared" si="25"/>
        <v>0</v>
      </c>
      <c r="CW36" s="77">
        <f t="shared" si="25"/>
        <v>0</v>
      </c>
      <c r="CX36" s="77">
        <f t="shared" si="25"/>
        <v>0</v>
      </c>
      <c r="CY36" s="187">
        <f>SUM(CB36:CX36)</f>
        <v>0.29826842315176022</v>
      </c>
      <c r="CZ36" s="76"/>
      <c r="DA36" s="186">
        <f>BZ36+CY36</f>
        <v>0.99999999999999978</v>
      </c>
      <c r="DC36" s="188">
        <f>MIN(MIN($CB36:$CX36),MIN($D36:$BY36))</f>
        <v>0</v>
      </c>
      <c r="DD36" s="188">
        <f>MAX(MAX($CB36:$CX36),MAX($D36:$BY36))</f>
        <v>0.15732279724637832</v>
      </c>
      <c r="DG36" s="189" t="s">
        <v>25</v>
      </c>
      <c r="DH36" s="190">
        <f>SUM(DH5:DH35)</f>
        <v>2583286.0949907089</v>
      </c>
      <c r="DI36" s="190">
        <f>SUM(DI5:DI35)</f>
        <v>1796592.6928880799</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1408020.1807997967</v>
      </c>
      <c r="DI38" s="117">
        <f>DA73</f>
        <v>906774.54060782818</v>
      </c>
      <c r="DK38" s="218" t="s">
        <v>662</v>
      </c>
      <c r="DL38" s="113"/>
      <c r="DM38" s="223">
        <f>SUM(DM36:DM37)</f>
        <v>361476.20899315737</v>
      </c>
    </row>
    <row r="39" spans="1:139" ht="13.5" thickTop="1" x14ac:dyDescent="0.2">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1229881.3597634723</v>
      </c>
      <c r="DI39" s="193">
        <f>SUM(DI5:DI27)</f>
        <v>817842.98041248077</v>
      </c>
      <c r="DK39" s="244" t="s">
        <v>664</v>
      </c>
      <c r="DL39" s="245"/>
      <c r="DM39" s="246">
        <f>SUM(CB11:CG11)</f>
        <v>180000.00000000003</v>
      </c>
    </row>
    <row r="40" spans="1:139" x14ac:dyDescent="0.2">
      <c r="A40" s="69" t="s">
        <v>562</v>
      </c>
      <c r="B40" s="70"/>
      <c r="C40" s="213">
        <v>0.69340282442017431</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7">
        <f>DM38-DM39</f>
        <v>181476.20899315734</v>
      </c>
    </row>
    <row r="41" spans="1:139" x14ac:dyDescent="0.2">
      <c r="A41" s="69" t="s">
        <v>567</v>
      </c>
      <c r="B41" s="70"/>
      <c r="C41" s="213">
        <v>0.82159404509302469</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1175265.9141909119</v>
      </c>
      <c r="DI41" s="121">
        <f>DA68</f>
        <v>889818.1522802515</v>
      </c>
      <c r="DK41" s="244" t="s">
        <v>667</v>
      </c>
      <c r="DL41" s="245"/>
      <c r="DM41" s="248">
        <v>430617.89012271707</v>
      </c>
    </row>
    <row r="42" spans="1:139" ht="13.5" thickBot="1" x14ac:dyDescent="0.25">
      <c r="A42" s="69" t="s">
        <v>563</v>
      </c>
      <c r="B42" s="70"/>
      <c r="C42" s="213">
        <v>1.1185312818104429</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79570.731011246389</v>
      </c>
      <c r="DK42" s="249" t="s">
        <v>668</v>
      </c>
      <c r="DL42" s="250"/>
      <c r="DM42" s="251">
        <f>DM41+DM40</f>
        <v>612094.09911587439</v>
      </c>
    </row>
    <row r="43" spans="1:139" x14ac:dyDescent="0.2">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
      <c r="A45" s="69" t="s">
        <v>545</v>
      </c>
      <c r="B45" s="70"/>
      <c r="C45" s="175"/>
      <c r="D45" s="115">
        <f>IF(D18&lt;1,0,IF(D$6="System",D$36*'Basin Allocations'!$J$6*$D$27,IF(D$6="SJ",D$11*'Basin Allocations'!$J$6,0)))*$C40*IF(D$1="FR",$C$43,1)</f>
        <v>0</v>
      </c>
      <c r="E45" s="115">
        <f>IF(E18&lt;1,0,IF(E$6="System",E$36*'Basin Allocations'!$J$6*$D$27,IF(E$6="SJ",E$11*'Basin Allocations'!$J$6,0)))*$C40*IF(E$1="FR",$C$43,1)</f>
        <v>4412.5515805674086</v>
      </c>
      <c r="F45" s="115">
        <f>IF(F18&lt;1,0,IF(F$6="System",F$36*'Basin Allocations'!$J$6*$D$27,IF(F$6="SJ",F$11*'Basin Allocations'!$J$6,0)))*$C40*IF(F$1="FR",$C$43,1)</f>
        <v>0</v>
      </c>
      <c r="G45" s="115">
        <f>IF(G18&lt;1,0,IF(G$6="System",G$36*'Basin Allocations'!$J$6*$D$27,IF(G$6="SJ",G$11*'Basin Allocations'!$J$6,0)))*$C40*IF(G$1="FR",$C$43,1)</f>
        <v>1928.0650601306279</v>
      </c>
      <c r="H45" s="115">
        <f>IF(H18&lt;1,0,IF(H$6="System",H$36*'Basin Allocations'!$J$6*$D$27,IF(H$6="SJ",H$11*'Basin Allocations'!$J$6,0)))*$C40*IF(H$1="FR",$C$43,1)</f>
        <v>7121.5476902207438</v>
      </c>
      <c r="I45" s="115">
        <f>IF(I18&lt;1,0,IF(I$6="System",I$36*'Basin Allocations'!$J$6*$D$27,IF(I$6="SJ",I$11*'Basin Allocations'!$J$6,0)))*$C40*IF(I$1="FR",$C$43,1)</f>
        <v>642.90402060955284</v>
      </c>
      <c r="J45" s="115">
        <f>IF(J18&lt;1,0,IF(J$6="System",J$36*'Basin Allocations'!$J$6*$D$27,IF(J$6="SJ",J$11*'Basin Allocations'!$J$6,0)))*$C40*IF(J$1="FR",$C$43,1)</f>
        <v>322.74601370083718</v>
      </c>
      <c r="K45" s="115">
        <f>IF(K18&lt;1,0,IF(K$6="System",K$36*'Basin Allocations'!$J$6*$D$27,IF(K$6="SJ",K$11*'Basin Allocations'!$J$6,0)))*$C40*IF(K$1="FR",$C$43,1)</f>
        <v>1424.1585709812753</v>
      </c>
      <c r="L45" s="115">
        <f>IF(L18&lt;1,0,IF(L$6="System",L$36*'Basin Allocations'!$J$6*$D$27,IF(L$6="SJ",L$11*'Basin Allocations'!$J$6,0)))*$C40*IF(L$1="FR",$C$43,1)</f>
        <v>0</v>
      </c>
      <c r="M45" s="115">
        <f>IF(M18&lt;1,0,IF(M$6="System",M$36*'Basin Allocations'!$J$6*$D$27,IF(M$6="SJ",M$11*'Basin Allocations'!$J$6,0)))*$C40*IF(M$1="FR",$C$43,1)</f>
        <v>9156.0445296773742</v>
      </c>
      <c r="N45" s="115">
        <f>IF(N18&lt;1,0,IF(N$6="System",N$36*'Basin Allocations'!$J$6*$D$27,IF(N$6="SJ",N$11*'Basin Allocations'!$J$6,0)))*$C40*IF(N$1="FR",$C$43,1)</f>
        <v>0</v>
      </c>
      <c r="O45" s="115">
        <f>IF(O18&lt;1,0,IF(O$6="System",O$36*'Basin Allocations'!$J$6*$D$27,IF(O$6="SJ",O$11*'Basin Allocations'!$J$6,0)))*$C40*IF(O$1="FR",$C$43,1)</f>
        <v>227.31326324135145</v>
      </c>
      <c r="P45" s="115">
        <f>IF(P18&lt;1,0,IF(P$6="System",P$36*'Basin Allocations'!$J$6*$D$27,IF(P$6="SJ",P$11*'Basin Allocations'!$J$6,0)))*$C40*IF(P$1="FR",$C$43,1)</f>
        <v>0</v>
      </c>
      <c r="Q45" s="115">
        <f>IF(Q18&lt;1,0,IF(Q$6="System",Q$36*'Basin Allocations'!$J$6*$D$27,IF(Q$6="SJ",Q$11*'Basin Allocations'!$J$6,0)))*$C40*IF(Q$1="FR",$C$43,1)</f>
        <v>146.65371822022672</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1367.3302551709373</v>
      </c>
      <c r="X45" s="115">
        <f>IF(X18&lt;1,0,IF(X$6="System",X$36*'Basin Allocations'!$J$6*$D$27,IF(X$6="SJ",X$11*'Basin Allocations'!$J$6,0)))*$C40*IF(X$1="FR",$C$43,1)</f>
        <v>85.727724989029596</v>
      </c>
      <c r="Y45" s="115">
        <f>IF(Y18&lt;1,0,IF(Y$6="System",Y$36*'Basin Allocations'!$J$6*$D$27,IF(Y$6="SJ",Y$11*'Basin Allocations'!$J$6,0)))*$C40*IF(Y$1="FR",$C$43,1)</f>
        <v>0</v>
      </c>
      <c r="Z45" s="115">
        <f>IF(Z18&lt;1,0,IF(Z$6="System",Z$36*'Basin Allocations'!$J$6*$D$27,IF(Z$6="SJ",Z$11*'Basin Allocations'!$J$6,0)))*$C40*IF(Z$1="FR",$C$43,1)</f>
        <v>1536.3055319732132</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453.00902223762677</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3846.8564292561528</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495.06413260960352</v>
      </c>
      <c r="AQ45" s="115">
        <f>IF(AQ18&lt;1,0,IF(AQ$6="System",AQ$36*'Basin Allocations'!$J$6*$D$27,IF(AQ$6="SJ",AQ$11*'Basin Allocations'!$J$6,0)))*$C40*IF(AQ$1="FR",$C$43,1)</f>
        <v>0</v>
      </c>
      <c r="AR45" s="115">
        <f>IF(AR18&lt;1,0,IF(AR$6="System",AR$36*'Basin Allocations'!$J$6*$D$27,IF(AR$6="SJ",AR$11*'Basin Allocations'!$J$6,0)))*$C40*IF(AR$1="FR",$C$43,1)</f>
        <v>2480.1731757832458</v>
      </c>
      <c r="AS45" s="115">
        <f>IF(AS18&lt;1,0,IF(AS$6="System",AS$36*'Basin Allocations'!$J$6*$D$27,IF(AS$6="SJ",AS$11*'Basin Allocations'!$J$6,0)))*$C40*IF(AS$1="FR",$C$43,1)</f>
        <v>772.19652659929682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1440.6571142810508</v>
      </c>
      <c r="AZ45" s="115">
        <f>IF(AZ18&lt;1,0,IF(AZ$6="System",AZ$36*'Basin Allocations'!$J$6*$D$27,IF(AZ$6="SJ",AZ$11*'Basin Allocations'!$J$6,0)))*$C40*IF(AZ$1="FR",$C$43,1)</f>
        <v>483.74160289407132</v>
      </c>
      <c r="BA45" s="115">
        <f>IF(BA18&lt;1,0,IF(BA$6="System",BA$36*'Basin Allocations'!$J$6*$D$27,IF(BA$6="SJ",BA$11*'Basin Allocations'!$J$6,0)))*$C40*IF(BA$1="FR",$C$43,1)</f>
        <v>259.87901537554882</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1150.153351865396</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5212.7848474146904</v>
      </c>
      <c r="BH45" s="115">
        <f>IF(BH18&lt;1,0,IF(BH$6="System",BH$36*'Basin Allocations'!$J$6*$D$27,IF(BH$6="SJ",BH$11*'Basin Allocations'!$J$6,0)))*$C40*IF(BH$1="FR",$C$43,1)</f>
        <v>1103.1378951418521</v>
      </c>
      <c r="BI45" s="115">
        <f>IF(BI18&lt;1,0,IF(BI$6="System",BI$36*'Basin Allocations'!$J$6*$D$27,IF(BI$6="SJ",BI$11*'Basin Allocations'!$J$6,0)))*$C40*IF(BI$1="FR",$C$43,1)</f>
        <v>0.21566723267680402</v>
      </c>
      <c r="BJ45" s="115">
        <f>IF(BJ18&lt;1,0,IF(BJ$6="System",BJ$36*'Basin Allocations'!$J$6*$D$27,IF(BJ$6="SJ",BJ$11*'Basin Allocations'!$J$6,0)))*$C40*IF(BJ$1="FR",$C$43,1)</f>
        <v>14340.792636844082</v>
      </c>
      <c r="BK45" s="115">
        <f>IF(BK18&lt;1,0,IF(BK$6="System",BK$36*'Basin Allocations'!$J$6*$D$27,IF(BK$6="SJ",BK$11*'Basin Allocations'!$J$6,0)))*$C40*IF(BK$1="FR",$C$43,1)</f>
        <v>0</v>
      </c>
      <c r="BL45" s="115">
        <f>IF(BL18&lt;1,0,IF(BL$6="System",BL$36*'Basin Allocations'!$J$6*$D$27,IF(BL$6="SJ",BL$11*'Basin Allocations'!$J$6,0)))*$C40*IF(BL$1="FR",$C$43,1)</f>
        <v>67291.411603652989</v>
      </c>
      <c r="BM45" s="115">
        <f>IF(BM18&lt;1,0,IF(BM$6="System",BM$36*'Basin Allocations'!$J$6*$D$27,IF(BM$6="SJ",BM$11*'Basin Allocations'!$J$6,0)))*$C40*IF(BM$1="FR",$C$43,1)</f>
        <v>0</v>
      </c>
      <c r="BN45" s="115">
        <f>IF(BN18&lt;1,0,IF(BN$6="System",BN$36*'Basin Allocations'!$J$6*$D$27,IF(BN$6="SJ",BN$11*'Basin Allocations'!$J$6,0)))*$C40*IF(BN$1="FR",$C$43,1)</f>
        <v>386.26001372415601</v>
      </c>
      <c r="BO45" s="115">
        <f>IF(BO18&lt;1,0,IF(BO$6="System",BO$36*'Basin Allocations'!$J$6*$D$27,IF(BO$6="SJ",BO$11*'Basin Allocations'!$J$6,0)))*$C40*IF(BO$1="FR",$C$43,1)</f>
        <v>7580.9188958223376</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35869.666305189705</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171538.26619540702</v>
      </c>
      <c r="CA45" s="76"/>
      <c r="CB45" s="115">
        <f>IF(CB18&lt;1,0,IF(CB$6="System",CB$36*'Basin Allocations'!$J$6*$D$27,IF(CB$6="SJ",CB$11*'Basin Allocations'!$J$6,0)))*$C40</f>
        <v>4964.1205281383372</v>
      </c>
      <c r="CC45" s="115">
        <f>IF(CC18&lt;1,0,IF(CC$6="System",CC$36*'Basin Allocations'!$J$6*$D$27,IF(CC$6="SJ",CC$11*'Basin Allocations'!$J$6,0)))*$C40</f>
        <v>1778.7155015019409</v>
      </c>
      <c r="CD45" s="115">
        <f>IF(CD18&lt;1,0,IF(CD$6="System",CD$36*'Basin Allocations'!$J$6*$D$27,IF(CD$6="SJ",CD$11*'Basin Allocations'!$J$6,0)))*$C40</f>
        <v>5391.6808169200995</v>
      </c>
      <c r="CE45" s="115">
        <f>IF(CE18&lt;1,0,IF(CE$6="System",CE$36*'Basin Allocations'!$J$6*$D$27,IF(CE$6="SJ",CE$11*'Basin Allocations'!$J$6,0)))*$C40</f>
        <v>2757.8447378546316</v>
      </c>
      <c r="CF45" s="115">
        <f>IF(CF18&lt;1,0,IF(CF$6="System",CF$36*'Basin Allocations'!$J$6*$D$27,IF(CF$6="SJ",CF$11*'Basin Allocations'!$J$6,0)))*$C40</f>
        <v>2206.2757902837043</v>
      </c>
      <c r="CG45" s="115">
        <f>IF(CG18&lt;1,0,IF(CG$6="System",CG$36*'Basin Allocations'!$J$6*$D$27,IF(CG$6="SJ",CG$11*'Basin Allocations'!$J$6,0)))*$C40</f>
        <v>2757.8447378546316</v>
      </c>
      <c r="CH45" s="115">
        <f>IF(CH18&lt;1,0,IF(CH$6="System",CH$36*'Basin Allocations'!$J$6*$D$27,IF(CH$6="SJ",CH$11*'Basin Allocations'!$J$6,0)))*$C40</f>
        <v>0</v>
      </c>
      <c r="CI45" s="115">
        <f>IF(CI18&lt;1,0,IF(CI$6="System",CI$36*'Basin Allocations'!$J$6*$D$27,IF(CI$6="SJ",CI$11*'Basin Allocations'!$J$6,0)))*$C40</f>
        <v>1378.9762857354849</v>
      </c>
      <c r="CJ45" s="115">
        <f>IF(CJ18&lt;1,0,IF(CJ$6="System",CJ$36*'Basin Allocations'!$J$6*$D$27,IF(CJ$6="SJ",CJ$11*'Basin Allocations'!$J$6,0)))*$C40</f>
        <v>0</v>
      </c>
      <c r="CK45" s="115">
        <f>IF(CK18&lt;1,0,IF(CK$6="System",CK$36*'Basin Allocations'!$J$6*$D$27,IF(CK$6="SJ",CK$11*'Basin Allocations'!$J$6,0)))*$C40</f>
        <v>1103.1378951418521</v>
      </c>
      <c r="CL45" s="115">
        <f>IF(CL18&lt;1,0,IF(CL$6="System",CL$36*'Basin Allocations'!$J$6*$D$27,IF(CL$6="SJ",CL$11*'Basin Allocations'!$J$6,0)))*$C40</f>
        <v>44.103949082406416</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1051.3777592994195</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23434.078001812512</v>
      </c>
      <c r="CZ45" s="76"/>
      <c r="DA45" s="72">
        <f>BZ45+CY45</f>
        <v>194972.34419721953</v>
      </c>
      <c r="DB45" s="74"/>
      <c r="DC45" s="117">
        <f>MIN(MIN($CB45:$CX45),MIN($D45:$BY45))</f>
        <v>0</v>
      </c>
      <c r="DD45" s="117">
        <f>MAX(MAX($CB45:$CX45),MAX($D45:$BY45))</f>
        <v>67291.411603652989</v>
      </c>
      <c r="DE45" s="69"/>
      <c r="DF45" s="69"/>
      <c r="DG45" s="89"/>
      <c r="DH45" s="142" t="s">
        <v>610</v>
      </c>
      <c r="DI45" s="89"/>
      <c r="DK45" s="89"/>
      <c r="DL45" s="142" t="s">
        <v>610</v>
      </c>
      <c r="DM45"/>
    </row>
    <row r="46" spans="1:139" x14ac:dyDescent="0.2">
      <c r="A46" s="69" t="s">
        <v>546</v>
      </c>
      <c r="B46" s="70"/>
      <c r="C46" s="175"/>
      <c r="D46" s="115">
        <f>IF(D18&lt;1,0,IF(D$6="System",D$36*'Basin Allocations'!$J$7*$D$27,IF(D$6="SJ",D$11*'Basin Allocations'!$J$7,0)))*$C41*IF(D$1="FR",$C$43,1)</f>
        <v>0</v>
      </c>
      <c r="E46" s="115">
        <f>IF(E18&lt;1,0,IF(E$6="System",E$36*'Basin Allocations'!$J$7*$D$27,IF(E$6="SJ",E$11*'Basin Allocations'!$J$7,0)))*$C41*IF(E$1="FR",$C$43,1)</f>
        <v>1714.4735628578978</v>
      </c>
      <c r="F46" s="115">
        <f>IF(F18&lt;1,0,IF(F$6="System",F$36*'Basin Allocations'!$J$7*$D$27,IF(F$6="SJ",F$11*'Basin Allocations'!$J$7,0)))*$C41*IF(F$1="FR",$C$43,1)</f>
        <v>0</v>
      </c>
      <c r="G46" s="115">
        <f>IF(G18&lt;1,0,IF(G$6="System",G$36*'Basin Allocations'!$J$7*$D$27,IF(G$6="SJ",G$11*'Basin Allocations'!$J$7,0)))*$C41*IF(G$1="FR",$C$43,1)</f>
        <v>749.13947467984394</v>
      </c>
      <c r="H46" s="115">
        <f>IF(H18&lt;1,0,IF(H$6="System",H$36*'Basin Allocations'!$J$7*$D$27,IF(H$6="SJ",H$11*'Basin Allocations'!$J$7,0)))*$C41*IF(H$1="FR",$C$43,1)</f>
        <v>2767.0396636916244</v>
      </c>
      <c r="I46" s="115">
        <f>IF(I18&lt;1,0,IF(I$6="System",I$36*'Basin Allocations'!$J$7*$D$27,IF(I$6="SJ",I$11*'Basin Allocations'!$J$7,0)))*$C41*IF(I$1="FR",$C$43,1)</f>
        <v>249.79695458843568</v>
      </c>
      <c r="J46" s="115">
        <f>IF(J18&lt;1,0,IF(J$6="System",J$36*'Basin Allocations'!$J$7*$D$27,IF(J$6="SJ",J$11*'Basin Allocations'!$J$7,0)))*$C41*IF(J$1="FR",$C$43,1)</f>
        <v>125.40125546514389</v>
      </c>
      <c r="K46" s="115">
        <f>IF(K18&lt;1,0,IF(K$6="System",K$36*'Basin Allocations'!$J$7*$D$27,IF(K$6="SJ",K$11*'Basin Allocations'!$J$7,0)))*$C41*IF(K$1="FR",$C$43,1)</f>
        <v>553.34927528505034</v>
      </c>
      <c r="L46" s="115">
        <f>IF(L18&lt;1,0,IF(L$6="System",L$36*'Basin Allocations'!$J$7*$D$27,IF(L$6="SJ",L$11*'Basin Allocations'!$J$7,0)))*$C41*IF(L$1="FR",$C$43,1)</f>
        <v>0</v>
      </c>
      <c r="M46" s="115">
        <f>IF(M18&lt;1,0,IF(M$6="System",M$36*'Basin Allocations'!$J$7*$D$27,IF(M$6="SJ",M$11*'Basin Allocations'!$J$7,0)))*$C41*IF(M$1="FR",$C$43,1)</f>
        <v>3557.5326429301381</v>
      </c>
      <c r="N46" s="115">
        <f>IF(N18&lt;1,0,IF(N$6="System",N$36*'Basin Allocations'!$J$7*$D$27,IF(N$6="SJ",N$11*'Basin Allocations'!$J$7,0)))*$C41*IF(N$1="FR",$C$43,1)</f>
        <v>0</v>
      </c>
      <c r="O46" s="115">
        <f>IF(O18&lt;1,0,IF(O$6="System",O$36*'Basin Allocations'!$J$7*$D$27,IF(O$6="SJ",O$11*'Basin Allocations'!$J$7,0)))*$C41*IF(O$1="FR",$C$43,1)</f>
        <v>88.32136535934626</v>
      </c>
      <c r="P46" s="115">
        <f>IF(P18&lt;1,0,IF(P$6="System",P$36*'Basin Allocations'!$J$7*$D$27,IF(P$6="SJ",P$11*'Basin Allocations'!$J$7,0)))*$C41*IF(P$1="FR",$C$43,1)</f>
        <v>0</v>
      </c>
      <c r="Q46" s="115">
        <f>IF(Q18&lt;1,0,IF(Q$6="System",Q$36*'Basin Allocations'!$J$7*$D$27,IF(Q$6="SJ",Q$11*'Basin Allocations'!$J$7,0)))*$C41*IF(Q$1="FR",$C$43,1)</f>
        <v>56.981526038287903</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531.26893394521358</v>
      </c>
      <c r="X46" s="115">
        <f>IF(X18&lt;1,0,IF(X$6="System",X$36*'Basin Allocations'!$J$7*$D$27,IF(X$6="SJ",X$11*'Basin Allocations'!$J$7,0)))*$C41*IF(X$1="FR",$C$43,1)</f>
        <v>33.309053823852125</v>
      </c>
      <c r="Y46" s="115">
        <f>IF(Y18&lt;1,0,IF(Y$6="System",Y$36*'Basin Allocations'!$J$7*$D$27,IF(Y$6="SJ",Y$11*'Basin Allocations'!$J$7,0)))*$C41*IF(Y$1="FR",$C$43,1)</f>
        <v>0</v>
      </c>
      <c r="Z46" s="115">
        <f>IF(Z18&lt;1,0,IF(Z$6="System",Z$36*'Basin Allocations'!$J$7*$D$27,IF(Z$6="SJ",Z$11*'Basin Allocations'!$J$7,0)))*$C41*IF(Z$1="FR",$C$43,1)</f>
        <v>596.92338343197628</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176.01425800503492</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1494.6757058013843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192.35454856013214</v>
      </c>
      <c r="AQ46" s="115">
        <f>IF(AQ18&lt;1,0,IF(AQ$6="System",AQ$36*'Basin Allocations'!$J$7*$D$27,IF(AQ$6="SJ",AQ$11*'Basin Allocations'!$J$7,0)))*$C41*IF(AQ$1="FR",$C$43,1)</f>
        <v>0</v>
      </c>
      <c r="AR46" s="115">
        <f>IF(AR18&lt;1,0,IF(AR$6="System",AR$36*'Basin Allocations'!$J$7*$D$27,IF(AR$6="SJ",AR$11*'Basin Allocations'!$J$7,0)))*$C41*IF(AR$1="FR",$C$43,1)</f>
        <v>963.6581609416337</v>
      </c>
      <c r="AS46" s="115">
        <f>IF(AS18&lt;1,0,IF(AS$6="System",AS$36*'Basin Allocations'!$J$7*$D$27,IF(AS$6="SJ",AS$11*'Basin Allocations'!$J$7,0)))*$C41*IF(AS$1="FR",$C$43,1)</f>
        <v>300.03287350013215</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559.75969696435766</v>
      </c>
      <c r="AZ46" s="115">
        <f>IF(AZ18&lt;1,0,IF(AZ$6="System",AZ$36*'Basin Allocations'!$J$7*$D$27,IF(AZ$6="SJ",AZ$11*'Basin Allocations'!$J$7,0)))*$C41*IF(AZ$1="FR",$C$43,1)</f>
        <v>187.95523956452905</v>
      </c>
      <c r="BA46" s="115">
        <f>IF(BA18&lt;1,0,IF(BA$6="System",BA$36*'Basin Allocations'!$J$7*$D$27,IF(BA$6="SJ",BA$11*'Basin Allocations'!$J$7,0)))*$C41*IF(BA$1="FR",$C$43,1)</f>
        <v>100.97461599431901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446.88599759145501</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2025.3999633947612</v>
      </c>
      <c r="BH46" s="115">
        <f>IF(BH18&lt;1,0,IF(BH$6="System",BH$36*'Basin Allocations'!$J$7*$D$27,IF(BH$6="SJ",BH$11*'Basin Allocations'!$J$7,0)))*$C41*IF(BH$1="FR",$C$43,1)</f>
        <v>428.61839071447446</v>
      </c>
      <c r="BI46" s="115">
        <f>IF(BI18&lt;1,0,IF(BI$6="System",BI$36*'Basin Allocations'!$J$7*$D$27,IF(BI$6="SJ",BI$11*'Basin Allocations'!$J$7,0)))*$C41*IF(BI$1="FR",$C$43,1)</f>
        <v>8.379636182101162E-2</v>
      </c>
      <c r="BJ46" s="115">
        <f>IF(BJ18&lt;1,0,IF(BJ$6="System",BJ$36*'Basin Allocations'!$J$7*$D$27,IF(BJ$6="SJ",BJ$11*'Basin Allocations'!$J$7,0)))*$C41*IF(BJ$1="FR",$C$43,1)</f>
        <v>5572.0390792881681</v>
      </c>
      <c r="BK46" s="115">
        <f>IF(BK18&lt;1,0,IF(BK$6="System",BK$36*'Basin Allocations'!$J$7*$D$27,IF(BK$6="SJ",BK$11*'Basin Allocations'!$J$7,0)))*$C41*IF(BK$1="FR",$C$43,1)</f>
        <v>0</v>
      </c>
      <c r="BL46" s="115">
        <f>IF(BL18&lt;1,0,IF(BL$6="System",BL$36*'Basin Allocations'!$J$7*$D$27,IF(BL$6="SJ",BL$11*'Basin Allocations'!$J$7,0)))*$C41*IF(BL$1="FR",$C$43,1)</f>
        <v>26145.721833582938</v>
      </c>
      <c r="BM46" s="115">
        <f>IF(BM18&lt;1,0,IF(BM$6="System",BM$36*'Basin Allocations'!$J$7*$D$27,IF(BM$6="SJ",BM$11*'Basin Allocations'!$J$7,0)))*$C41*IF(BM$1="FR",$C$43,1)</f>
        <v>0</v>
      </c>
      <c r="BN46" s="115">
        <f>IF(BN18&lt;1,0,IF(BN$6="System",BN$36*'Basin Allocations'!$J$7*$D$27,IF(BN$6="SJ",BN$11*'Basin Allocations'!$J$7,0)))*$C41*IF(BN$1="FR",$C$43,1)</f>
        <v>150.07928402143182</v>
      </c>
      <c r="BO46" s="115">
        <f>IF(BO18&lt;1,0,IF(BO$6="System",BO$36*'Basin Allocations'!$J$7*$D$27,IF(BO$6="SJ",BO$11*'Basin Allocations'!$J$7,0)))*$C41*IF(BO$1="FR",$C$43,1)</f>
        <v>2945.5259143703793</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13936.968999889743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66650.285450643511</v>
      </c>
      <c r="CA46" s="76"/>
      <c r="CB46" s="115">
        <f>IF(CB18&lt;1,0,IF(CB$6="System",CB$36*'Basin Allocations'!$J$7*$D$27,IF(CB$6="SJ",CB$11*'Basin Allocations'!$J$7,0)))*$C41</f>
        <v>1928.7827582151351</v>
      </c>
      <c r="CC46" s="115">
        <f>IF(CC18&lt;1,0,IF(CC$6="System",CC$36*'Basin Allocations'!$J$7*$D$27,IF(CC$6="SJ",CC$11*'Basin Allocations'!$J$7,0)))*$C41</f>
        <v>691.11049411879344</v>
      </c>
      <c r="CD46" s="115">
        <f>IF(CD18&lt;1,0,IF(CD$6="System",CD$36*'Basin Allocations'!$J$7*$D$27,IF(CD$6="SJ",CD$11*'Basin Allocations'!$J$7,0)))*$C41</f>
        <v>2094.9090455252904</v>
      </c>
      <c r="CE46" s="115">
        <f>IF(CE18&lt;1,0,IF(CE$6="System",CE$36*'Basin Allocations'!$J$7*$D$27,IF(CE$6="SJ",CE$11*'Basin Allocations'!$J$7,0)))*$C41</f>
        <v>1071.5459767861864</v>
      </c>
      <c r="CF46" s="115">
        <f>IF(CF18&lt;1,0,IF(CF$6="System",CF$36*'Basin Allocations'!$J$7*$D$27,IF(CF$6="SJ",CF$11*'Basin Allocations'!$J$7,0)))*$C41</f>
        <v>857.23678142894892</v>
      </c>
      <c r="CG46" s="115">
        <f>IF(CG18&lt;1,0,IF(CG$6="System",CG$36*'Basin Allocations'!$J$7*$D$27,IF(CG$6="SJ",CG$11*'Basin Allocations'!$J$7,0)))*$C41</f>
        <v>1071.5459767861864</v>
      </c>
      <c r="CH46" s="115">
        <f>IF(CH18&lt;1,0,IF(CH$6="System",CH$36*'Basin Allocations'!$J$7*$D$27,IF(CH$6="SJ",CH$11*'Basin Allocations'!$J$7,0)))*$C41</f>
        <v>0</v>
      </c>
      <c r="CI46" s="115">
        <f>IF(CI18&lt;1,0,IF(CI$6="System",CI$36*'Basin Allocations'!$J$7*$D$27,IF(CI$6="SJ",CI$11*'Basin Allocations'!$J$7,0)))*$C41</f>
        <v>535.79393748354823</v>
      </c>
      <c r="CJ46" s="115">
        <f>IF(CJ18&lt;1,0,IF(CJ$6="System",CJ$36*'Basin Allocations'!$J$7*$D$27,IF(CJ$6="SJ",CJ$11*'Basin Allocations'!$J$7,0)))*$C41</f>
        <v>0</v>
      </c>
      <c r="CK46" s="115">
        <f>IF(CK18&lt;1,0,IF(CK$6="System",CK$36*'Basin Allocations'!$J$7*$D$27,IF(CK$6="SJ",CK$11*'Basin Allocations'!$J$7,0)))*$C41</f>
        <v>428.61839071447446</v>
      </c>
      <c r="CL46" s="115">
        <f>IF(CL18&lt;1,0,IF(CL$6="System",CL$36*'Basin Allocations'!$J$7*$D$27,IF(CL$6="SJ",CL$11*'Basin Allocations'!$J$7,0)))*$C41</f>
        <v>17.136355992396876</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408.50726387743168</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9105.1869809283926</v>
      </c>
      <c r="CZ46" s="76"/>
      <c r="DA46" s="72">
        <f>BZ46+CY46</f>
        <v>75755.472431571907</v>
      </c>
      <c r="DB46" s="74"/>
      <c r="DC46" s="117">
        <f>MIN(MIN($CB46:$CX46),MIN($D46:$BY46))</f>
        <v>0</v>
      </c>
      <c r="DD46" s="117">
        <f>MAX(MAX($CB46:$CX46),MAX($D46:$BY46))</f>
        <v>26145.721833582938</v>
      </c>
      <c r="DE46" s="69"/>
      <c r="DF46" s="117"/>
      <c r="DG46" s="142" t="s">
        <v>588</v>
      </c>
      <c r="DH46" s="131">
        <f>SUMIF(D16:CX16,"&gt;1",D81:CX81)-BZ81</f>
        <v>2047724.3401759523</v>
      </c>
      <c r="DI46" s="89"/>
      <c r="DK46" s="89" t="s">
        <v>81</v>
      </c>
      <c r="DL46" s="148">
        <f>DH5+DH14+DH22+DH30</f>
        <v>428553.00000000058</v>
      </c>
      <c r="DM46"/>
    </row>
    <row r="47" spans="1:139" x14ac:dyDescent="0.2">
      <c r="A47" s="69" t="s">
        <v>547</v>
      </c>
      <c r="B47" s="70"/>
      <c r="C47" s="175"/>
      <c r="D47" s="115">
        <f>IF(D18&lt;1,0,IF(D$6="System",D$36*'Basin Allocations'!$J$8*$D$27,IF(D$6="SJ",(D$11-D46-D45),0)))*$C42/IF(D$6="SJ",$C42,1)*IF(D$1="FR",$C$43,1)</f>
        <v>0</v>
      </c>
      <c r="E47" s="115">
        <f>IF(E18&lt;1,0,IF(E$6="System",E$36*'Basin Allocations'!$J$8*$D$27,IF(E$6="SJ",(E$11-E46-E45),0)))*$C42/IF(E$6="SJ",$C42,1)*IF(E$1="FR",$C$43,1)</f>
        <v>20471.216205124187</v>
      </c>
      <c r="F47" s="115">
        <f>IF(F18&lt;1,0,IF(F$6="System",F$36*'Basin Allocations'!$J$8*$D$27,IF(F$6="SJ",(F$11-F46-F45),0)))*$C42/IF(F$6="SJ",$C42,1)*IF(F$1="FR",$C$43,1)</f>
        <v>0</v>
      </c>
      <c r="G47" s="115">
        <f>IF(G18&lt;1,0,IF(G$6="System",G$36*'Basin Allocations'!$J$8*$D$27,IF(G$6="SJ",(G$11-G46-G45),0)))*$C42/IF(G$6="SJ",$C42,1)*IF(G$1="FR",$C$43,1)</f>
        <v>8944.9009224736201</v>
      </c>
      <c r="H47" s="115">
        <f>IF(H18&lt;1,0,IF(H$6="System",H$36*'Basin Allocations'!$J$8*$D$27,IF(H$6="SJ",(H$11-H46-H45),0)))*$C42/IF(H$6="SJ",$C42,1)*IF(H$1="FR",$C$43,1)</f>
        <v>33039.102165660108</v>
      </c>
      <c r="I47" s="115">
        <f>IF(I18&lt;1,0,IF(I$6="System",I$36*'Basin Allocations'!$J$8*$D$27,IF(I$6="SJ",(I$11-I46-I45),0)))*$C42/IF(I$6="SJ",$C42,1)*IF(I$1="FR",$C$43,1)</f>
        <v>2982.6341890261597</v>
      </c>
      <c r="J47" s="115">
        <f>IF(J18&lt;1,0,IF(J$6="System",J$36*'Basin Allocations'!$J$8*$D$27,IF(J$6="SJ",(J$11-J46-J45),0)))*$C42/IF(J$6="SJ",$C42,1)*IF(J$1="FR",$C$43,1)</f>
        <v>1497.3203837227932</v>
      </c>
      <c r="K47" s="115">
        <f>IF(K18&lt;1,0,IF(K$6="System",K$36*'Basin Allocations'!$J$8*$D$27,IF(K$6="SJ",(K$11-K46-K45),0)))*$C42/IF(K$6="SJ",$C42,1)*IF(K$1="FR",$C$43,1)</f>
        <v>6607.12004939089</v>
      </c>
      <c r="L47" s="115">
        <f>IF(L18&lt;1,0,IF(L$6="System",L$36*'Basin Allocations'!$J$8*$D$27,IF(L$6="SJ",(L$11-L46-L45),0)))*$C42/IF(L$6="SJ",$C42,1)*IF(L$1="FR",$C$43,1)</f>
        <v>0</v>
      </c>
      <c r="M47" s="115">
        <f>IF(M18&lt;1,0,IF(M$6="System",M$36*'Basin Allocations'!$J$8*$D$27,IF(M$6="SJ",(M$11-M46-M45),0)))*$C42/IF(M$6="SJ",$C42,1)*IF(M$1="FR",$C$43,1)</f>
        <v>42477.773625632697</v>
      </c>
      <c r="N47" s="115">
        <f>IF(N18&lt;1,0,IF(N$6="System",N$36*'Basin Allocations'!$J$8*$D$27,IF(N$6="SJ",(N$11-N46-N45),0)))*$C42/IF(N$6="SJ",$C42,1)*IF(N$1="FR",$C$43,1)</f>
        <v>0</v>
      </c>
      <c r="O47" s="115">
        <f>IF(O18&lt;1,0,IF(O$6="System",O$36*'Basin Allocations'!$J$8*$D$27,IF(O$6="SJ",(O$11-O46-O45),0)))*$C42/IF(O$6="SJ",$C42,1)*IF(O$1="FR",$C$43,1)</f>
        <v>1054.5778045063978</v>
      </c>
      <c r="P47" s="115">
        <f>IF(P18&lt;1,0,IF(P$6="System",P$36*'Basin Allocations'!$J$8*$D$27,IF(P$6="SJ",(P$11-P46-P45),0)))*$C42/IF(P$6="SJ",$C42,1)*IF(P$1="FR",$C$43,1)</f>
        <v>0</v>
      </c>
      <c r="Q47" s="115">
        <f>IF(Q18&lt;1,0,IF(Q$6="System",Q$36*'Basin Allocations'!$J$8*$D$27,IF(Q$6="SJ",(Q$11-Q46-Q45),0)))*$C42/IF(Q$6="SJ",$C42,1)*IF(Q$1="FR",$C$43,1)</f>
        <v>680.37277710090166</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6343.4755982642882</v>
      </c>
      <c r="X47" s="115">
        <f>IF(X18&lt;1,0,IF(X$6="System",X$36*'Basin Allocations'!$J$8*$D$27,IF(X$6="SJ",(X$11-X46-X45),0)))*$C42/IF(X$6="SJ",$C42,1)*IF(X$1="FR",$C$43,1)</f>
        <v>397.71791014354181</v>
      </c>
      <c r="Y47" s="115">
        <f>IF(Y18&lt;1,0,IF(Y$6="System",Y$36*'Basin Allocations'!$J$8*$D$27,IF(Y$6="SJ",(Y$11-Y46-Y45),0)))*$C42/IF(Y$6="SJ",$C42,1)*IF(Y$1="FR",$C$43,1)</f>
        <v>0</v>
      </c>
      <c r="Z47" s="115">
        <f>IF(Z18&lt;1,0,IF(Z$6="System",Z$36*'Basin Allocations'!$J$8*$D$27,IF(Z$6="SJ",(Z$11-Z46-Z45),0)))*$C42/IF(Z$6="SJ",$C42,1)*IF(Z$1="FR",$C$43,1)</f>
        <v>7127.4051142327562</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2101.651497500653</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17846.778272277621</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2296.7583968163526</v>
      </c>
      <c r="AQ47" s="115">
        <f>IF(AQ18&lt;1,0,IF(AQ$6="System",AQ$36*'Basin Allocations'!$J$8*$D$27,IF(AQ$6="SJ",(AQ$11-AQ46-AQ45),0)))*$C42/IF(AQ$6="SJ",$C42,1)*IF(AQ$1="FR",$C$43,1)</f>
        <v>0</v>
      </c>
      <c r="AR47" s="115">
        <f>IF(AR18&lt;1,0,IF(AR$6="System",AR$36*'Basin Allocations'!$J$8*$D$27,IF(AR$6="SJ",(AR$11-AR46-AR45),0)))*$C42/IF(AR$6="SJ",$C42,1)*IF(AR$1="FR",$C$43,1)</f>
        <v>11506.304318618189</v>
      </c>
      <c r="AS47" s="115">
        <f>IF(AS18&lt;1,0,IF(AS$6="System",AS$36*'Basin Allocations'!$J$8*$D$27,IF(AS$6="SJ",(AS$11-AS46-AS45),0)))*$C42/IF(AS$6="SJ",$C42,1)*IF(AS$1="FR",$C$43,1)</f>
        <v>3582.4628358967338</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6683.66198681474</v>
      </c>
      <c r="AZ47" s="115">
        <f>IF(AZ18&lt;1,0,IF(AZ$6="System",AZ$36*'Basin Allocations'!$J$8*$D$27,IF(AZ$6="SJ",(AZ$11-AZ46-AZ45),0)))*$C42/IF(AZ$6="SJ",$C42,1)*IF(AZ$1="FR",$C$43,1)</f>
        <v>2244.2296162313569</v>
      </c>
      <c r="BA47" s="115">
        <f>IF(BA18&lt;1,0,IF(BA$6="System",BA$36*'Basin Allocations'!$J$8*$D$27,IF(BA$6="SJ",(BA$11-BA46-BA45),0)))*$C42/IF(BA$6="SJ",$C42,1)*IF(BA$1="FR",$C$43,1)</f>
        <v>1205.6605829508624</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5335.9235592339837</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24183.750307231388</v>
      </c>
      <c r="BH47" s="115">
        <f>IF(BH18&lt;1,0,IF(BH$6="System",BH$36*'Basin Allocations'!$J$8*$D$27,IF(BH$6="SJ",(BH$11-BH46-BH45),0)))*$C42/IF(BH$6="SJ",$C42,1)*IF(BH$1="FR",$C$43,1)</f>
        <v>5117.8040512810467</v>
      </c>
      <c r="BI47" s="115">
        <f>IF(BI18&lt;1,0,IF(BI$6="System",BI$36*'Basin Allocations'!$J$8*$D$27,IF(BI$6="SJ",(BI$11-BI46-BI45),0)))*$C42/IF(BI$6="SJ",$C42,1)*IF(BI$1="FR",$C$43,1)</f>
        <v>1.0005482016189733</v>
      </c>
      <c r="BJ47" s="115">
        <f>IF(BJ18&lt;1,0,IF(BJ$6="System",BJ$36*'Basin Allocations'!$J$8*$D$27,IF(BJ$6="SJ",(BJ$11-BJ46-BJ45),0)))*$C42/IF(BJ$6="SJ",$C42,1)*IF(BJ$1="FR",$C$43,1)</f>
        <v>66531.452666653611</v>
      </c>
      <c r="BK47" s="115">
        <f>IF(BK18&lt;1,0,IF(BK$6="System",BK$36*'Basin Allocations'!$J$8*$D$27,IF(BK$6="SJ",(BK$11-BK46-BK45),0)))*$C42/IF(BK$6="SJ",$C42,1)*IF(BK$1="FR",$C$43,1)</f>
        <v>0</v>
      </c>
      <c r="BL47" s="115">
        <f>IF(BL18&lt;1,0,IF(BL$6="System",BL$36*'Basin Allocations'!$J$8*$D$27,IF(BL$6="SJ",(BL$11-BL46-BL45),0)))*$C42/IF(BL$6="SJ",$C42,1)*IF(BL$1="FR",$C$43,1)</f>
        <v>312186.04712814389</v>
      </c>
      <c r="BM47" s="115">
        <f>IF(BM18&lt;1,0,IF(BM$6="System",BM$36*'Basin Allocations'!$J$8*$D$27,IF(BM$6="SJ",(BM$11-BM46-BM45),0)))*$C42/IF(BM$6="SJ",$C42,1)*IF(BM$1="FR",$C$43,1)</f>
        <v>0</v>
      </c>
      <c r="BN47" s="115">
        <f>IF(BN18&lt;1,0,IF(BN$6="System",BN$36*'Basin Allocations'!$J$8*$D$27,IF(BN$6="SJ",(BN$11-BN46-BN45),0)))*$C42/IF(BN$6="SJ",$C42,1)*IF(BN$1="FR",$C$43,1)</f>
        <v>1791.9818290995809</v>
      </c>
      <c r="BO47" s="115">
        <f>IF(BO18&lt;1,0,IF(BO$6="System",BO$36*'Basin Allocations'!$J$8*$D$27,IF(BO$6="SJ",(BO$11-BO46-BO45),0)))*$C42/IF(BO$6="SJ",$C42,1)*IF(BO$1="FR",$C$43,1)</f>
        <v>35170.269835108527</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166410.67661916677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795820.03079650516</v>
      </c>
      <c r="CA47" s="76"/>
      <c r="CB47" s="115">
        <f>IF(CB18&lt;1,0,IF(CB$6="System",CB$36*'Basin Allocations'!$J$8*$D$27,IF(CB$6="SJ",(CB$11-CB46-CB45),0)))*$C42/IF(CB$6="SJ",$C42,1)</f>
        <v>23030.118230764714</v>
      </c>
      <c r="CC47" s="115">
        <f>IF(CC18&lt;1,0,IF(CC$6="System",CC$36*'Basin Allocations'!$J$8*$D$27,IF(CC$6="SJ",(CC$11-CC46-CC45),0)))*$C42/IF(CC$6="SJ",$C42,1)</f>
        <v>8252.0212928524816</v>
      </c>
      <c r="CD47" s="115">
        <f>IF(CD18&lt;1,0,IF(CD$6="System",CD$36*'Basin Allocations'!$J$8*$D$27,IF(CD$6="SJ",(CD$11-CD46-CD45),0)))*$C42/IF(CD$6="SJ",$C42,1)</f>
        <v>25013.705040474328</v>
      </c>
      <c r="CE47" s="115">
        <f>IF(CE18&lt;1,0,IF(CE$6="System",CE$36*'Basin Allocations'!$J$8*$D$27,IF(CE$6="SJ",(CE$11-CE46-CE45),0)))*$C42/IF(CE$6="SJ",$C42,1)</f>
        <v>12794.510128202619</v>
      </c>
      <c r="CF47" s="115">
        <f>IF(CF18&lt;1,0,IF(CF$6="System",CF$36*'Basin Allocations'!$J$8*$D$27,IF(CF$6="SJ",(CF$11-CF46-CF45),0)))*$C42/IF(CF$6="SJ",$C42,1)</f>
        <v>10235.608102562093</v>
      </c>
      <c r="CG47" s="115">
        <f>IF(CG18&lt;1,0,IF(CG$6="System",CG$36*'Basin Allocations'!$J$8*$D$27,IF(CG$6="SJ",(CG$11-CG46-CG45),0)))*$C42/IF(CG$6="SJ",$C42,1)</f>
        <v>12794.510128202619</v>
      </c>
      <c r="CH47" s="115">
        <f>IF(CH18&lt;1,0,IF(CH$6="System",CH$36*'Basin Allocations'!$J$8*$D$27,IF(CH$6="SJ",(CH$11-CH46-CH45),0)))*$C42/IF(CH$6="SJ",$C42,1)</f>
        <v>0</v>
      </c>
      <c r="CI47" s="115">
        <f>IF(CI18&lt;1,0,IF(CI$6="System",CI$36*'Basin Allocations'!$J$8*$D$27,IF(CI$6="SJ",(CI$11-CI46-CI45),0)))*$C42/IF(CI$6="SJ",$C42,1)</f>
        <v>6397.5052011517137</v>
      </c>
      <c r="CJ47" s="115">
        <f>IF(CJ18&lt;1,0,IF(CJ$6="System",CJ$36*'Basin Allocations'!$J$8*$D$27,IF(CJ$6="SJ",(CJ$11-CJ46-CJ45),0)))*$C42/IF(CJ$6="SJ",$C42,1)</f>
        <v>0</v>
      </c>
      <c r="CK47" s="115">
        <f>IF(CK18&lt;1,0,IF(CK$6="System",CK$36*'Basin Allocations'!$J$8*$D$27,IF(CK$6="SJ",(CK$11-CK46-CK45),0)))*$C42/IF(CK$6="SJ",$C42,1)</f>
        <v>5117.8040512810467</v>
      </c>
      <c r="CL47" s="115">
        <f>IF(CL18&lt;1,0,IF(CL$6="System",CL$36*'Basin Allocations'!$J$8*$D$27,IF(CL$6="SJ",(CL$11-CL46-CL45),0)))*$C42/IF(CL$6="SJ",$C42,1)</f>
        <v>204.61210723107999</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4877.6724828924935</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108718.06676561518</v>
      </c>
      <c r="CZ47" s="76"/>
      <c r="DA47" s="72">
        <f>BZ47+CY47</f>
        <v>904538.0975621203</v>
      </c>
      <c r="DB47" s="74"/>
      <c r="DC47" s="117">
        <f>MIN(MIN($CB47:$CX47),MIN($D47:$BY47))</f>
        <v>0</v>
      </c>
      <c r="DD47" s="117">
        <f>MAX(MAX($CB47:$CX47),MAX($D47:$BY47))</f>
        <v>312186.04712814389</v>
      </c>
      <c r="DE47" s="69"/>
      <c r="DF47" s="117"/>
      <c r="DG47" s="142" t="s">
        <v>589</v>
      </c>
      <c r="DH47" s="131">
        <f>SUMIF(D7:CX7,"DSCALEHR",D81:CX81)</f>
        <v>1130580.6451612902</v>
      </c>
      <c r="DI47" s="89"/>
      <c r="DK47" s="89" t="s">
        <v>560</v>
      </c>
      <c r="DL47" s="148">
        <f>DH6+DH15+DH23+DH31</f>
        <v>166512.00000000026</v>
      </c>
      <c r="DM47"/>
    </row>
    <row r="48" spans="1:139" x14ac:dyDescent="0.2">
      <c r="A48" s="69" t="s">
        <v>548</v>
      </c>
      <c r="B48" s="70"/>
      <c r="C48" s="175"/>
      <c r="D48" s="115">
        <f>SUM(D45:D47)</f>
        <v>0</v>
      </c>
      <c r="E48" s="115">
        <f t="shared" ref="E48:BO48" si="28">SUM(E45:E47)</f>
        <v>26598.241348549491</v>
      </c>
      <c r="F48" s="115">
        <f t="shared" si="28"/>
        <v>0</v>
      </c>
      <c r="G48" s="115">
        <f t="shared" si="28"/>
        <v>11622.105457284091</v>
      </c>
      <c r="H48" s="115">
        <f t="shared" si="28"/>
        <v>42927.689519572479</v>
      </c>
      <c r="I48" s="115">
        <f t="shared" si="28"/>
        <v>3875.3351642241482</v>
      </c>
      <c r="J48" s="115">
        <f t="shared" si="28"/>
        <v>1945.4676528887742</v>
      </c>
      <c r="K48" s="115">
        <f t="shared" si="28"/>
        <v>8584.627895657215</v>
      </c>
      <c r="L48" s="115">
        <f t="shared" si="28"/>
        <v>0</v>
      </c>
      <c r="M48" s="115">
        <f t="shared" si="28"/>
        <v>55191.350798240208</v>
      </c>
      <c r="N48" s="115">
        <f t="shared" si="28"/>
        <v>0</v>
      </c>
      <c r="O48" s="115">
        <f t="shared" si="28"/>
        <v>1370.2124331070954</v>
      </c>
      <c r="P48" s="115">
        <f t="shared" si="28"/>
        <v>0</v>
      </c>
      <c r="Q48" s="115">
        <f t="shared" si="28"/>
        <v>884.00802135941626</v>
      </c>
      <c r="R48" s="115">
        <f t="shared" si="28"/>
        <v>0</v>
      </c>
      <c r="S48" s="115">
        <f t="shared" si="28"/>
        <v>0</v>
      </c>
      <c r="T48" s="115">
        <f t="shared" si="28"/>
        <v>0</v>
      </c>
      <c r="U48" s="115">
        <f t="shared" si="28"/>
        <v>0</v>
      </c>
      <c r="V48" s="115">
        <f t="shared" si="28"/>
        <v>0</v>
      </c>
      <c r="W48" s="115">
        <f t="shared" si="28"/>
        <v>8242.0747873804394</v>
      </c>
      <c r="X48" s="115">
        <f t="shared" si="28"/>
        <v>516.75468895642348</v>
      </c>
      <c r="Y48" s="115">
        <f t="shared" si="28"/>
        <v>0</v>
      </c>
      <c r="Z48" s="115">
        <f t="shared" si="28"/>
        <v>9260.6340296379458</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2730.6747777433147</v>
      </c>
      <c r="AJ48" s="115">
        <f t="shared" si="28"/>
        <v>0</v>
      </c>
      <c r="AK48" s="115">
        <f t="shared" si="28"/>
        <v>0</v>
      </c>
      <c r="AL48" s="115">
        <f t="shared" si="28"/>
        <v>23188.310407335157</v>
      </c>
      <c r="AM48" s="115">
        <f t="shared" si="28"/>
        <v>0</v>
      </c>
      <c r="AN48" s="115">
        <f t="shared" si="28"/>
        <v>0</v>
      </c>
      <c r="AO48" s="115">
        <f t="shared" si="28"/>
        <v>0</v>
      </c>
      <c r="AP48" s="115">
        <f t="shared" si="28"/>
        <v>2984.1770779860881</v>
      </c>
      <c r="AQ48" s="115">
        <f t="shared" si="28"/>
        <v>0</v>
      </c>
      <c r="AR48" s="115">
        <f t="shared" si="28"/>
        <v>14950.135655343069</v>
      </c>
      <c r="AS48" s="115">
        <f t="shared" si="28"/>
        <v>4654.6922359961627</v>
      </c>
      <c r="AT48" s="115">
        <f t="shared" si="28"/>
        <v>0</v>
      </c>
      <c r="AU48" s="115">
        <f t="shared" si="28"/>
        <v>0</v>
      </c>
      <c r="AV48" s="115">
        <f t="shared" si="28"/>
        <v>0</v>
      </c>
      <c r="AW48" s="115">
        <f t="shared" si="28"/>
        <v>0</v>
      </c>
      <c r="AX48" s="115">
        <f t="shared" si="28"/>
        <v>0</v>
      </c>
      <c r="AY48" s="115">
        <f t="shared" si="28"/>
        <v>8684.078798060149</v>
      </c>
      <c r="AZ48" s="115">
        <f t="shared" si="28"/>
        <v>2915.9264586899571</v>
      </c>
      <c r="BA48" s="115">
        <f t="shared" si="28"/>
        <v>1566.5142143207302</v>
      </c>
      <c r="BB48" s="115">
        <f t="shared" si="28"/>
        <v>0</v>
      </c>
      <c r="BC48" s="115">
        <f t="shared" si="28"/>
        <v>0</v>
      </c>
      <c r="BD48" s="115">
        <f t="shared" si="28"/>
        <v>6932.9629086908344</v>
      </c>
      <c r="BE48" s="115">
        <f t="shared" si="28"/>
        <v>0</v>
      </c>
      <c r="BF48" s="115">
        <f t="shared" si="28"/>
        <v>0</v>
      </c>
      <c r="BG48" s="115">
        <f t="shared" si="28"/>
        <v>31421.935118040841</v>
      </c>
      <c r="BH48" s="115">
        <f t="shared" si="28"/>
        <v>6649.5603371373727</v>
      </c>
      <c r="BI48" s="115">
        <f t="shared" si="28"/>
        <v>1.300011796116789</v>
      </c>
      <c r="BJ48" s="115">
        <f t="shared" si="28"/>
        <v>86444.28438278586</v>
      </c>
      <c r="BK48" s="115">
        <f t="shared" si="28"/>
        <v>0</v>
      </c>
      <c r="BL48" s="115">
        <f t="shared" si="28"/>
        <v>405623.18056537979</v>
      </c>
      <c r="BM48" s="115">
        <f t="shared" si="28"/>
        <v>0</v>
      </c>
      <c r="BN48" s="115">
        <f t="shared" si="28"/>
        <v>2328.3211268451687</v>
      </c>
      <c r="BO48" s="115">
        <f t="shared" si="28"/>
        <v>45696.714645301246</v>
      </c>
      <c r="BP48" s="115">
        <f t="shared" ref="BP48:BY48" si="29">SUM(BP45:BP47)</f>
        <v>0</v>
      </c>
      <c r="BQ48" s="115">
        <f t="shared" si="29"/>
        <v>0</v>
      </c>
      <c r="BR48" s="115">
        <f t="shared" si="29"/>
        <v>216217.31192424623</v>
      </c>
      <c r="BS48" s="115">
        <f t="shared" si="29"/>
        <v>0</v>
      </c>
      <c r="BT48" s="115">
        <f t="shared" si="29"/>
        <v>0</v>
      </c>
      <c r="BU48" s="115">
        <f t="shared" si="29"/>
        <v>0</v>
      </c>
      <c r="BV48" s="115">
        <f t="shared" si="29"/>
        <v>0</v>
      </c>
      <c r="BW48" s="115">
        <f t="shared" si="29"/>
        <v>0</v>
      </c>
      <c r="BX48" s="115">
        <f t="shared" si="29"/>
        <v>0</v>
      </c>
      <c r="BY48" s="115">
        <f t="shared" si="29"/>
        <v>0</v>
      </c>
      <c r="BZ48" s="78">
        <f t="shared" si="26"/>
        <v>1034008.5824425559</v>
      </c>
      <c r="CA48" s="76"/>
      <c r="CB48" s="115">
        <f t="shared" ref="CB48:CX48" si="30">SUM(CB45:CB47)</f>
        <v>29923.021517118184</v>
      </c>
      <c r="CC48" s="115">
        <f t="shared" si="30"/>
        <v>10721.847288473216</v>
      </c>
      <c r="CD48" s="115">
        <f t="shared" si="30"/>
        <v>32500.294902919719</v>
      </c>
      <c r="CE48" s="115">
        <f t="shared" si="30"/>
        <v>16623.900842843439</v>
      </c>
      <c r="CF48" s="115">
        <f t="shared" si="30"/>
        <v>13299.120674274745</v>
      </c>
      <c r="CG48" s="115">
        <f t="shared" si="30"/>
        <v>16623.900842843439</v>
      </c>
      <c r="CH48" s="115">
        <f t="shared" si="30"/>
        <v>0</v>
      </c>
      <c r="CI48" s="115">
        <f t="shared" si="30"/>
        <v>8312.2754243707459</v>
      </c>
      <c r="CJ48" s="115">
        <f t="shared" si="30"/>
        <v>0</v>
      </c>
      <c r="CK48" s="115">
        <f t="shared" si="30"/>
        <v>6649.5603371373727</v>
      </c>
      <c r="CL48" s="115">
        <f t="shared" si="30"/>
        <v>265.85241230588326</v>
      </c>
      <c r="CM48" s="115">
        <f t="shared" si="30"/>
        <v>0</v>
      </c>
      <c r="CN48" s="115">
        <f t="shared" si="30"/>
        <v>0</v>
      </c>
      <c r="CO48" s="115">
        <f t="shared" si="30"/>
        <v>0</v>
      </c>
      <c r="CP48" s="115">
        <f t="shared" si="30"/>
        <v>0</v>
      </c>
      <c r="CQ48" s="115">
        <f t="shared" si="30"/>
        <v>6337.5575060693445</v>
      </c>
      <c r="CR48" s="115">
        <f t="shared" si="30"/>
        <v>0</v>
      </c>
      <c r="CS48" s="115">
        <f t="shared" si="30"/>
        <v>0</v>
      </c>
      <c r="CT48" s="115">
        <f t="shared" si="30"/>
        <v>0</v>
      </c>
      <c r="CU48" s="115">
        <f t="shared" si="30"/>
        <v>0</v>
      </c>
      <c r="CV48" s="115">
        <f t="shared" si="30"/>
        <v>0</v>
      </c>
      <c r="CW48" s="115">
        <f t="shared" si="30"/>
        <v>0</v>
      </c>
      <c r="CX48" s="115">
        <f t="shared" si="30"/>
        <v>0</v>
      </c>
      <c r="CY48" s="124">
        <f t="shared" si="27"/>
        <v>141257.33174835608</v>
      </c>
      <c r="CZ48" s="76"/>
      <c r="DA48" s="124">
        <f>BZ48+CY48</f>
        <v>1175265.9141909119</v>
      </c>
      <c r="DB48" s="74"/>
      <c r="DC48" s="117">
        <f>MIN(MIN($CB48:$CX48),MIN($D48:$BY48))</f>
        <v>0</v>
      </c>
      <c r="DD48" s="117">
        <f>MAX(MAX($CB48:$CX48),MAX($D48:$BY48))</f>
        <v>405623.18056537979</v>
      </c>
      <c r="DE48" s="69"/>
      <c r="DF48" s="117"/>
      <c r="DG48" s="142" t="s">
        <v>590</v>
      </c>
      <c r="DH48" s="131">
        <f>SUMIF(D8:CX8,"CA",D81:CX81)</f>
        <v>3178304.9853372439</v>
      </c>
      <c r="DI48" s="89" t="str">
        <f>IF(ABS(DH48-DH47-DH46)&lt;1,"OKAY","ERROR")</f>
        <v>OKAY</v>
      </c>
      <c r="DK48" s="89" t="s">
        <v>26</v>
      </c>
      <c r="DL48" s="148">
        <f>DH7+DH16+DH24+DH32</f>
        <v>1988221.0949907079</v>
      </c>
      <c r="DM48"/>
    </row>
    <row r="49" spans="1:139" s="69" customFormat="1" x14ac:dyDescent="0.2">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814021.96792085795</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5"/>
      <c r="D50" s="115">
        <f>IF(D17&lt;1,0,IF(D$6="System",D$36*'Basin Allocations'!$J$6*$D$27,IF(D$6="SJ",D$11*'Basin Allocations'!$J$6,0)))*$C40*IF(D$1="FR",$C$43,1)</f>
        <v>2206.2757902837043</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11031.378951418526</v>
      </c>
      <c r="O50" s="115">
        <f>IF(O17&lt;1,0,IF(O$6="System",O$36*'Basin Allocations'!$J$6*$D$27,IF(O$6="SJ",O$11*'Basin Allocations'!$J$6,0)))*$C40*IF(O$1="FR",$C$43,1)</f>
        <v>0</v>
      </c>
      <c r="P50" s="115">
        <f>IF(P17&lt;1,0,IF(P$6="System",P$36*'Basin Allocations'!$J$6*$D$27,IF(P$6="SJ",P$11*'Basin Allocations'!$J$6,0)))*$C40*IF(P$1="FR",$C$43,1)</f>
        <v>3909.0764258834106</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3971.296422510668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2814.3495528159538</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824.70644398142599</v>
      </c>
      <c r="AU50" s="115">
        <f>IF(AU17&lt;1,0,IF(AU$6="System",AU$36*'Basin Allocations'!$J$6*$D$27,IF(AU$6="SJ",AU$11*'Basin Allocations'!$J$6,0)))*$C40*IF(AU$1="FR",$C$43,1)</f>
        <v>0</v>
      </c>
      <c r="AV50" s="115">
        <f>IF(AV17&lt;1,0,IF(AV$6="System",AV$36*'Basin Allocations'!$J$6*$D$27,IF(AV$6="SJ",AV$11*'Basin Allocations'!$J$6,0)))*$C40*IF(AV$1="FR",$C$43,1)</f>
        <v>574.32184061832913</v>
      </c>
      <c r="AW50" s="115">
        <f>IF(AW17&lt;1,0,IF(AW$6="System",AW$36*'Basin Allocations'!$J$6*$D$27,IF(AW$6="SJ",AW$11*'Basin Allocations'!$J$6,0)))*$C40*IF(AW$1="FR",$C$43,1)</f>
        <v>764.86384068828534</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343.23440080513359</v>
      </c>
      <c r="BC50" s="115">
        <f>IF(BC17&lt;1,0,IF(BC$6="System",BC$36*'Basin Allocations'!$J$6*$D$27,IF(BC$6="SJ",BC$11*'Basin Allocations'!$J$6,0)))*$C40*IF(BC$1="FR",$C$43,1)</f>
        <v>2088.3058140094931</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2206.2757902837043</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59569.446337660025</v>
      </c>
      <c r="BL50" s="115">
        <f>IF(BL17&lt;1,0,IF(BL$6="System",BL$36*'Basin Allocations'!$J$6*$D$27,IF(BL$6="SJ",BL$11*'Basin Allocations'!$J$6,0)))*$C40*IF(BL$1="FR",$C$43,1)</f>
        <v>0</v>
      </c>
      <c r="BM50" s="115">
        <f>IF(BM17&lt;1,0,IF(BM$6="System",BM$36*'Basin Allocations'!$J$6*$D$27,IF(BM$6="SJ",BM$11*'Basin Allocations'!$J$6,0)))*$C40*IF(BM$1="FR",$C$43,1)</f>
        <v>518.03269288968318</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16547.068427127786</v>
      </c>
      <c r="BQ50" s="115">
        <f>IF(BQ17&lt;1,0,IF(BQ$6="System",BQ$36*'Basin Allocations'!$J$6*$D$27,IF(BQ$6="SJ",BQ$11*'Basin Allocations'!$J$6,0)))*$C40*IF(BQ$1="FR",$C$43,1)</f>
        <v>506.71016317415098</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19304.913164982419</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2095.9620007695194</v>
      </c>
      <c r="BX50" s="115">
        <f>IF(BX17&lt;1,0,IF(BX$6="System",BX$36*'Basin Allocations'!$J$6*$D$27,IF(BX$6="SJ",BX$11*'Basin Allocations'!$J$6,0)))*$C40*IF(BX$1="FR",$C$43,1)</f>
        <v>160.67208834421899</v>
      </c>
      <c r="BY50" s="115">
        <f>IF(BY17&lt;1,0,IF(BY$6="System",BY$36*'Basin Allocations'!$J$6*$D$27,IF(BY$6="SJ",BY$11*'Basin Allocations'!$J$6,0)))*$C40*IF(BY$1="FR",$C$43,1)</f>
        <v>0</v>
      </c>
      <c r="BZ50" s="78">
        <f t="shared" si="26"/>
        <v>129436.89014824643</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1378.868452119146</v>
      </c>
      <c r="CI50" s="115">
        <f>IF(CI17&lt;1,0,IF(CI$6="System",CI$36*'Basin Allocations'!$J$6*$D$27,IF(CI$6="SJ",CI$11*'Basin Allocations'!$J$6,0)))*$C40</f>
        <v>0</v>
      </c>
      <c r="CJ50" s="115">
        <f>IF(CJ17&lt;1,0,IF(CJ$6="System",CJ$36*'Basin Allocations'!$J$6*$D$27,IF(CJ$6="SJ",CJ$11*'Basin Allocations'!$J$6,0)))*$C40</f>
        <v>1103.1378951418521</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1617.50424507603</v>
      </c>
      <c r="CN50" s="115">
        <f>IF(CN17&lt;1,0,IF(CN$6="System",CN$36*'Basin Allocations'!$J$6*$D$27,IF(CN$6="SJ",CN$11*'Basin Allocations'!$J$6,0)))*$C40</f>
        <v>10954.277915736568</v>
      </c>
      <c r="CO50" s="115">
        <f>IF(CO17&lt;1,0,IF(CO$6="System",CO$36*'Basin Allocations'!$J$6*$D$27,IF(CO$6="SJ",CO$11*'Basin Allocations'!$J$6,0)))*$C40</f>
        <v>496.46596962200277</v>
      </c>
      <c r="CP50" s="115">
        <f>IF(CP17&lt;1,0,IF(CP$6="System",CP$36*'Basin Allocations'!$J$6*$D$27,IF(CP$6="SJ",CP$11*'Basin Allocations'!$J$6,0)))*$C40</f>
        <v>20860.844415129221</v>
      </c>
      <c r="CQ50" s="115">
        <f>IF(CQ17&lt;1,0,IF(CQ$6="System",CQ$36*'Basin Allocations'!$J$6*$D$27,IF(CQ$6="SJ",CQ$11*'Basin Allocations'!$J$6,0)))*$C40</f>
        <v>0</v>
      </c>
      <c r="CR50" s="115">
        <f>IF(CR17&lt;1,0,IF(CR$6="System",CR$36*'Basin Allocations'!$J$6*$D$27,IF(CR$6="SJ",CR$11*'Basin Allocations'!$J$6,0)))*$C40</f>
        <v>63958.490189865668</v>
      </c>
      <c r="CS50" s="115">
        <f>IF(CS17&lt;1,0,IF(CS$6="System",CS$36*'Basin Allocations'!$J$6*$D$27,IF(CS$6="SJ",CS$11*'Basin Allocations'!$J$6,0)))*$C40</f>
        <v>3774.1765718440702</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104143.76565453455</v>
      </c>
      <c r="CZ50" s="76"/>
      <c r="DA50" s="72">
        <f>BZ50+CY50</f>
        <v>233580.655802781</v>
      </c>
      <c r="DB50" s="74"/>
      <c r="DC50" s="117">
        <f>MIN(MIN($CB50:$CX50),MIN($D50:$BY50))</f>
        <v>0</v>
      </c>
      <c r="DD50" s="117">
        <f>MAX(MAX($CB50:$CX50),MAX($D50:$BY50))</f>
        <v>63958.490189865668</v>
      </c>
      <c r="DF50" s="89"/>
      <c r="DG50" s="142" t="s">
        <v>591</v>
      </c>
      <c r="DH50" s="148">
        <f>BP81</f>
        <v>150000</v>
      </c>
      <c r="DI50" s="89"/>
      <c r="DK50" s="89" t="s">
        <v>28</v>
      </c>
      <c r="DL50" s="148">
        <f>DI8+DI17+DI25+DI33</f>
        <v>160657.76309038882</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5"/>
      <c r="D51" s="115">
        <f>IF(D17&lt;1,0,IF(D$6="System",D$36*'Basin Allocations'!$J$7*$D$27,IF(D$6="SJ",D$11*'Basin Allocations'!$J$7,0)))*$C41*IF(D$1="FR",$C$43,1)</f>
        <v>857.23678142894892</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4286.1839071447457</v>
      </c>
      <c r="O51" s="115">
        <f>IF(O17&lt;1,0,IF(O$6="System",O$36*'Basin Allocations'!$J$7*$D$27,IF(O$6="SJ",O$11*'Basin Allocations'!$J$7,0)))*$C41*IF(O$1="FR",$C$43,1)</f>
        <v>0</v>
      </c>
      <c r="P51" s="115">
        <f>IF(P17&lt;1,0,IF(P$6="System",P$36*'Basin Allocations'!$J$7*$D$27,IF(P$6="SJ",P$11*'Basin Allocations'!$J$7,0)))*$C41*IF(P$1="FR",$C$43,1)</f>
        <v>1518.8509561867463</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1543.0262065721079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1093.5006235832911</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320.4353239861469</v>
      </c>
      <c r="AU51" s="115">
        <f>IF(AU17&lt;1,0,IF(AU$6="System",AU$36*'Basin Allocations'!$J$7*$D$27,IF(AU$6="SJ",AU$11*'Basin Allocations'!$J$7,0)))*$C41*IF(AU$1="FR",$C$43,1)</f>
        <v>0</v>
      </c>
      <c r="AV51" s="115">
        <f>IF(AV17&lt;1,0,IF(AV$6="System",AV$36*'Basin Allocations'!$J$7*$D$27,IF(AV$6="SJ",AV$11*'Basin Allocations'!$J$7,0)))*$C41*IF(AV$1="FR",$C$43,1)</f>
        <v>223.14971152935399</v>
      </c>
      <c r="AW51" s="115">
        <f>IF(AW17&lt;1,0,IF(AW$6="System",AW$36*'Basin Allocations'!$J$7*$D$27,IF(AW$6="SJ",AW$11*'Basin Allocations'!$J$7,0)))*$C41*IF(AW$1="FR",$C$43,1)</f>
        <v>297.18379719821775</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133.36190983814001</v>
      </c>
      <c r="BC51" s="115">
        <f>IF(BC17&lt;1,0,IF(BC$6="System",BC$36*'Basin Allocations'!$J$7*$D$27,IF(BC$6="SJ",BC$11*'Basin Allocations'!$J$7,0)))*$C41*IF(BC$1="FR",$C$43,1)</f>
        <v>811.40017151285565</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857.23678142894892</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23145.393098581619</v>
      </c>
      <c r="BL51" s="115">
        <f>IF(BL17&lt;1,0,IF(BL$6="System",BL$36*'Basin Allocations'!$J$7*$D$27,IF(BL$6="SJ",BL$11*'Basin Allocations'!$J$7,0)))*$C41*IF(BL$1="FR",$C$43,1)</f>
        <v>0</v>
      </c>
      <c r="BM51" s="115">
        <f>IF(BM17&lt;1,0,IF(BM$6="System",BM$36*'Basin Allocations'!$J$7*$D$27,IF(BM$6="SJ",BM$11*'Basin Allocations'!$J$7,0)))*$C41*IF(BM$1="FR",$C$43,1)</f>
        <v>201.2788610940699</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6429.2758607171163</v>
      </c>
      <c r="BQ51" s="115">
        <f>IF(BQ17&lt;1,0,IF(BQ$6="System",BQ$36*'Basin Allocations'!$J$7*$D$27,IF(BQ$6="SJ",BQ$11*'Basin Allocations'!$J$7,0)))*$C41*IF(BQ$1="FR",$C$43,1)</f>
        <v>196.87955209846683</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7500.8218375033039</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814.37494235750125</v>
      </c>
      <c r="BX51" s="115">
        <f>IF(BX17&lt;1,0,IF(BX$6="System",BX$36*'Basin Allocations'!$J$7*$D$27,IF(BX$6="SJ",BX$11*'Basin Allocations'!$J$7,0)))*$C41*IF(BX$1="FR",$C$43,1)</f>
        <v>62.42828955665366</v>
      </c>
      <c r="BY51" s="115">
        <f>IF(BY17&lt;1,0,IF(BY$6="System",BY$36*'Basin Allocations'!$J$7*$D$27,IF(BY$6="SJ",BY$11*'Basin Allocations'!$J$7,0)))*$C41*IF(BY$1="FR",$C$43,1)</f>
        <v>0</v>
      </c>
      <c r="BZ51" s="78">
        <f t="shared" si="26"/>
        <v>50292.018612318228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535.75203930263774</v>
      </c>
      <c r="CI51" s="115">
        <f>IF(CI17&lt;1,0,IF(CI$6="System",CI$36*'Basin Allocations'!$J$7*$D$27,IF(CI$6="SJ",CI$11*'Basin Allocations'!$J$7,0)))*$C41</f>
        <v>0</v>
      </c>
      <c r="CJ51" s="115">
        <f>IF(CJ17&lt;1,0,IF(CJ$6="System",CJ$36*'Basin Allocations'!$J$7*$D$27,IF(CJ$6="SJ",CJ$11*'Basin Allocations'!$J$7,0)))*$C41</f>
        <v>428.61839071447446</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628.47271365758706</v>
      </c>
      <c r="CN51" s="115">
        <f>IF(CN17&lt;1,0,IF(CN$6="System",CN$36*'Basin Allocations'!$J$7*$D$27,IF(CN$6="SJ",CN$11*'Basin Allocations'!$J$7,0)))*$C41</f>
        <v>4256.2267077937331</v>
      </c>
      <c r="CO51" s="115">
        <f>IF(CO17&lt;1,0,IF(CO$6="System",CO$36*'Basin Allocations'!$J$7*$D$27,IF(CO$6="SJ",CO$11*'Basin Allocations'!$J$7,0)))*$C41</f>
        <v>192.89922491196876</v>
      </c>
      <c r="CP51" s="115">
        <f>IF(CP17&lt;1,0,IF(CP$6="System",CP$36*'Basin Allocations'!$J$7*$D$27,IF(CP$6="SJ",CP$11*'Basin Allocations'!$J$7,0)))*$C41</f>
        <v>8105.3706898609908</v>
      </c>
      <c r="CQ51" s="115">
        <f>IF(CQ17&lt;1,0,IF(CQ$6="System",CQ$36*'Basin Allocations'!$J$7*$D$27,IF(CQ$6="SJ",CQ$11*'Basin Allocations'!$J$7,0)))*$C41</f>
        <v>0</v>
      </c>
      <c r="CR51" s="115">
        <f>IF(CR17&lt;1,0,IF(CR$6="System",CR$36*'Basin Allocations'!$J$7*$D$27,IF(CR$6="SJ",CR$11*'Basin Allocations'!$J$7,0)))*$C41</f>
        <v>24850.732858001029</v>
      </c>
      <c r="CS51" s="115">
        <f>IF(CS17&lt;1,0,IF(CS$6="System",CS$36*'Basin Allocations'!$J$7*$D$27,IF(CS$6="SJ",CS$11*'Basin Allocations'!$J$7,0)))*$C41</f>
        <v>1466.4363318677033</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40464.508956110127</v>
      </c>
      <c r="CZ51" s="76"/>
      <c r="DA51" s="72">
        <f>BZ51+CY51</f>
        <v>90756.527568428355</v>
      </c>
      <c r="DB51" s="74"/>
      <c r="DC51" s="117">
        <f>MIN(MIN($CB51:$CX51),MIN($D51:$BY51))</f>
        <v>0</v>
      </c>
      <c r="DD51" s="117">
        <f>MAX(MAX($CB51:$CX51),MAX($D51:$BY51))</f>
        <v>24850.732858001029</v>
      </c>
      <c r="DF51" s="89"/>
      <c r="DG51" s="142" t="s">
        <v>594</v>
      </c>
      <c r="DH51" s="131">
        <f>SUMIF($D$9:$CX$9,"EOCSMLEE",$D$81:$CX$81)</f>
        <v>181245.35679374391</v>
      </c>
      <c r="DI51" s="89" t="s">
        <v>657</v>
      </c>
      <c r="DK51" s="89" t="s">
        <v>29</v>
      </c>
      <c r="DL51" s="148">
        <f>DI10+DI19+DI27+DI35</f>
        <v>821912.96187683311</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5"/>
      <c r="D52" s="115">
        <f>IF(D17&lt;1,0,IF(D$6="System",D$36*'Basin Allocations'!$J$8*$D$27,IF(D$6="SJ",(D$11-D51-D50),0)))*$C42/IF(D$6="SJ",$C42,1)*IF(D$1="FR",$C$43,1)</f>
        <v>10235.608102562093</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51178.040512810476</v>
      </c>
      <c r="O52" s="115">
        <f>IF(O17&lt;1,0,IF(O$6="System",O$36*'Basin Allocations'!$J$8*$D$27,IF(O$6="SJ",(O$11-O51-O50),0)))*$C42/IF(O$6="SJ",$C42,1)*IF(O$1="FR",$C$43,1)</f>
        <v>0</v>
      </c>
      <c r="P52" s="115">
        <f>IF(P17&lt;1,0,IF(P$6="System",P$36*'Basin Allocations'!$J$8*$D$27,IF(P$6="SJ",(P$11-P51-P50),0)))*$C42/IF(P$6="SJ",$C42,1)*IF(P$1="FR",$C$43,1)</f>
        <v>18135.436428444697</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18424.094584611768</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13056.65375702679</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3854.8582320324272</v>
      </c>
      <c r="AU52" s="115">
        <f>IF(AU17&lt;1,0,IF(AU$6="System",AU$36*'Basin Allocations'!$J$8*$D$27,IF(AU$6="SJ",(AU$11-AU51-AU50),0)))*$C42/IF(AU$6="SJ",$C42,1)*IF(AU$1="FR",$C$43,1)</f>
        <v>0</v>
      </c>
      <c r="AV52" s="115">
        <f>IF(AV17&lt;1,0,IF(AV$6="System",AV$36*'Basin Allocations'!$J$8*$D$27,IF(AV$6="SJ",(AV$11-AV51-AV50),0)))*$C42/IF(AV$6="SJ",$C42,1)*IF(AV$1="FR",$C$43,1)</f>
        <v>2664.4598609113259</v>
      </c>
      <c r="AW52" s="115">
        <f>IF(AW17&lt;1,0,IF(AW$6="System",AW$36*'Basin Allocations'!$J$8*$D$27,IF(AW$6="SJ",(AW$11-AW51-AW50),0)))*$C42/IF(AW$6="SJ",$C42,1)*IF(AW$1="FR",$C$43,1)</f>
        <v>3548.4441970416883</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1592.3724628765956</v>
      </c>
      <c r="BC52" s="115">
        <f>IF(BC17&lt;1,0,IF(BC$6="System",BC$36*'Basin Allocations'!$J$8*$D$27,IF(BC$6="SJ",(BC$11-BC51-BC50),0)))*$C42/IF(BC$6="SJ",$C42,1)*IF(BC$1="FR",$C$43,1)</f>
        <v>9688.3082362765163</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10235.608102562093</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276361.41876917653</v>
      </c>
      <c r="BL52" s="115">
        <f>IF(BL17&lt;1,0,IF(BL$6="System",BL$36*'Basin Allocations'!$J$8*$D$27,IF(BL$6="SJ",(BL$11-BL51-BL50),0)))*$C42/IF(BL$6="SJ",$C42,1)*IF(BL$1="FR",$C$43,1)</f>
        <v>0</v>
      </c>
      <c r="BM52" s="115">
        <f>IF(BM17&lt;1,0,IF(BM$6="System",BM$36*'Basin Allocations'!$J$8*$D$27,IF(BM$6="SJ",(BM$11-BM51-BM50),0)))*$C42/IF(BM$6="SJ",$C42,1)*IF(BM$1="FR",$C$43,1)</f>
        <v>2403.3167802887733</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76767.060769215721</v>
      </c>
      <c r="BQ52" s="115">
        <f>IF(BQ17&lt;1,0,IF(BQ$6="System",BQ$36*'Basin Allocations'!$J$8*$D$27,IF(BQ$6="SJ",(BQ$11-BQ51-BQ50),0)))*$C42/IF(BQ$6="SJ",$C42,1)*IF(BQ$1="FR",$C$43,1)</f>
        <v>2350.7879997037776</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89561.570897418336</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9723.8276974339879</v>
      </c>
      <c r="BX52" s="115">
        <f>IF(BX17&lt;1,0,IF(BX$6="System",BX$36*'Basin Allocations'!$J$8*$D$27,IF(BX$6="SJ",(BX$11-BX51-BX50),0)))*$C42/IF(BX$6="SJ",$C42,1)*IF(BX$1="FR",$C$43,1)</f>
        <v>745.40841020613504</v>
      </c>
      <c r="BY52" s="115">
        <f>IF(BY17&lt;1,0,IF(BY$6="System",BY$36*'Basin Allocations'!$J$8*$D$27,IF(BY$6="SJ",(BY$11-BY51-BY50),0)))*$C42/IF(BY$6="SJ",$C42,1)*IF(BY$1="FR",$C$43,1)</f>
        <v>0</v>
      </c>
      <c r="BZ52" s="78">
        <f t="shared" si="26"/>
        <v>600527.2758005996</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6397.0049270509035</v>
      </c>
      <c r="CI52" s="115">
        <f>IF(CI17&lt;1,0,IF(CI$6="System",CI$36*'Basin Allocations'!$J$8*$D$27,IF(CI$6="SJ",(CI$11-CI51-CI50),0)))*$C42/IF(CI$6="SJ",$C42,1)</f>
        <v>0</v>
      </c>
      <c r="CJ52" s="115">
        <f>IF(CJ17&lt;1,0,IF(CJ$6="System",CJ$36*'Basin Allocations'!$J$8*$D$27,IF(CJ$6="SJ",(CJ$11-CJ51-CJ50),0)))*$C42/IF(CJ$6="SJ",$C42,1)</f>
        <v>5117.8040512810467</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7504.1115121422972</v>
      </c>
      <c r="CN52" s="115">
        <f>IF(CN17&lt;1,0,IF(CN$6="System",CN$36*'Basin Allocations'!$J$8*$D$27,IF(CN$6="SJ",(CN$11-CN51-CN50),0)))*$C42/IF(CN$6="SJ",$C42,1)</f>
        <v>50820.344530731687</v>
      </c>
      <c r="CO52" s="115">
        <f>IF(CO17&lt;1,0,IF(CO$6="System",CO$36*'Basin Allocations'!$J$8*$D$27,IF(CO$6="SJ",(CO$11-CO51-CO50),0)))*$C42/IF(CO$6="SJ",$C42,1)</f>
        <v>2303.2619601268761</v>
      </c>
      <c r="CP52" s="115">
        <f>IF(CP17&lt;1,0,IF(CP$6="System",CP$36*'Basin Allocations'!$J$8*$D$27,IF(CP$6="SJ",(CP$11-CP51-CP50),0)))*$C42/IF(CP$6="SJ",$C42,1)</f>
        <v>96780.025897998421</v>
      </c>
      <c r="CQ52" s="115">
        <f>IF(CQ17&lt;1,0,IF(CQ$6="System",CQ$36*'Basin Allocations'!$J$8*$D$27,IF(CQ$6="SJ",(CQ$11-CQ51-CQ50),0)))*$C42/IF(CQ$6="SJ",$C42,1)</f>
        <v>0</v>
      </c>
      <c r="CR52" s="115">
        <f>IF(CR17&lt;1,0,IF(CR$6="System",CR$36*'Basin Allocations'!$J$8*$D$27,IF(CR$6="SJ",(CR$11-CR51-CR50),0)))*$C42/IF(CR$6="SJ",$C42,1)</f>
        <v>296723.57522032433</v>
      </c>
      <c r="CS52" s="115">
        <f>IF(CS17&lt;1,0,IF(CS$6="System",CS$36*'Basin Allocations'!$J$8*$D$27,IF(CS$6="SJ",(CS$11-CS51-CS50),0)))*$C42/IF(CS$6="SJ",$C42,1)</f>
        <v>17509.593528332029</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483155.72162798757</v>
      </c>
      <c r="CZ52" s="76"/>
      <c r="DA52" s="72">
        <f>BZ52+CY52</f>
        <v>1083682.9974285872</v>
      </c>
      <c r="DB52" s="74"/>
      <c r="DC52" s="117">
        <f>MIN(MIN($CB52:$CX52),MIN($D52:$BY52))</f>
        <v>0</v>
      </c>
      <c r="DD52" s="117">
        <f>MAX(MAX($CB52:$CX52),MAX($D52:$BY52))</f>
        <v>296723.57522032433</v>
      </c>
      <c r="DF52" s="89"/>
      <c r="DG52" s="142" t="s">
        <v>592</v>
      </c>
      <c r="DH52" s="131">
        <f>SUMIF(D$9:CX$9,"EOCSML",D$81:CX$81)</f>
        <v>768571.84750733129</v>
      </c>
      <c r="DI52" s="89" t="s">
        <v>694</v>
      </c>
      <c r="DK52" s="142" t="s">
        <v>25</v>
      </c>
      <c r="DL52" s="194">
        <f>SUM(DL46:DL51)</f>
        <v>4379878.787878789</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13299.120674274745</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66495.603371373756</v>
      </c>
      <c r="O53" s="115">
        <f t="shared" si="31"/>
        <v>0</v>
      </c>
      <c r="P53" s="115">
        <f t="shared" si="31"/>
        <v>23563.363810514853</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23938.417213694545</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16964.503933426036</v>
      </c>
      <c r="AP53" s="115">
        <f t="shared" si="31"/>
        <v>0</v>
      </c>
      <c r="AQ53" s="115">
        <f t="shared" si="31"/>
        <v>0</v>
      </c>
      <c r="AR53" s="115">
        <f t="shared" si="31"/>
        <v>0</v>
      </c>
      <c r="AS53" s="115">
        <f t="shared" si="31"/>
        <v>0</v>
      </c>
      <c r="AT53" s="115">
        <f t="shared" si="31"/>
        <v>5000</v>
      </c>
      <c r="AU53" s="115">
        <f t="shared" si="31"/>
        <v>0</v>
      </c>
      <c r="AV53" s="115">
        <f t="shared" si="31"/>
        <v>3461.9314130590092</v>
      </c>
      <c r="AW53" s="115">
        <f t="shared" si="31"/>
        <v>4610.4918349281916</v>
      </c>
      <c r="AX53" s="115">
        <f t="shared" si="31"/>
        <v>0</v>
      </c>
      <c r="AY53" s="115">
        <f t="shared" si="31"/>
        <v>0</v>
      </c>
      <c r="AZ53" s="115">
        <f t="shared" si="31"/>
        <v>0</v>
      </c>
      <c r="BA53" s="115">
        <f t="shared" si="31"/>
        <v>0</v>
      </c>
      <c r="BB53" s="115">
        <f t="shared" si="31"/>
        <v>2068.968773519869</v>
      </c>
      <c r="BC53" s="115">
        <f t="shared" si="31"/>
        <v>12588.014221798865</v>
      </c>
      <c r="BD53" s="115">
        <f t="shared" si="31"/>
        <v>0</v>
      </c>
      <c r="BE53" s="115">
        <f t="shared" si="31"/>
        <v>0</v>
      </c>
      <c r="BF53" s="115">
        <f t="shared" si="31"/>
        <v>13299.120674274745</v>
      </c>
      <c r="BG53" s="115">
        <f t="shared" si="31"/>
        <v>0</v>
      </c>
      <c r="BH53" s="115">
        <f t="shared" si="31"/>
        <v>0</v>
      </c>
      <c r="BI53" s="115">
        <f t="shared" si="31"/>
        <v>0</v>
      </c>
      <c r="BJ53" s="115">
        <f t="shared" si="31"/>
        <v>0</v>
      </c>
      <c r="BK53" s="115">
        <f t="shared" si="31"/>
        <v>359076.25820541818</v>
      </c>
      <c r="BL53" s="115">
        <f t="shared" si="31"/>
        <v>0</v>
      </c>
      <c r="BM53" s="115">
        <f t="shared" si="31"/>
        <v>3122.6283342725264</v>
      </c>
      <c r="BN53" s="115">
        <f t="shared" si="31"/>
        <v>0</v>
      </c>
      <c r="BO53" s="115">
        <f t="shared" si="31"/>
        <v>0</v>
      </c>
      <c r="BP53" s="115">
        <f t="shared" ref="BP53:BY53" si="32">SUM(BP50:BP52)</f>
        <v>99743.40505706062</v>
      </c>
      <c r="BQ53" s="115">
        <f t="shared" si="32"/>
        <v>3054.3777149763955</v>
      </c>
      <c r="BR53" s="115">
        <f t="shared" si="32"/>
        <v>0</v>
      </c>
      <c r="BS53" s="115">
        <f t="shared" si="32"/>
        <v>0</v>
      </c>
      <c r="BT53" s="115">
        <f t="shared" si="32"/>
        <v>116367.30589990405</v>
      </c>
      <c r="BU53" s="115">
        <f t="shared" si="32"/>
        <v>0</v>
      </c>
      <c r="BV53" s="115">
        <f t="shared" si="32"/>
        <v>0</v>
      </c>
      <c r="BW53" s="115">
        <f t="shared" si="32"/>
        <v>12634.164640561008</v>
      </c>
      <c r="BX53" s="115">
        <f t="shared" si="32"/>
        <v>968.50878810700772</v>
      </c>
      <c r="BY53" s="115">
        <f t="shared" si="32"/>
        <v>0</v>
      </c>
      <c r="BZ53" s="78">
        <f t="shared" si="26"/>
        <v>780256.18456116435</v>
      </c>
      <c r="CA53" s="76"/>
      <c r="CB53" s="115">
        <f t="shared" ref="CB53:CX53" si="33">SUM(CB50:CB52)</f>
        <v>0</v>
      </c>
      <c r="CC53" s="115">
        <f t="shared" si="33"/>
        <v>0</v>
      </c>
      <c r="CD53" s="115">
        <f t="shared" si="33"/>
        <v>0</v>
      </c>
      <c r="CE53" s="115">
        <f t="shared" si="33"/>
        <v>0</v>
      </c>
      <c r="CF53" s="115">
        <f t="shared" si="33"/>
        <v>0</v>
      </c>
      <c r="CG53" s="115">
        <f t="shared" si="33"/>
        <v>0</v>
      </c>
      <c r="CH53" s="115">
        <f t="shared" si="33"/>
        <v>8311.6254184726877</v>
      </c>
      <c r="CI53" s="115">
        <f t="shared" si="33"/>
        <v>0</v>
      </c>
      <c r="CJ53" s="115">
        <f t="shared" si="33"/>
        <v>6649.5603371373727</v>
      </c>
      <c r="CK53" s="115">
        <f t="shared" si="33"/>
        <v>0</v>
      </c>
      <c r="CL53" s="115">
        <f t="shared" si="33"/>
        <v>0</v>
      </c>
      <c r="CM53" s="115">
        <f t="shared" si="33"/>
        <v>9750.0884708759149</v>
      </c>
      <c r="CN53" s="115">
        <f t="shared" si="33"/>
        <v>66030.849154261989</v>
      </c>
      <c r="CO53" s="115">
        <f t="shared" si="33"/>
        <v>2992.6271546608477</v>
      </c>
      <c r="CP53" s="115">
        <f t="shared" si="33"/>
        <v>125746.24100298862</v>
      </c>
      <c r="CQ53" s="115">
        <f t="shared" si="33"/>
        <v>0</v>
      </c>
      <c r="CR53" s="115">
        <f t="shared" si="33"/>
        <v>385532.79826819105</v>
      </c>
      <c r="CS53" s="115">
        <f t="shared" si="33"/>
        <v>22750.2064320438</v>
      </c>
      <c r="CT53" s="115">
        <f t="shared" si="33"/>
        <v>0</v>
      </c>
      <c r="CU53" s="115">
        <f t="shared" si="33"/>
        <v>0</v>
      </c>
      <c r="CV53" s="115">
        <f t="shared" si="33"/>
        <v>0</v>
      </c>
      <c r="CW53" s="115">
        <f t="shared" si="33"/>
        <v>0</v>
      </c>
      <c r="CX53" s="115">
        <f t="shared" si="33"/>
        <v>0</v>
      </c>
      <c r="CY53" s="72">
        <f t="shared" si="27"/>
        <v>627763.99623863236</v>
      </c>
      <c r="CZ53" s="76"/>
      <c r="DA53" s="72">
        <f>BZ53+CY53</f>
        <v>1408020.1807997967</v>
      </c>
      <c r="DB53" s="74"/>
      <c r="DC53" s="117">
        <f>MIN(MIN($CB53:$CX53),MIN($D53:$BY53))</f>
        <v>0</v>
      </c>
      <c r="DD53" s="117">
        <f>MAX(MAX($CB53:$CX53),MAX($D53:$BY53))</f>
        <v>385532.79826819105</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4403288.3675464336</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2206.2757902837043</v>
      </c>
      <c r="E55" s="115">
        <f t="shared" ref="E55:BO55" si="34">E45+E50</f>
        <v>4412.5515805674086</v>
      </c>
      <c r="F55" s="115">
        <f t="shared" si="34"/>
        <v>0</v>
      </c>
      <c r="G55" s="115">
        <f t="shared" si="34"/>
        <v>1928.0650601306279</v>
      </c>
      <c r="H55" s="115">
        <f t="shared" si="34"/>
        <v>7121.5476902207438</v>
      </c>
      <c r="I55" s="115">
        <f t="shared" si="34"/>
        <v>642.90402060955284</v>
      </c>
      <c r="J55" s="115">
        <f t="shared" si="34"/>
        <v>322.74601370083718</v>
      </c>
      <c r="K55" s="115">
        <f t="shared" si="34"/>
        <v>1424.1585709812753</v>
      </c>
      <c r="L55" s="115">
        <f t="shared" si="34"/>
        <v>0</v>
      </c>
      <c r="M55" s="115">
        <f t="shared" si="34"/>
        <v>9156.0445296773742</v>
      </c>
      <c r="N55" s="115">
        <f t="shared" si="34"/>
        <v>11031.378951418526</v>
      </c>
      <c r="O55" s="115">
        <f t="shared" si="34"/>
        <v>227.31326324135145</v>
      </c>
      <c r="P55" s="115">
        <f t="shared" si="34"/>
        <v>3909.0764258834106</v>
      </c>
      <c r="Q55" s="115">
        <f t="shared" si="34"/>
        <v>146.65371822022672</v>
      </c>
      <c r="R55" s="115">
        <f t="shared" si="34"/>
        <v>0</v>
      </c>
      <c r="S55" s="115">
        <f t="shared" si="34"/>
        <v>0</v>
      </c>
      <c r="T55" s="115">
        <f t="shared" si="34"/>
        <v>0</v>
      </c>
      <c r="U55" s="115">
        <f t="shared" si="34"/>
        <v>0</v>
      </c>
      <c r="V55" s="115">
        <f t="shared" si="34"/>
        <v>0</v>
      </c>
      <c r="W55" s="115">
        <f t="shared" si="34"/>
        <v>1367.3302551709373</v>
      </c>
      <c r="X55" s="115">
        <f t="shared" si="34"/>
        <v>85.727724989029596</v>
      </c>
      <c r="Y55" s="115">
        <f t="shared" si="34"/>
        <v>3971.296422510668</v>
      </c>
      <c r="Z55" s="115">
        <f t="shared" si="34"/>
        <v>1536.3055319732132</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453.00902223762677</v>
      </c>
      <c r="AJ55" s="115">
        <f t="shared" si="34"/>
        <v>0</v>
      </c>
      <c r="AK55" s="115">
        <f t="shared" si="34"/>
        <v>0</v>
      </c>
      <c r="AL55" s="115">
        <f t="shared" si="34"/>
        <v>3846.8564292561528</v>
      </c>
      <c r="AM55" s="115">
        <f t="shared" si="34"/>
        <v>0</v>
      </c>
      <c r="AN55" s="115">
        <f t="shared" si="34"/>
        <v>0</v>
      </c>
      <c r="AO55" s="115">
        <f t="shared" si="34"/>
        <v>2814.3495528159538</v>
      </c>
      <c r="AP55" s="115">
        <f t="shared" si="34"/>
        <v>495.06413260960352</v>
      </c>
      <c r="AQ55" s="115">
        <f t="shared" si="34"/>
        <v>0</v>
      </c>
      <c r="AR55" s="115">
        <f t="shared" si="34"/>
        <v>2480.1731757832458</v>
      </c>
      <c r="AS55" s="115">
        <f t="shared" si="34"/>
        <v>772.19652659929682</v>
      </c>
      <c r="AT55" s="115">
        <f t="shared" si="34"/>
        <v>824.70644398142599</v>
      </c>
      <c r="AU55" s="115">
        <f t="shared" si="34"/>
        <v>0</v>
      </c>
      <c r="AV55" s="115">
        <f t="shared" si="34"/>
        <v>574.32184061832913</v>
      </c>
      <c r="AW55" s="115">
        <f t="shared" si="34"/>
        <v>764.86384068828534</v>
      </c>
      <c r="AX55" s="115">
        <f t="shared" si="34"/>
        <v>0</v>
      </c>
      <c r="AY55" s="115">
        <f t="shared" si="34"/>
        <v>1440.6571142810508</v>
      </c>
      <c r="AZ55" s="115">
        <f t="shared" si="34"/>
        <v>483.74160289407132</v>
      </c>
      <c r="BA55" s="115">
        <f t="shared" si="34"/>
        <v>259.87901537554882</v>
      </c>
      <c r="BB55" s="115">
        <f t="shared" si="34"/>
        <v>343.23440080513359</v>
      </c>
      <c r="BC55" s="115">
        <f t="shared" si="34"/>
        <v>2088.3058140094931</v>
      </c>
      <c r="BD55" s="115">
        <f t="shared" si="34"/>
        <v>1150.153351865396</v>
      </c>
      <c r="BE55" s="115">
        <f t="shared" si="34"/>
        <v>0</v>
      </c>
      <c r="BF55" s="115">
        <f t="shared" si="34"/>
        <v>2206.2757902837043</v>
      </c>
      <c r="BG55" s="115">
        <f t="shared" si="34"/>
        <v>5212.7848474146904</v>
      </c>
      <c r="BH55" s="115">
        <f t="shared" si="34"/>
        <v>1103.1378951418521</v>
      </c>
      <c r="BI55" s="115">
        <f t="shared" si="34"/>
        <v>0.21566723267680402</v>
      </c>
      <c r="BJ55" s="115">
        <f t="shared" si="34"/>
        <v>14340.792636844082</v>
      </c>
      <c r="BK55" s="115">
        <f t="shared" si="34"/>
        <v>59569.446337660025</v>
      </c>
      <c r="BL55" s="115">
        <f t="shared" si="34"/>
        <v>67291.411603652989</v>
      </c>
      <c r="BM55" s="115">
        <f t="shared" si="34"/>
        <v>518.03269288968318</v>
      </c>
      <c r="BN55" s="115">
        <f t="shared" si="34"/>
        <v>386.26001372415601</v>
      </c>
      <c r="BO55" s="115">
        <f t="shared" si="34"/>
        <v>7580.9188958223376</v>
      </c>
      <c r="BP55" s="115">
        <f t="shared" ref="BP55:BY55" si="35">BP45+BP50</f>
        <v>16547.068427127786</v>
      </c>
      <c r="BQ55" s="115">
        <f t="shared" si="35"/>
        <v>506.71016317415098</v>
      </c>
      <c r="BR55" s="115">
        <f t="shared" si="35"/>
        <v>35869.666305189705</v>
      </c>
      <c r="BS55" s="115">
        <f t="shared" si="35"/>
        <v>0</v>
      </c>
      <c r="BT55" s="115">
        <f t="shared" si="35"/>
        <v>19304.913164982419</v>
      </c>
      <c r="BU55" s="115">
        <f t="shared" si="35"/>
        <v>0</v>
      </c>
      <c r="BV55" s="115">
        <f t="shared" si="35"/>
        <v>0</v>
      </c>
      <c r="BW55" s="115">
        <f t="shared" si="35"/>
        <v>2095.9620007695194</v>
      </c>
      <c r="BX55" s="115">
        <f t="shared" si="35"/>
        <v>160.67208834421899</v>
      </c>
      <c r="BY55" s="115">
        <f t="shared" si="35"/>
        <v>0</v>
      </c>
      <c r="BZ55" s="78">
        <f>SUM(D55:BY55)</f>
        <v>300975.15634365351</v>
      </c>
      <c r="CA55" s="76"/>
      <c r="CB55" s="115">
        <f t="shared" ref="CB55:CX55" si="36">CB45+CB50</f>
        <v>4964.1205281383372</v>
      </c>
      <c r="CC55" s="115">
        <f t="shared" si="36"/>
        <v>1778.7155015019409</v>
      </c>
      <c r="CD55" s="115">
        <f t="shared" si="36"/>
        <v>5391.6808169200995</v>
      </c>
      <c r="CE55" s="115">
        <f t="shared" si="36"/>
        <v>2757.8447378546316</v>
      </c>
      <c r="CF55" s="115">
        <f t="shared" si="36"/>
        <v>2206.2757902837043</v>
      </c>
      <c r="CG55" s="115">
        <f t="shared" si="36"/>
        <v>2757.8447378546316</v>
      </c>
      <c r="CH55" s="115">
        <f t="shared" si="36"/>
        <v>1378.868452119146</v>
      </c>
      <c r="CI55" s="115">
        <f t="shared" si="36"/>
        <v>1378.9762857354849</v>
      </c>
      <c r="CJ55" s="115">
        <f t="shared" si="36"/>
        <v>1103.1378951418521</v>
      </c>
      <c r="CK55" s="115">
        <f t="shared" si="36"/>
        <v>1103.1378951418521</v>
      </c>
      <c r="CL55" s="115">
        <f t="shared" si="36"/>
        <v>44.103949082406416</v>
      </c>
      <c r="CM55" s="115">
        <f t="shared" si="36"/>
        <v>1617.50424507603</v>
      </c>
      <c r="CN55" s="115">
        <f t="shared" si="36"/>
        <v>10954.277915736568</v>
      </c>
      <c r="CO55" s="115">
        <f t="shared" si="36"/>
        <v>496.46596962200277</v>
      </c>
      <c r="CP55" s="115">
        <f t="shared" ref="CP55:CR56" si="37">CP45+CP50</f>
        <v>20860.844415129221</v>
      </c>
      <c r="CQ55" s="115">
        <f t="shared" si="37"/>
        <v>1051.3777592994195</v>
      </c>
      <c r="CR55" s="115">
        <f t="shared" si="37"/>
        <v>63958.490189865668</v>
      </c>
      <c r="CS55" s="115">
        <f t="shared" si="36"/>
        <v>3774.1765718440702</v>
      </c>
      <c r="CT55" s="115">
        <f t="shared" si="36"/>
        <v>0</v>
      </c>
      <c r="CU55" s="115">
        <f t="shared" si="36"/>
        <v>0</v>
      </c>
      <c r="CV55" s="115">
        <f>CV45+CV50</f>
        <v>0</v>
      </c>
      <c r="CW55" s="115">
        <f>CW45+CW50</f>
        <v>0</v>
      </c>
      <c r="CX55" s="115">
        <f t="shared" si="36"/>
        <v>0</v>
      </c>
      <c r="CY55" s="72">
        <f>SUM(CB55:CX55)</f>
        <v>127577.84365634708</v>
      </c>
      <c r="CZ55" s="76"/>
      <c r="DA55" s="72">
        <f>BZ55+CY55</f>
        <v>428553.00000000058</v>
      </c>
      <c r="DB55" s="65" t="str">
        <f>IF(ABS(DA55-D28)&lt;1,"Okay","Adjust Bondad Station")</f>
        <v>Okay</v>
      </c>
      <c r="DC55" s="117">
        <f>MIN(MIN($CB55:$CX55),MIN($D55:$BY55))</f>
        <v>0</v>
      </c>
      <c r="DD55" s="117">
        <f>MAX(MAX($CB55:$CX55),MAX($D55:$BY55))</f>
        <v>67291.411603652989</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5" thickBot="1" x14ac:dyDescent="0.25">
      <c r="A56" s="69" t="s">
        <v>565</v>
      </c>
      <c r="B56" s="89"/>
      <c r="C56" s="89"/>
      <c r="D56" s="115">
        <f>D46+D51</f>
        <v>857.23678142894892</v>
      </c>
      <c r="E56" s="115">
        <f t="shared" ref="E56:BO56" si="38">E46+E51</f>
        <v>1714.4735628578978</v>
      </c>
      <c r="F56" s="115">
        <f t="shared" si="38"/>
        <v>0</v>
      </c>
      <c r="G56" s="115">
        <f t="shared" si="38"/>
        <v>749.13947467984394</v>
      </c>
      <c r="H56" s="115">
        <f t="shared" si="38"/>
        <v>2767.0396636916244</v>
      </c>
      <c r="I56" s="115">
        <f t="shared" si="38"/>
        <v>249.79695458843568</v>
      </c>
      <c r="J56" s="115">
        <f t="shared" si="38"/>
        <v>125.40125546514389</v>
      </c>
      <c r="K56" s="115">
        <f t="shared" si="38"/>
        <v>553.34927528505034</v>
      </c>
      <c r="L56" s="115">
        <f t="shared" si="38"/>
        <v>0</v>
      </c>
      <c r="M56" s="115">
        <f t="shared" si="38"/>
        <v>3557.5326429301381</v>
      </c>
      <c r="N56" s="115">
        <f t="shared" si="38"/>
        <v>4286.1839071447457</v>
      </c>
      <c r="O56" s="115">
        <f t="shared" si="38"/>
        <v>88.32136535934626</v>
      </c>
      <c r="P56" s="115">
        <f t="shared" si="38"/>
        <v>1518.8509561867463</v>
      </c>
      <c r="Q56" s="115">
        <f t="shared" si="38"/>
        <v>56.981526038287903</v>
      </c>
      <c r="R56" s="115">
        <f t="shared" si="38"/>
        <v>0</v>
      </c>
      <c r="S56" s="115">
        <f t="shared" si="38"/>
        <v>0</v>
      </c>
      <c r="T56" s="115">
        <f t="shared" si="38"/>
        <v>0</v>
      </c>
      <c r="U56" s="115">
        <f t="shared" si="38"/>
        <v>0</v>
      </c>
      <c r="V56" s="115">
        <f t="shared" si="38"/>
        <v>0</v>
      </c>
      <c r="W56" s="115">
        <f t="shared" si="38"/>
        <v>531.26893394521358</v>
      </c>
      <c r="X56" s="115">
        <f t="shared" si="38"/>
        <v>33.309053823852125</v>
      </c>
      <c r="Y56" s="115">
        <f t="shared" si="38"/>
        <v>1543.0262065721079</v>
      </c>
      <c r="Z56" s="115">
        <f t="shared" si="38"/>
        <v>596.92338343197628</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176.01425800503492</v>
      </c>
      <c r="AJ56" s="115">
        <f t="shared" si="38"/>
        <v>0</v>
      </c>
      <c r="AK56" s="115">
        <f t="shared" si="38"/>
        <v>0</v>
      </c>
      <c r="AL56" s="115">
        <f t="shared" si="38"/>
        <v>1494.6757058013843</v>
      </c>
      <c r="AM56" s="115">
        <f t="shared" si="38"/>
        <v>0</v>
      </c>
      <c r="AN56" s="115">
        <f t="shared" si="38"/>
        <v>0</v>
      </c>
      <c r="AO56" s="115">
        <f t="shared" si="38"/>
        <v>1093.5006235832911</v>
      </c>
      <c r="AP56" s="115">
        <f t="shared" si="38"/>
        <v>192.35454856013214</v>
      </c>
      <c r="AQ56" s="115">
        <f t="shared" si="38"/>
        <v>0</v>
      </c>
      <c r="AR56" s="115">
        <f t="shared" si="38"/>
        <v>963.6581609416337</v>
      </c>
      <c r="AS56" s="115">
        <f t="shared" si="38"/>
        <v>300.03287350013215</v>
      </c>
      <c r="AT56" s="115">
        <f t="shared" si="38"/>
        <v>320.4353239861469</v>
      </c>
      <c r="AU56" s="115">
        <f t="shared" si="38"/>
        <v>0</v>
      </c>
      <c r="AV56" s="115">
        <f t="shared" si="38"/>
        <v>223.14971152935399</v>
      </c>
      <c r="AW56" s="115">
        <f t="shared" si="38"/>
        <v>297.18379719821775</v>
      </c>
      <c r="AX56" s="115">
        <f t="shared" si="38"/>
        <v>0</v>
      </c>
      <c r="AY56" s="115">
        <f t="shared" si="38"/>
        <v>559.75969696435766</v>
      </c>
      <c r="AZ56" s="115">
        <f t="shared" si="38"/>
        <v>187.95523956452905</v>
      </c>
      <c r="BA56" s="115">
        <f t="shared" si="38"/>
        <v>100.97461599431901</v>
      </c>
      <c r="BB56" s="115">
        <f t="shared" si="38"/>
        <v>133.36190983814001</v>
      </c>
      <c r="BC56" s="115">
        <f t="shared" si="38"/>
        <v>811.40017151285565</v>
      </c>
      <c r="BD56" s="115">
        <f t="shared" si="38"/>
        <v>446.88599759145501</v>
      </c>
      <c r="BE56" s="115">
        <f t="shared" si="38"/>
        <v>0</v>
      </c>
      <c r="BF56" s="115">
        <f t="shared" si="38"/>
        <v>857.23678142894892</v>
      </c>
      <c r="BG56" s="115">
        <f t="shared" si="38"/>
        <v>2025.3999633947612</v>
      </c>
      <c r="BH56" s="115">
        <f t="shared" si="38"/>
        <v>428.61839071447446</v>
      </c>
      <c r="BI56" s="115">
        <f t="shared" si="38"/>
        <v>8.379636182101162E-2</v>
      </c>
      <c r="BJ56" s="115">
        <f t="shared" si="38"/>
        <v>5572.0390792881681</v>
      </c>
      <c r="BK56" s="115">
        <f t="shared" si="38"/>
        <v>23145.393098581619</v>
      </c>
      <c r="BL56" s="115">
        <f t="shared" si="38"/>
        <v>26145.721833582938</v>
      </c>
      <c r="BM56" s="115">
        <f t="shared" si="38"/>
        <v>201.2788610940699</v>
      </c>
      <c r="BN56" s="115">
        <f t="shared" si="38"/>
        <v>150.07928402143182</v>
      </c>
      <c r="BO56" s="115">
        <f t="shared" si="38"/>
        <v>2945.5259143703793</v>
      </c>
      <c r="BP56" s="115">
        <f t="shared" ref="BP56:BY56" si="39">BP46+BP51</f>
        <v>6429.2758607171163</v>
      </c>
      <c r="BQ56" s="115">
        <f t="shared" si="39"/>
        <v>196.87955209846683</v>
      </c>
      <c r="BR56" s="115">
        <f t="shared" si="39"/>
        <v>13936.968999889743</v>
      </c>
      <c r="BS56" s="115">
        <f t="shared" si="39"/>
        <v>0</v>
      </c>
      <c r="BT56" s="115">
        <f t="shared" si="39"/>
        <v>7500.8218375033039</v>
      </c>
      <c r="BU56" s="115">
        <f t="shared" si="39"/>
        <v>0</v>
      </c>
      <c r="BV56" s="115">
        <f t="shared" si="39"/>
        <v>0</v>
      </c>
      <c r="BW56" s="115">
        <f t="shared" si="39"/>
        <v>814.37494235750125</v>
      </c>
      <c r="BX56" s="115">
        <f t="shared" si="39"/>
        <v>62.42828955665366</v>
      </c>
      <c r="BY56" s="115">
        <f t="shared" si="39"/>
        <v>0</v>
      </c>
      <c r="BZ56" s="78">
        <f>SUM(D56:BY56)</f>
        <v>116942.30406296175</v>
      </c>
      <c r="CA56" s="76"/>
      <c r="CB56" s="115">
        <f t="shared" ref="CB56:CX56" si="40">CB46+CB51</f>
        <v>1928.7827582151351</v>
      </c>
      <c r="CC56" s="115">
        <f t="shared" si="40"/>
        <v>691.11049411879344</v>
      </c>
      <c r="CD56" s="115">
        <f t="shared" si="40"/>
        <v>2094.9090455252904</v>
      </c>
      <c r="CE56" s="115">
        <f t="shared" si="40"/>
        <v>1071.5459767861864</v>
      </c>
      <c r="CF56" s="115">
        <f t="shared" si="40"/>
        <v>857.23678142894892</v>
      </c>
      <c r="CG56" s="115">
        <f t="shared" si="40"/>
        <v>1071.5459767861864</v>
      </c>
      <c r="CH56" s="115">
        <f t="shared" si="40"/>
        <v>535.75203930263774</v>
      </c>
      <c r="CI56" s="115">
        <f t="shared" si="40"/>
        <v>535.79393748354823</v>
      </c>
      <c r="CJ56" s="115">
        <f t="shared" si="40"/>
        <v>428.61839071447446</v>
      </c>
      <c r="CK56" s="115">
        <f t="shared" si="40"/>
        <v>428.61839071447446</v>
      </c>
      <c r="CL56" s="115">
        <f t="shared" si="40"/>
        <v>17.136355992396876</v>
      </c>
      <c r="CM56" s="115">
        <f t="shared" si="40"/>
        <v>628.47271365758706</v>
      </c>
      <c r="CN56" s="115">
        <f t="shared" si="40"/>
        <v>4256.2267077937331</v>
      </c>
      <c r="CO56" s="115">
        <f t="shared" si="40"/>
        <v>192.89922491196876</v>
      </c>
      <c r="CP56" s="115">
        <f t="shared" si="37"/>
        <v>8105.3706898609908</v>
      </c>
      <c r="CQ56" s="115">
        <f t="shared" si="37"/>
        <v>408.50726387743168</v>
      </c>
      <c r="CR56" s="115">
        <f t="shared" si="37"/>
        <v>24850.732858001029</v>
      </c>
      <c r="CS56" s="115">
        <f t="shared" si="40"/>
        <v>1466.4363318677033</v>
      </c>
      <c r="CT56" s="115">
        <f t="shared" si="40"/>
        <v>0</v>
      </c>
      <c r="CU56" s="115">
        <f t="shared" si="40"/>
        <v>0</v>
      </c>
      <c r="CV56" s="115">
        <f>CV46+CV51</f>
        <v>0</v>
      </c>
      <c r="CW56" s="115">
        <f>CW46+CW51</f>
        <v>0</v>
      </c>
      <c r="CX56" s="115">
        <f t="shared" si="40"/>
        <v>0</v>
      </c>
      <c r="CY56" s="72">
        <f>SUM(CB56:CX56)</f>
        <v>49569.695937038516</v>
      </c>
      <c r="CZ56" s="76"/>
      <c r="DA56" s="72">
        <f>BZ56+CY56</f>
        <v>166512.00000000026</v>
      </c>
      <c r="DB56" s="65">
        <f>D29</f>
        <v>595065.42033235577</v>
      </c>
      <c r="DC56" s="117">
        <f>MIN(MIN($CB56:$CX56),MIN($D56:$BY56))</f>
        <v>0</v>
      </c>
      <c r="DD56" s="117">
        <f>MAX(MAX($CB56:$CX56),MAX($D56:$BY56))</f>
        <v>26145.721833582938</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3063.512571712653</v>
      </c>
      <c r="E57" s="115">
        <f t="shared" ref="E57:BO57" si="41">E55+E56</f>
        <v>6127.0251434253059</v>
      </c>
      <c r="F57" s="115">
        <f t="shared" si="41"/>
        <v>0</v>
      </c>
      <c r="G57" s="115">
        <f t="shared" si="41"/>
        <v>2677.2045348104721</v>
      </c>
      <c r="H57" s="115">
        <f t="shared" si="41"/>
        <v>9888.5873539123677</v>
      </c>
      <c r="I57" s="115">
        <f t="shared" si="41"/>
        <v>892.70097519798856</v>
      </c>
      <c r="J57" s="115">
        <f t="shared" si="41"/>
        <v>448.14726916598107</v>
      </c>
      <c r="K57" s="115">
        <f t="shared" si="41"/>
        <v>1977.5078462663255</v>
      </c>
      <c r="L57" s="115">
        <f t="shared" si="41"/>
        <v>0</v>
      </c>
      <c r="M57" s="115">
        <f t="shared" si="41"/>
        <v>12713.577172607513</v>
      </c>
      <c r="N57" s="115">
        <f t="shared" si="41"/>
        <v>15317.562858563273</v>
      </c>
      <c r="O57" s="115">
        <f t="shared" si="41"/>
        <v>315.63462860069774</v>
      </c>
      <c r="P57" s="115">
        <f t="shared" si="41"/>
        <v>5427.9273820701565</v>
      </c>
      <c r="Q57" s="115">
        <f t="shared" si="41"/>
        <v>203.63524425851463</v>
      </c>
      <c r="R57" s="115">
        <f t="shared" si="41"/>
        <v>0</v>
      </c>
      <c r="S57" s="115">
        <f t="shared" si="41"/>
        <v>0</v>
      </c>
      <c r="T57" s="115">
        <f t="shared" si="41"/>
        <v>0</v>
      </c>
      <c r="U57" s="115">
        <f t="shared" si="41"/>
        <v>0</v>
      </c>
      <c r="V57" s="115">
        <f t="shared" si="41"/>
        <v>0</v>
      </c>
      <c r="W57" s="115">
        <f t="shared" si="41"/>
        <v>1898.5991891161509</v>
      </c>
      <c r="X57" s="115">
        <f t="shared" si="41"/>
        <v>119.03677881288172</v>
      </c>
      <c r="Y57" s="115">
        <f t="shared" si="41"/>
        <v>5514.3226290827761</v>
      </c>
      <c r="Z57" s="115">
        <f t="shared" si="41"/>
        <v>2133.2289154051896</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629.02328024266171</v>
      </c>
      <c r="AJ57" s="115">
        <f t="shared" si="41"/>
        <v>0</v>
      </c>
      <c r="AK57" s="115">
        <f t="shared" si="41"/>
        <v>0</v>
      </c>
      <c r="AL57" s="115">
        <f t="shared" si="41"/>
        <v>5341.5321350575368</v>
      </c>
      <c r="AM57" s="115">
        <f t="shared" si="41"/>
        <v>0</v>
      </c>
      <c r="AN57" s="115">
        <f t="shared" si="41"/>
        <v>0</v>
      </c>
      <c r="AO57" s="115">
        <f t="shared" si="41"/>
        <v>3907.8501763992449</v>
      </c>
      <c r="AP57" s="115">
        <f t="shared" si="41"/>
        <v>687.41868116973569</v>
      </c>
      <c r="AQ57" s="115">
        <f t="shared" si="41"/>
        <v>0</v>
      </c>
      <c r="AR57" s="115">
        <f t="shared" si="41"/>
        <v>3443.8313367248793</v>
      </c>
      <c r="AS57" s="115">
        <f t="shared" si="41"/>
        <v>1072.2294000994289</v>
      </c>
      <c r="AT57" s="115">
        <f t="shared" si="41"/>
        <v>1145.1417679675728</v>
      </c>
      <c r="AU57" s="115">
        <f t="shared" si="41"/>
        <v>0</v>
      </c>
      <c r="AV57" s="115">
        <f t="shared" si="41"/>
        <v>797.47155214768316</v>
      </c>
      <c r="AW57" s="115">
        <f t="shared" si="41"/>
        <v>1062.047637886503</v>
      </c>
      <c r="AX57" s="115">
        <f t="shared" si="41"/>
        <v>0</v>
      </c>
      <c r="AY57" s="115">
        <f t="shared" si="41"/>
        <v>2000.4168112454086</v>
      </c>
      <c r="AZ57" s="115">
        <f t="shared" si="41"/>
        <v>671.69684245860037</v>
      </c>
      <c r="BA57" s="115">
        <f t="shared" si="41"/>
        <v>360.8536313698678</v>
      </c>
      <c r="BB57" s="115">
        <f t="shared" si="41"/>
        <v>476.59631064327357</v>
      </c>
      <c r="BC57" s="115">
        <f t="shared" si="41"/>
        <v>2899.7059855223488</v>
      </c>
      <c r="BD57" s="115">
        <f t="shared" si="41"/>
        <v>1597.0393494568509</v>
      </c>
      <c r="BE57" s="115">
        <f t="shared" si="41"/>
        <v>0</v>
      </c>
      <c r="BF57" s="115">
        <f t="shared" si="41"/>
        <v>3063.512571712653</v>
      </c>
      <c r="BG57" s="115">
        <f t="shared" si="41"/>
        <v>7238.1848108094518</v>
      </c>
      <c r="BH57" s="115">
        <f t="shared" si="41"/>
        <v>1531.7562858563265</v>
      </c>
      <c r="BI57" s="115">
        <f t="shared" si="41"/>
        <v>0.29946359449781562</v>
      </c>
      <c r="BJ57" s="115">
        <f t="shared" si="41"/>
        <v>19912.831716132248</v>
      </c>
      <c r="BK57" s="115">
        <f t="shared" si="41"/>
        <v>82714.839436241644</v>
      </c>
      <c r="BL57" s="115">
        <f t="shared" si="41"/>
        <v>93437.133437235927</v>
      </c>
      <c r="BM57" s="115">
        <f t="shared" si="41"/>
        <v>719.31155398375313</v>
      </c>
      <c r="BN57" s="115">
        <f t="shared" si="41"/>
        <v>536.33929774558783</v>
      </c>
      <c r="BO57" s="115">
        <f t="shared" si="41"/>
        <v>10526.444810192717</v>
      </c>
      <c r="BP57" s="115">
        <f t="shared" ref="BP57:BY57" si="42">BP55+BP56</f>
        <v>22976.344287844902</v>
      </c>
      <c r="BQ57" s="115">
        <f t="shared" si="42"/>
        <v>703.58971527261781</v>
      </c>
      <c r="BR57" s="115">
        <f t="shared" si="42"/>
        <v>49806.63530507945</v>
      </c>
      <c r="BS57" s="115">
        <f t="shared" si="42"/>
        <v>0</v>
      </c>
      <c r="BT57" s="115">
        <f t="shared" si="42"/>
        <v>26805.735002485722</v>
      </c>
      <c r="BU57" s="115">
        <f t="shared" si="42"/>
        <v>0</v>
      </c>
      <c r="BV57" s="115">
        <f t="shared" si="42"/>
        <v>0</v>
      </c>
      <c r="BW57" s="115">
        <f t="shared" si="42"/>
        <v>2910.3369431270207</v>
      </c>
      <c r="BX57" s="115">
        <f t="shared" si="42"/>
        <v>223.10037790087264</v>
      </c>
      <c r="BY57" s="115">
        <f t="shared" si="42"/>
        <v>0</v>
      </c>
      <c r="BZ57" s="78">
        <f>SUM(D57:BY57)</f>
        <v>417917.46040661534</v>
      </c>
      <c r="CA57" s="76"/>
      <c r="CB57" s="115">
        <f t="shared" ref="CB57:CX57" si="43">CB55+CB56</f>
        <v>6892.9032863534721</v>
      </c>
      <c r="CC57" s="115">
        <f t="shared" si="43"/>
        <v>2469.8259956207344</v>
      </c>
      <c r="CD57" s="115">
        <f t="shared" si="43"/>
        <v>7486.5898624453894</v>
      </c>
      <c r="CE57" s="115">
        <f t="shared" si="43"/>
        <v>3829.3907146408183</v>
      </c>
      <c r="CF57" s="115">
        <f t="shared" si="43"/>
        <v>3063.512571712653</v>
      </c>
      <c r="CG57" s="115">
        <f t="shared" si="43"/>
        <v>3829.3907146408183</v>
      </c>
      <c r="CH57" s="115">
        <f t="shared" si="43"/>
        <v>1914.6204914217838</v>
      </c>
      <c r="CI57" s="115">
        <f t="shared" si="43"/>
        <v>1914.7702232190331</v>
      </c>
      <c r="CJ57" s="115">
        <f t="shared" si="43"/>
        <v>1531.7562858563265</v>
      </c>
      <c r="CK57" s="115">
        <f t="shared" si="43"/>
        <v>1531.7562858563265</v>
      </c>
      <c r="CL57" s="115">
        <f t="shared" si="43"/>
        <v>61.240305074803288</v>
      </c>
      <c r="CM57" s="115">
        <f t="shared" si="43"/>
        <v>2245.9769587336168</v>
      </c>
      <c r="CN57" s="115">
        <f t="shared" si="43"/>
        <v>15210.504623530302</v>
      </c>
      <c r="CO57" s="115">
        <f t="shared" si="43"/>
        <v>689.36519453397159</v>
      </c>
      <c r="CP57" s="115">
        <f t="shared" si="43"/>
        <v>28966.21510499021</v>
      </c>
      <c r="CQ57" s="115">
        <f t="shared" si="43"/>
        <v>1459.8850231768511</v>
      </c>
      <c r="CR57" s="115">
        <f t="shared" si="43"/>
        <v>88809.22304786669</v>
      </c>
      <c r="CS57" s="115">
        <f t="shared" si="43"/>
        <v>5240.6129037117735</v>
      </c>
      <c r="CT57" s="115">
        <f t="shared" si="43"/>
        <v>0</v>
      </c>
      <c r="CU57" s="115">
        <f t="shared" si="43"/>
        <v>0</v>
      </c>
      <c r="CV57" s="115">
        <f t="shared" si="43"/>
        <v>0</v>
      </c>
      <c r="CW57" s="115">
        <f t="shared" si="43"/>
        <v>0</v>
      </c>
      <c r="CX57" s="115">
        <f t="shared" si="43"/>
        <v>0</v>
      </c>
      <c r="CY57" s="72">
        <f>SUM(CB57:CX57)</f>
        <v>177147.53959338556</v>
      </c>
      <c r="CZ57" s="76"/>
      <c r="DA57" s="72">
        <f>BZ57+CY57</f>
        <v>595065.00000000093</v>
      </c>
      <c r="DB57" s="65" t="str">
        <f>IF(ABS(DA57-D29)&lt;1,"Okay","Adjust Bondad Mainline")</f>
        <v>Okay</v>
      </c>
      <c r="DC57" s="117">
        <f>MIN(MIN($CB57:$CX57),MIN($D57:$BY57))</f>
        <v>0</v>
      </c>
      <c r="DD57" s="117">
        <f>MAX(MAX($CB57:$CX57),MAX($D57:$BY57))</f>
        <v>93437.133437235927</v>
      </c>
      <c r="DE57" s="69"/>
      <c r="DK57" s="270" t="s">
        <v>701</v>
      </c>
      <c r="DL57" s="271"/>
      <c r="DM57" s="272"/>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88">
        <f>DK16</f>
        <v>14716.000000000116</v>
      </c>
      <c r="DC58" s="69"/>
      <c r="DD58" s="69"/>
      <c r="DE58" s="69"/>
      <c r="DK58" s="252"/>
      <c r="DL58" s="192" t="s">
        <v>702</v>
      </c>
      <c r="DM58" s="253" t="s">
        <v>703</v>
      </c>
    </row>
    <row r="59" spans="1:139" ht="13.5" thickBot="1" x14ac:dyDescent="0.25">
      <c r="A59" s="195" t="s">
        <v>691</v>
      </c>
      <c r="B59" s="79"/>
      <c r="C59" s="80"/>
      <c r="D59" s="116">
        <f>D53+D48</f>
        <v>13299.120674274745</v>
      </c>
      <c r="E59" s="116">
        <f>E53+E48</f>
        <v>26598.241348549491</v>
      </c>
      <c r="F59" s="116">
        <f t="shared" ref="F59:BK59" si="44">F53+F48</f>
        <v>0</v>
      </c>
      <c r="G59" s="116">
        <f t="shared" si="44"/>
        <v>11622.105457284091</v>
      </c>
      <c r="H59" s="116">
        <f t="shared" si="44"/>
        <v>42927.689519572479</v>
      </c>
      <c r="I59" s="116">
        <f t="shared" si="44"/>
        <v>3875.3351642241482</v>
      </c>
      <c r="J59" s="116">
        <f t="shared" si="44"/>
        <v>1945.4676528887742</v>
      </c>
      <c r="K59" s="116">
        <f t="shared" si="44"/>
        <v>8584.627895657215</v>
      </c>
      <c r="L59" s="116">
        <f t="shared" si="44"/>
        <v>0</v>
      </c>
      <c r="M59" s="116">
        <f t="shared" si="44"/>
        <v>55191.350798240208</v>
      </c>
      <c r="N59" s="116">
        <f t="shared" si="44"/>
        <v>66495.603371373756</v>
      </c>
      <c r="O59" s="116">
        <f t="shared" si="44"/>
        <v>1370.2124331070954</v>
      </c>
      <c r="P59" s="116">
        <f t="shared" si="44"/>
        <v>23563.363810514853</v>
      </c>
      <c r="Q59" s="116">
        <f t="shared" si="44"/>
        <v>884.00802135941626</v>
      </c>
      <c r="R59" s="116">
        <f t="shared" si="44"/>
        <v>0</v>
      </c>
      <c r="S59" s="116">
        <f t="shared" si="44"/>
        <v>0</v>
      </c>
      <c r="T59" s="116">
        <f t="shared" si="44"/>
        <v>0</v>
      </c>
      <c r="U59" s="116">
        <f t="shared" si="44"/>
        <v>0</v>
      </c>
      <c r="V59" s="116">
        <f t="shared" si="44"/>
        <v>0</v>
      </c>
      <c r="W59" s="116">
        <f t="shared" si="44"/>
        <v>8242.0747873804394</v>
      </c>
      <c r="X59" s="116">
        <f t="shared" si="44"/>
        <v>516.75468895642348</v>
      </c>
      <c r="Y59" s="116">
        <f t="shared" si="44"/>
        <v>23938.417213694545</v>
      </c>
      <c r="Z59" s="116">
        <f t="shared" si="44"/>
        <v>9260.6340296379458</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2730.6747777433147</v>
      </c>
      <c r="AJ59" s="116">
        <f t="shared" si="44"/>
        <v>0</v>
      </c>
      <c r="AK59" s="116">
        <f t="shared" si="44"/>
        <v>0</v>
      </c>
      <c r="AL59" s="116">
        <f t="shared" si="44"/>
        <v>23188.310407335157</v>
      </c>
      <c r="AM59" s="116">
        <f t="shared" si="44"/>
        <v>0</v>
      </c>
      <c r="AN59" s="116">
        <f t="shared" si="44"/>
        <v>0</v>
      </c>
      <c r="AO59" s="116">
        <f t="shared" si="44"/>
        <v>16964.503933426036</v>
      </c>
      <c r="AP59" s="116">
        <f t="shared" si="44"/>
        <v>2984.1770779860881</v>
      </c>
      <c r="AQ59" s="116">
        <f t="shared" si="44"/>
        <v>0</v>
      </c>
      <c r="AR59" s="116">
        <f t="shared" si="44"/>
        <v>14950.135655343069</v>
      </c>
      <c r="AS59" s="116">
        <f t="shared" si="44"/>
        <v>4654.6922359961627</v>
      </c>
      <c r="AT59" s="116">
        <f t="shared" si="44"/>
        <v>5000</v>
      </c>
      <c r="AU59" s="116">
        <f t="shared" si="44"/>
        <v>0</v>
      </c>
      <c r="AV59" s="116">
        <f t="shared" si="44"/>
        <v>3461.9314130590092</v>
      </c>
      <c r="AW59" s="116">
        <f t="shared" si="44"/>
        <v>4610.4918349281916</v>
      </c>
      <c r="AX59" s="116">
        <f t="shared" si="44"/>
        <v>0</v>
      </c>
      <c r="AY59" s="116">
        <f t="shared" si="44"/>
        <v>8684.078798060149</v>
      </c>
      <c r="AZ59" s="116">
        <f t="shared" si="44"/>
        <v>2915.9264586899571</v>
      </c>
      <c r="BA59" s="116">
        <f>BA53+BA48</f>
        <v>1566.5142143207302</v>
      </c>
      <c r="BB59" s="116">
        <f t="shared" si="44"/>
        <v>2068.968773519869</v>
      </c>
      <c r="BC59" s="116">
        <f t="shared" si="44"/>
        <v>12588.014221798865</v>
      </c>
      <c r="BD59" s="116">
        <f t="shared" si="44"/>
        <v>6932.9629086908344</v>
      </c>
      <c r="BE59" s="116">
        <f t="shared" si="44"/>
        <v>0</v>
      </c>
      <c r="BF59" s="116">
        <f t="shared" si="44"/>
        <v>13299.120674274745</v>
      </c>
      <c r="BG59" s="116">
        <f t="shared" si="44"/>
        <v>31421.935118040841</v>
      </c>
      <c r="BH59" s="116">
        <f t="shared" si="44"/>
        <v>6649.5603371373727</v>
      </c>
      <c r="BI59" s="116">
        <f t="shared" si="44"/>
        <v>1.300011796116789</v>
      </c>
      <c r="BJ59" s="116">
        <f t="shared" si="44"/>
        <v>86444.28438278586</v>
      </c>
      <c r="BK59" s="116">
        <f t="shared" si="44"/>
        <v>359076.25820541818</v>
      </c>
      <c r="BL59" s="116">
        <f t="shared" ref="BL59:CX59" si="45">BL53+BL48</f>
        <v>405623.18056537979</v>
      </c>
      <c r="BM59" s="116">
        <f t="shared" si="45"/>
        <v>3122.6283342725264</v>
      </c>
      <c r="BN59" s="116">
        <f t="shared" si="45"/>
        <v>2328.3211268451687</v>
      </c>
      <c r="BO59" s="116">
        <f t="shared" si="45"/>
        <v>45696.714645301246</v>
      </c>
      <c r="BP59" s="116">
        <f t="shared" si="45"/>
        <v>99743.40505706062</v>
      </c>
      <c r="BQ59" s="116">
        <f t="shared" si="45"/>
        <v>3054.3777149763955</v>
      </c>
      <c r="BR59" s="116">
        <f t="shared" si="45"/>
        <v>216217.31192424623</v>
      </c>
      <c r="BS59" s="116">
        <f t="shared" si="45"/>
        <v>0</v>
      </c>
      <c r="BT59" s="116">
        <f t="shared" si="45"/>
        <v>116367.30589990405</v>
      </c>
      <c r="BU59" s="116">
        <f t="shared" si="45"/>
        <v>0</v>
      </c>
      <c r="BV59" s="116">
        <f t="shared" si="45"/>
        <v>0</v>
      </c>
      <c r="BW59" s="116">
        <f t="shared" si="45"/>
        <v>12634.164640561008</v>
      </c>
      <c r="BX59" s="116">
        <f t="shared" si="45"/>
        <v>968.50878810700772</v>
      </c>
      <c r="BY59" s="116">
        <f t="shared" si="45"/>
        <v>0</v>
      </c>
      <c r="BZ59" s="116">
        <f t="shared" si="45"/>
        <v>1814264.7670037202</v>
      </c>
      <c r="CA59" s="76"/>
      <c r="CB59" s="116">
        <f t="shared" si="45"/>
        <v>29923.021517118184</v>
      </c>
      <c r="CC59" s="116">
        <f t="shared" si="45"/>
        <v>10721.847288473216</v>
      </c>
      <c r="CD59" s="116">
        <f t="shared" si="45"/>
        <v>32500.294902919719</v>
      </c>
      <c r="CE59" s="116">
        <f t="shared" si="45"/>
        <v>16623.900842843439</v>
      </c>
      <c r="CF59" s="116">
        <f t="shared" si="45"/>
        <v>13299.120674274745</v>
      </c>
      <c r="CG59" s="116">
        <f t="shared" si="45"/>
        <v>16623.900842843439</v>
      </c>
      <c r="CH59" s="116">
        <f t="shared" si="45"/>
        <v>8311.6254184726877</v>
      </c>
      <c r="CI59" s="116">
        <f t="shared" si="45"/>
        <v>8312.2754243707459</v>
      </c>
      <c r="CJ59" s="116">
        <f t="shared" si="45"/>
        <v>6649.5603371373727</v>
      </c>
      <c r="CK59" s="116">
        <f t="shared" si="45"/>
        <v>6649.5603371373727</v>
      </c>
      <c r="CL59" s="116">
        <f t="shared" si="45"/>
        <v>265.85241230588326</v>
      </c>
      <c r="CM59" s="116">
        <f t="shared" si="45"/>
        <v>9750.0884708759149</v>
      </c>
      <c r="CN59" s="116">
        <f t="shared" si="45"/>
        <v>66030.849154261989</v>
      </c>
      <c r="CO59" s="116">
        <f t="shared" si="45"/>
        <v>2992.6271546608477</v>
      </c>
      <c r="CP59" s="116">
        <f>CP53+CP48</f>
        <v>125746.24100298862</v>
      </c>
      <c r="CQ59" s="116">
        <f>CQ53+CQ48</f>
        <v>6337.5575060693445</v>
      </c>
      <c r="CR59" s="116">
        <f>CR53+CR48</f>
        <v>385532.79826819105</v>
      </c>
      <c r="CS59" s="116">
        <f t="shared" si="45"/>
        <v>22750.2064320438</v>
      </c>
      <c r="CT59" s="116">
        <f t="shared" si="45"/>
        <v>0</v>
      </c>
      <c r="CU59" s="116">
        <f t="shared" si="45"/>
        <v>0</v>
      </c>
      <c r="CV59" s="116">
        <f>CV53+CV48</f>
        <v>0</v>
      </c>
      <c r="CW59" s="116">
        <f>CW53+CW48</f>
        <v>0</v>
      </c>
      <c r="CX59" s="116">
        <f t="shared" si="45"/>
        <v>0</v>
      </c>
      <c r="CY59" s="91">
        <f>SUM(CB59:CX59)</f>
        <v>769021.32798698847</v>
      </c>
      <c r="CZ59" s="76"/>
      <c r="DA59" s="81">
        <f>BZ59+CY59</f>
        <v>2583286.0949907089</v>
      </c>
      <c r="DB59" s="82" t="str">
        <f>IF(ABS(DK16 - 14716)&gt;1,"Adjust Blanco","OkayAtPlains")</f>
        <v>OkayAtPlains</v>
      </c>
      <c r="DC59" s="92">
        <f>MIN(MIN($CB59:$CX59),MIN($D59:$BY59))</f>
        <v>0</v>
      </c>
      <c r="DD59" s="92">
        <f>MAX(MAX($CB59:$CX59),MAX($D59:$BY59))</f>
        <v>405623.18056537979</v>
      </c>
      <c r="DE59" s="79"/>
      <c r="DK59" s="252" t="s">
        <v>22</v>
      </c>
      <c r="DL59" s="254">
        <f>D126</f>
        <v>0.66495603371373713</v>
      </c>
      <c r="DM59" s="255">
        <f>G126</f>
        <v>0.66495603371373735</v>
      </c>
    </row>
    <row r="60" spans="1:139" ht="13.5" thickBot="1" x14ac:dyDescent="0.25">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498332.8717995506</v>
      </c>
      <c r="DC60" s="261" t="str">
        <f>IF(ABS(DB60-DB61)&lt;1,"Okay", "Adjust EOC Factor")</f>
        <v>Adjust EOC Factor</v>
      </c>
      <c r="DD60" s="173"/>
      <c r="DE60" s="69"/>
      <c r="DK60" s="256" t="s">
        <v>24</v>
      </c>
      <c r="DL60" s="257">
        <f>D127</f>
        <v>0.33504396628626265</v>
      </c>
      <c r="DM60" s="258">
        <f>G127</f>
        <v>0.33504396628626265</v>
      </c>
    </row>
    <row r="61" spans="1:139" x14ac:dyDescent="0.2">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9" t="s">
        <v>670</v>
      </c>
      <c r="DB61" s="260">
        <f>DM42</f>
        <v>612094.09911587439</v>
      </c>
      <c r="DD61" s="173"/>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1" t="s">
        <v>685</v>
      </c>
      <c r="B63" s="83"/>
      <c r="C63" s="71"/>
      <c r="D63" s="65">
        <f t="shared" ref="D63:AI63" si="46">IF(D3="FT2",0,D11-D59)</f>
        <v>6700.8793257252546</v>
      </c>
      <c r="E63" s="67">
        <f t="shared" si="46"/>
        <v>13401.758651450509</v>
      </c>
      <c r="F63" s="67">
        <f t="shared" si="46"/>
        <v>0</v>
      </c>
      <c r="G63" s="67">
        <f t="shared" si="46"/>
        <v>5855.9004078185499</v>
      </c>
      <c r="H63" s="67">
        <f t="shared" si="46"/>
        <v>21629.495231160661</v>
      </c>
      <c r="I63" s="67">
        <f t="shared" si="46"/>
        <v>1952.6218250231645</v>
      </c>
      <c r="J63" s="67">
        <f t="shared" si="46"/>
        <v>980.24104701347437</v>
      </c>
      <c r="K63" s="67">
        <f t="shared" si="46"/>
        <v>4325.4405305402452</v>
      </c>
      <c r="L63" s="67">
        <f t="shared" si="46"/>
        <v>0</v>
      </c>
      <c r="M63" s="67">
        <f t="shared" si="46"/>
        <v>27808.649201759807</v>
      </c>
      <c r="N63" s="67">
        <f t="shared" si="46"/>
        <v>33504.396628626258</v>
      </c>
      <c r="O63" s="67">
        <f t="shared" si="46"/>
        <v>690.39362749896554</v>
      </c>
      <c r="P63" s="67">
        <f t="shared" si="46"/>
        <v>11872.608819006167</v>
      </c>
      <c r="Q63" s="67">
        <f t="shared" si="46"/>
        <v>445.41524354771968</v>
      </c>
      <c r="R63" s="67">
        <f t="shared" si="46"/>
        <v>0</v>
      </c>
      <c r="S63" s="67">
        <f t="shared" si="46"/>
        <v>0</v>
      </c>
      <c r="T63" s="67">
        <f t="shared" si="46"/>
        <v>0</v>
      </c>
      <c r="U63" s="67">
        <f t="shared" si="46"/>
        <v>0</v>
      </c>
      <c r="V63" s="67">
        <f t="shared" si="46"/>
        <v>0</v>
      </c>
      <c r="W63" s="67">
        <f t="shared" si="46"/>
        <v>4152.8421236655049</v>
      </c>
      <c r="X63" s="67">
        <f t="shared" si="46"/>
        <v>260.3714107503215</v>
      </c>
      <c r="Y63" s="67">
        <f t="shared" si="46"/>
        <v>12061.582786305455</v>
      </c>
      <c r="Z63" s="67">
        <f t="shared" si="46"/>
        <v>4666.0521873708531</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1375.8745868705664</v>
      </c>
      <c r="AJ63" s="67">
        <f t="shared" ref="AJ63:BO63" si="47">IF(AJ3="FT2",0,AJ11-AJ59)</f>
        <v>0</v>
      </c>
      <c r="AK63" s="67">
        <f t="shared" si="47"/>
        <v>0</v>
      </c>
      <c r="AL63" s="67">
        <f t="shared" si="47"/>
        <v>11683.634851706876</v>
      </c>
      <c r="AM63" s="67">
        <f t="shared" si="47"/>
        <v>0</v>
      </c>
      <c r="AN63" s="67">
        <f t="shared" si="47"/>
        <v>0</v>
      </c>
      <c r="AO63" s="67">
        <f t="shared" si="47"/>
        <v>8547.7150304058341</v>
      </c>
      <c r="AP63" s="67">
        <f t="shared" si="47"/>
        <v>1503.6039581820451</v>
      </c>
      <c r="AQ63" s="67">
        <f t="shared" si="47"/>
        <v>0</v>
      </c>
      <c r="AR63" s="67">
        <f t="shared" si="47"/>
        <v>7532.7577952923184</v>
      </c>
      <c r="AS63" s="67">
        <f t="shared" si="47"/>
        <v>2345.3077640038382</v>
      </c>
      <c r="AT63" s="67">
        <f t="shared" si="47"/>
        <v>0</v>
      </c>
      <c r="AU63" s="67">
        <f t="shared" si="47"/>
        <v>0</v>
      </c>
      <c r="AV63" s="67">
        <f t="shared" si="47"/>
        <v>1744.3246964229074</v>
      </c>
      <c r="AW63" s="67">
        <f t="shared" si="47"/>
        <v>2323.0370018264521</v>
      </c>
      <c r="AX63" s="67">
        <f t="shared" si="47"/>
        <v>0</v>
      </c>
      <c r="AY63" s="67">
        <f t="shared" si="47"/>
        <v>4375.5497454393626</v>
      </c>
      <c r="AZ63" s="67">
        <f t="shared" si="47"/>
        <v>1469.2152812904933</v>
      </c>
      <c r="BA63" s="67">
        <f t="shared" si="47"/>
        <v>789.30201246323873</v>
      </c>
      <c r="BB63" s="67">
        <f t="shared" si="47"/>
        <v>1042.4681766267586</v>
      </c>
      <c r="BC63" s="67">
        <f t="shared" si="47"/>
        <v>6342.5820636361314</v>
      </c>
      <c r="BD63" s="67">
        <f t="shared" si="47"/>
        <v>3493.2345497646902</v>
      </c>
      <c r="BE63" s="67">
        <f t="shared" si="47"/>
        <v>0</v>
      </c>
      <c r="BF63" s="67">
        <f t="shared" si="47"/>
        <v>6700.8793257252546</v>
      </c>
      <c r="BG63" s="67">
        <f t="shared" si="47"/>
        <v>15832.219329661995</v>
      </c>
      <c r="BH63" s="67">
        <f t="shared" si="47"/>
        <v>3350.4396628626273</v>
      </c>
      <c r="BI63" s="67">
        <f t="shared" si="47"/>
        <v>0.65502241698194053</v>
      </c>
      <c r="BJ63" s="67">
        <f t="shared" si="47"/>
        <v>43555.715617214155</v>
      </c>
      <c r="BK63" s="67">
        <f t="shared" si="47"/>
        <v>180923.74179458182</v>
      </c>
      <c r="BL63" s="67">
        <f t="shared" si="47"/>
        <v>204376.81943462021</v>
      </c>
      <c r="BM63" s="67">
        <f t="shared" si="47"/>
        <v>1573.3638455906212</v>
      </c>
      <c r="BN63" s="67">
        <f t="shared" si="47"/>
        <v>1173.1451488146558</v>
      </c>
      <c r="BO63" s="67">
        <f t="shared" si="47"/>
        <v>23024.692979332198</v>
      </c>
      <c r="BP63" s="67">
        <f t="shared" ref="BP63:BY63" si="48">IF(BP3="FT2",0,BP11-BP59)</f>
        <v>50256.59494293938</v>
      </c>
      <c r="BQ63" s="67">
        <f t="shared" si="48"/>
        <v>1538.9751686990694</v>
      </c>
      <c r="BR63" s="67">
        <f t="shared" si="48"/>
        <v>108943.00088122787</v>
      </c>
      <c r="BS63" s="67">
        <f t="shared" si="48"/>
        <v>0</v>
      </c>
      <c r="BT63" s="67">
        <f t="shared" si="48"/>
        <v>58632.694100095978</v>
      </c>
      <c r="BU63" s="67">
        <f t="shared" si="48"/>
        <v>0</v>
      </c>
      <c r="BV63" s="67">
        <f t="shared" si="48"/>
        <v>0</v>
      </c>
      <c r="BW63" s="67">
        <f t="shared" si="48"/>
        <v>6365.8353594389919</v>
      </c>
      <c r="BX63" s="67">
        <f t="shared" si="48"/>
        <v>487.99170065154578</v>
      </c>
      <c r="BY63" s="67">
        <f t="shared" si="48"/>
        <v>0</v>
      </c>
      <c r="BZ63" s="73">
        <f>SUM(D63:BY63)</f>
        <v>911614.0208750678</v>
      </c>
      <c r="CA63" s="76"/>
      <c r="CB63" s="67">
        <f t="shared" ref="CB63:CX63" si="49">IF(CB3="FT2",0,CB11-CB59)</f>
        <v>15076.978482881823</v>
      </c>
      <c r="CC63" s="67">
        <f t="shared" si="49"/>
        <v>5402.2973840585546</v>
      </c>
      <c r="CD63" s="67">
        <f t="shared" si="49"/>
        <v>16375.560424548516</v>
      </c>
      <c r="CE63" s="67">
        <f t="shared" si="49"/>
        <v>8376.0991571565646</v>
      </c>
      <c r="CF63" s="67">
        <f t="shared" si="49"/>
        <v>6700.8793257252546</v>
      </c>
      <c r="CG63" s="67">
        <f t="shared" si="49"/>
        <v>8376.0991571565646</v>
      </c>
      <c r="CH63" s="67">
        <f t="shared" si="49"/>
        <v>4187.8858229740381</v>
      </c>
      <c r="CI63" s="67">
        <f t="shared" si="49"/>
        <v>4188.2133341825302</v>
      </c>
      <c r="CJ63" s="67">
        <f t="shared" si="49"/>
        <v>3350.4396628626273</v>
      </c>
      <c r="CK63" s="67">
        <f t="shared" si="49"/>
        <v>3350.4396628626273</v>
      </c>
      <c r="CL63" s="67">
        <f t="shared" si="49"/>
        <v>133.95208427280687</v>
      </c>
      <c r="CM63" s="67">
        <f t="shared" si="49"/>
        <v>4912.6681273645554</v>
      </c>
      <c r="CN63" s="67">
        <f t="shared" si="49"/>
        <v>33270.226114555218</v>
      </c>
      <c r="CO63" s="67">
        <f t="shared" si="49"/>
        <v>1507.8616038924274</v>
      </c>
      <c r="CP63" s="67">
        <f t="shared" si="49"/>
        <v>63358.353327412187</v>
      </c>
      <c r="CQ63" s="67">
        <f t="shared" si="49"/>
        <v>3193.2342827869616</v>
      </c>
      <c r="CR63" s="67">
        <f t="shared" si="49"/>
        <v>194254.10300258128</v>
      </c>
      <c r="CS63" s="67">
        <f t="shared" si="49"/>
        <v>11462.892297183964</v>
      </c>
      <c r="CT63" s="67">
        <f t="shared" si="49"/>
        <v>1694.0371456500491</v>
      </c>
      <c r="CU63" s="67">
        <f t="shared" si="49"/>
        <v>39100.684261974588</v>
      </c>
      <c r="CV63" s="67">
        <f t="shared" si="49"/>
        <v>198156.4027370479</v>
      </c>
      <c r="CW63" s="67">
        <f t="shared" si="49"/>
        <v>253845.55229716521</v>
      </c>
      <c r="CX63" s="67">
        <f t="shared" si="49"/>
        <v>4703.8123167155427</v>
      </c>
      <c r="CY63" s="72">
        <f>SUM(CB63:CX63)</f>
        <v>884978.67201301176</v>
      </c>
      <c r="CZ63" s="76"/>
      <c r="DA63" s="73">
        <f>BZ63+CY63</f>
        <v>1796592.6928880797</v>
      </c>
      <c r="DB63" s="67"/>
      <c r="DC63" s="117">
        <f>MIN(MIN($CB63:$CX63),MIN($D63:$BY63))</f>
        <v>0</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1198.4333315739664</v>
      </c>
      <c r="F65" s="115">
        <f>IF(F$18&lt;1,0,'Basin Allocations'!$H10*F$63)</f>
        <v>0</v>
      </c>
      <c r="G65" s="115">
        <f>IF(G$18&lt;1,0,'Basin Allocations'!$H10*G$63)</f>
        <v>523.65561995460689</v>
      </c>
      <c r="H65" s="115">
        <f>IF(H$18&lt;1,0,'Basin Allocations'!$H10*H$63)</f>
        <v>1934.1870499464285</v>
      </c>
      <c r="I65" s="115">
        <f>IF(I$18&lt;1,0,'Basin Allocations'!$H10*I$63)</f>
        <v>174.61044777233585</v>
      </c>
      <c r="J65" s="115">
        <f>IF(J$18&lt;1,0,'Basin Allocations'!$H10*J$63)</f>
        <v>87.656670610969712</v>
      </c>
      <c r="K65" s="115">
        <f>IF(K$18&lt;1,0,'Basin Allocations'!$H10*K$63)</f>
        <v>386.7964078713922</v>
      </c>
      <c r="L65" s="115">
        <f>IF(L$18&lt;1,0,'Basin Allocations'!$H10*L$63)</f>
        <v>0</v>
      </c>
      <c r="M65" s="115">
        <f>IF(M$18&lt;1,0,'Basin Allocations'!$H10*M$63)</f>
        <v>2486.7491630159802</v>
      </c>
      <c r="N65" s="115">
        <f>IF(N$18&lt;1,0,'Basin Allocations'!$H10*N$63)</f>
        <v>0</v>
      </c>
      <c r="O65" s="115">
        <f>IF(O$18&lt;1,0,'Basin Allocations'!$H10*O$63)</f>
        <v>61.737474656840682</v>
      </c>
      <c r="P65" s="115">
        <f>IF(P$18&lt;1,0,'Basin Allocations'!$H10*P$63)</f>
        <v>0</v>
      </c>
      <c r="Q65" s="115">
        <f>IF(Q$18&lt;1,0,'Basin Allocations'!$H10*Q$63)</f>
        <v>39.830628810864951</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371.36203920718214</v>
      </c>
      <c r="X65" s="115">
        <f>IF(X$18&lt;1,0,'Basin Allocations'!$H10*X$63)</f>
        <v>23.283345518115915</v>
      </c>
      <c r="Y65" s="115">
        <f>IF(Y$18&lt;1,0,'Basin Allocations'!$H10*Y$63)</f>
        <v>0</v>
      </c>
      <c r="Z65" s="115">
        <f>IF(Z$18&lt;1,0,'Basin Allocations'!$H10*Z$63)</f>
        <v>417.25512402087702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123.03564090767917</v>
      </c>
      <c r="AJ65" s="115">
        <f>IF(AJ$18&lt;1,0,'Basin Allocations'!$H10*AJ$63)</f>
        <v>0</v>
      </c>
      <c r="AK65" s="115">
        <f>IF(AK$18&lt;1,0,'Basin Allocations'!$H10*AK$63)</f>
        <v>0</v>
      </c>
      <c r="AL65" s="115">
        <f>IF(AL$18&lt;1,0,'Basin Allocations'!$H10*AL$63)</f>
        <v>1044.7925383814679</v>
      </c>
      <c r="AM65" s="115">
        <f>IF(AM$18&lt;1,0,'Basin Allocations'!$H10*AM$63)</f>
        <v>0</v>
      </c>
      <c r="AN65" s="115">
        <f>IF(AN$18&lt;1,0,'Basin Allocations'!$H10*AN$63)</f>
        <v>0</v>
      </c>
      <c r="AO65" s="115">
        <f>IF(AO$18&lt;1,0,'Basin Allocations'!$H10*AO$63)</f>
        <v>0</v>
      </c>
      <c r="AP65" s="115">
        <f>IF(AP$18&lt;1,0,'Basin Allocations'!$H10*AP$63)</f>
        <v>134.45765946373604</v>
      </c>
      <c r="AQ65" s="115">
        <f>IF(AQ$18&lt;1,0,'Basin Allocations'!$H10*AQ$63)</f>
        <v>0</v>
      </c>
      <c r="AR65" s="115">
        <f>IF(AR$18&lt;1,0,'Basin Allocations'!$H10*AR$63)</f>
        <v>673.60622253668669</v>
      </c>
      <c r="AS65" s="115">
        <f>IF(AS$18&lt;1,0,'Basin Allocations'!$H10*AS$63)</f>
        <v>209.72583302544402</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391.27735361261443</v>
      </c>
      <c r="AZ65" s="115">
        <f>IF(AZ$18&lt;1,0,'Basin Allocations'!$H10*AZ$63)</f>
        <v>131.38250062172074</v>
      </c>
      <c r="BA65" s="115">
        <f>IF(BA$18&lt;1,0,'Basin Allocations'!$H10*BA$63)</f>
        <v>70.582217231018049</v>
      </c>
      <c r="BB65" s="115">
        <f>IF(BB$18&lt;1,0,'Basin Allocations'!$H10*BB$63)</f>
        <v>0</v>
      </c>
      <c r="BC65" s="115">
        <f>IF(BC$18&lt;1,0,'Basin Allocations'!$H10*BC$63)</f>
        <v>0</v>
      </c>
      <c r="BD65" s="115">
        <f>IF(BD$18&lt;1,0,'Basin Allocations'!$H10*BD$63)</f>
        <v>312.3775638946218</v>
      </c>
      <c r="BE65" s="115">
        <f>IF(BE$18&lt;1,0,'Basin Allocations'!$H10*BE$63)</f>
        <v>0</v>
      </c>
      <c r="BF65" s="115">
        <f>IF(BF$18&lt;1,0,'Basin Allocations'!$H10*BF$63)</f>
        <v>0</v>
      </c>
      <c r="BG65" s="115">
        <f>IF(BG$18&lt;1,0,'Basin Allocations'!$H10*BG$63)</f>
        <v>1415.7738436367811</v>
      </c>
      <c r="BH65" s="115">
        <f>IF(BH$18&lt;1,0,'Basin Allocations'!$H10*BH$63)</f>
        <v>299.60833289349159</v>
      </c>
      <c r="BI65" s="115">
        <f>IF(BI$18&lt;1,0,'Basin Allocations'!$H10*BI$63)</f>
        <v>5.8574454133624915E-2</v>
      </c>
      <c r="BJ65" s="115">
        <f>IF(BJ$18&lt;1,0,'Basin Allocations'!$H10*BJ$63)</f>
        <v>3894.9083276153906</v>
      </c>
      <c r="BK65" s="115">
        <f>IF(BK$18&lt;1,0,'Basin Allocations'!$H10*BK$63)</f>
        <v>0</v>
      </c>
      <c r="BL65" s="115">
        <f>IF(BL$18&lt;1,0,'Basin Allocations'!$H10*BL$63)</f>
        <v>18276.108306502982</v>
      </c>
      <c r="BM65" s="115">
        <f>IF(BM$18&lt;1,0,'Basin Allocations'!$H10*BM$63)</f>
        <v>0</v>
      </c>
      <c r="BN65" s="115">
        <f>IF(BN$18&lt;1,0,'Basin Allocations'!$H10*BN$63)</f>
        <v>104.90684735332225</v>
      </c>
      <c r="BO65" s="115">
        <f>IF(BO$18&lt;1,0,'Basin Allocations'!$H10*BO$63)</f>
        <v>2058.95063725105</v>
      </c>
      <c r="BP65" s="115">
        <f>IF(BP$18&lt;1,0,'Basin Allocations'!$H10*BP$63)</f>
        <v>0</v>
      </c>
      <c r="BQ65" s="115">
        <f>IF(BQ$18&lt;1,0,'Basin Allocations'!$H10*BQ$63)</f>
        <v>0</v>
      </c>
      <c r="BR65" s="115">
        <f>IF(BR$18&lt;1,0,'Basin Allocations'!$H10*BR$63)</f>
        <v>9742.0739242774307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46589.183626619131</v>
      </c>
      <c r="CA65" s="76"/>
      <c r="CB65" s="115">
        <f>IF(CB$18&lt;1,0,'Basin Allocations'!$H10*CB$63)</f>
        <v>1348.2374980207121</v>
      </c>
      <c r="CC65" s="115">
        <f>IF(CC$18&lt;1,0,'Basin Allocations'!$H10*CC$63)</f>
        <v>483.0928104670715</v>
      </c>
      <c r="CD65" s="115">
        <f>IF(CD$18&lt;1,0,'Basin Allocations'!$H10*CD$63)</f>
        <v>1464.3613533406231</v>
      </c>
      <c r="CE65" s="115">
        <f>IF(CE$18&lt;1,0,'Basin Allocations'!$H10*CE$63)</f>
        <v>749.02083223372858</v>
      </c>
      <c r="CF65" s="115">
        <f>IF(CF$18&lt;1,0,'Basin Allocations'!$H10*CF$63)</f>
        <v>599.21666578698319</v>
      </c>
      <c r="CG65" s="115">
        <f>IF(CG$18&lt;1,0,'Basin Allocations'!$H10*CG$63)</f>
        <v>749.02083223372858</v>
      </c>
      <c r="CH65" s="115">
        <f>IF(CH$18&lt;1,0,'Basin Allocations'!$H10*CH$63)</f>
        <v>0</v>
      </c>
      <c r="CI65" s="115">
        <f>IF(CI$18&lt;1,0,'Basin Allocations'!$H10*CI$63)</f>
        <v>374.52505973039791</v>
      </c>
      <c r="CJ65" s="115">
        <f>IF(CJ$18&lt;1,0,'Basin Allocations'!$H10*CJ$63)</f>
        <v>0</v>
      </c>
      <c r="CK65" s="115">
        <f>IF(CK$18&lt;1,0,'Basin Allocations'!$H10*CK$63)</f>
        <v>299.60833289349159</v>
      </c>
      <c r="CL65" s="115">
        <f>IF(CL$18&lt;1,0,'Basin Allocations'!$H10*CL$63)</f>
        <v>11.978475870326298</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285.55046390142161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32981.547384627258</v>
      </c>
      <c r="CZ65" s="76"/>
      <c r="DA65" s="73">
        <f>BZ65+CY65</f>
        <v>79570.731011246389</v>
      </c>
      <c r="DB65" s="67"/>
      <c r="DC65" s="117">
        <f>MIN(MIN($CB65:$CX65),MIN($D65:$BY65))</f>
        <v>0</v>
      </c>
      <c r="DD65" s="117">
        <f>MAX(MAX($CB65:$CX65),MAX($D65:$BY65))</f>
        <v>22699.779846565059</v>
      </c>
      <c r="DE65" s="83"/>
    </row>
    <row r="66" spans="1:109" x14ac:dyDescent="0.2">
      <c r="A66" s="83" t="s">
        <v>538</v>
      </c>
      <c r="B66" s="83"/>
      <c r="C66" s="71"/>
      <c r="D66" s="115">
        <f>IF(D$18&lt;1,0,'Basin Allocations'!$H11*D$63)</f>
        <v>0</v>
      </c>
      <c r="E66" s="115">
        <f>IF(E$18&lt;1,0,'Basin Allocations'!$H11*E$63)</f>
        <v>6072.2310595157996</v>
      </c>
      <c r="F66" s="115">
        <f>IF(F$18&lt;1,0,'Basin Allocations'!$H11*F$63)</f>
        <v>0</v>
      </c>
      <c r="G66" s="115">
        <f>IF(G$18&lt;1,0,'Basin Allocations'!$H11*G$63)</f>
        <v>2653.2622518118883</v>
      </c>
      <c r="H66" s="115">
        <f>IF(H$18&lt;1,0,'Basin Allocations'!$H11*H$63)</f>
        <v>9800.1535589575342</v>
      </c>
      <c r="I66" s="115">
        <f>IF(I$18&lt;1,0,'Basin Allocations'!$H11*I$63)</f>
        <v>884.71753609074233</v>
      </c>
      <c r="J66" s="115">
        <f>IF(J$18&lt;1,0,'Basin Allocations'!$H11*J$63)</f>
        <v>444.13948096605048</v>
      </c>
      <c r="K66" s="115">
        <f>IF(K$18&lt;1,0,'Basin Allocations'!$H11*K$63)</f>
        <v>1959.8229619507611</v>
      </c>
      <c r="L66" s="115">
        <f>IF(L$18&lt;1,0,'Basin Allocations'!$H11*L$63)</f>
        <v>0</v>
      </c>
      <c r="M66" s="115">
        <f>IF(M$18&lt;1,0,'Basin Allocations'!$H11*M$63)</f>
        <v>12599.879448495283</v>
      </c>
      <c r="N66" s="115">
        <f>IF(N$18&lt;1,0,'Basin Allocations'!$H11*N$63)</f>
        <v>0</v>
      </c>
      <c r="O66" s="115">
        <f>IF(O$18&lt;1,0,'Basin Allocations'!$H11*O$63)</f>
        <v>312.8119030659654</v>
      </c>
      <c r="P66" s="115">
        <f>IF(P$18&lt;1,0,'Basin Allocations'!$H11*P$63)</f>
        <v>0</v>
      </c>
      <c r="Q66" s="115">
        <f>IF(Q$18&lt;1,0,'Basin Allocations'!$H11*Q$63)</f>
        <v>201.81413101030023</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1881.6199861842701</v>
      </c>
      <c r="X66" s="115">
        <f>IF(X$18&lt;1,0,'Basin Allocations'!$H11*X$63)</f>
        <v>117.9722309949917</v>
      </c>
      <c r="Y66" s="115">
        <f>IF(Y$18&lt;1,0,'Basin Allocations'!$H11*Y$63)</f>
        <v>0</v>
      </c>
      <c r="Z66" s="115">
        <f>IF(Z$18&lt;1,0,'Basin Allocations'!$H11*Z$63)</f>
        <v>2114.1514150762841</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623.39791498108184</v>
      </c>
      <c r="AJ66" s="115">
        <f>IF(AJ$18&lt;1,0,'Basin Allocations'!$H11*AJ$63)</f>
        <v>0</v>
      </c>
      <c r="AK66" s="115">
        <f>IF(AK$18&lt;1,0,'Basin Allocations'!$H11*AK$63)</f>
        <v>0</v>
      </c>
      <c r="AL66" s="115">
        <f>IF(AL$18&lt;1,0,'Basin Allocations'!$H11*AL$63)</f>
        <v>5293.7627276922431</v>
      </c>
      <c r="AM66" s="115">
        <f>IF(AM$18&lt;1,0,'Basin Allocations'!$H11*AM$63)</f>
        <v>0</v>
      </c>
      <c r="AN66" s="115">
        <f>IF(AN$18&lt;1,0,'Basin Allocations'!$H11*AN$63)</f>
        <v>0</v>
      </c>
      <c r="AO66" s="115">
        <f>IF(AO$18&lt;1,0,'Basin Allocations'!$H11*AO$63)</f>
        <v>0</v>
      </c>
      <c r="AP66" s="115">
        <f>IF(AP$18&lt;1,0,'Basin Allocations'!$H11*AP$63)</f>
        <v>681.27108490315334</v>
      </c>
      <c r="AQ66" s="115">
        <f>IF(AQ$18&lt;1,0,'Basin Allocations'!$H11*AQ$63)</f>
        <v>0</v>
      </c>
      <c r="AR66" s="115">
        <f>IF(AR$18&lt;1,0,'Basin Allocations'!$H11*AR$63)</f>
        <v>3413.0330979683131</v>
      </c>
      <c r="AS66" s="115">
        <f>IF(AS$18&lt;1,0,'Basin Allocations'!$H11*AS$63)</f>
        <v>1062.6404354152644</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1982.5270516894193</v>
      </c>
      <c r="AZ66" s="115">
        <f>IF(AZ$18&lt;1,0,'Basin Allocations'!$H11*AZ$63)</f>
        <v>665.68984684721102</v>
      </c>
      <c r="BA66" s="115">
        <f>IF(BA$18&lt;1,0,'Basin Allocations'!$H11*BA$63)</f>
        <v>357.62651156972328</v>
      </c>
      <c r="BB66" s="115">
        <f>IF(BB$18&lt;1,0,'Basin Allocations'!$H11*BB$63)</f>
        <v>0</v>
      </c>
      <c r="BC66" s="115">
        <f>IF(BC$18&lt;1,0,'Basin Allocations'!$H11*BC$63)</f>
        <v>0</v>
      </c>
      <c r="BD66" s="115">
        <f>IF(BD$18&lt;1,0,'Basin Allocations'!$H11*BD$63)</f>
        <v>1582.7570009969577</v>
      </c>
      <c r="BE66" s="115">
        <f>IF(BE$18&lt;1,0,'Basin Allocations'!$H11*BE$63)</f>
        <v>0</v>
      </c>
      <c r="BF66" s="115">
        <f>IF(BF$18&lt;1,0,'Basin Allocations'!$H11*BF$63)</f>
        <v>0</v>
      </c>
      <c r="BG66" s="115">
        <f>IF(BG$18&lt;1,0,'Basin Allocations'!$H11*BG$63)</f>
        <v>7173.4536082124423</v>
      </c>
      <c r="BH66" s="115">
        <f>IF(BH$18&lt;1,0,'Basin Allocations'!$H11*BH$63)</f>
        <v>1518.0577648789499</v>
      </c>
      <c r="BI66" s="115">
        <f>IF(BI$18&lt;1,0,'Basin Allocations'!$H11*BI$63)</f>
        <v>0.29678548677985322</v>
      </c>
      <c r="BJ66" s="115">
        <f>IF(BJ$18&lt;1,0,'Basin Allocations'!$H11*BJ$63)</f>
        <v>19734.750943426348</v>
      </c>
      <c r="BK66" s="115">
        <f>IF(BK$18&lt;1,0,'Basin Allocations'!$H11*BK$63)</f>
        <v>0</v>
      </c>
      <c r="BL66" s="115">
        <f>IF(BL$18&lt;1,0,'Basin Allocations'!$H11*BL$63)</f>
        <v>92601.523657615908</v>
      </c>
      <c r="BM66" s="115">
        <f>IF(BM$18&lt;1,0,'Basin Allocations'!$H11*BM$63)</f>
        <v>0</v>
      </c>
      <c r="BN66" s="115">
        <f>IF(BN$18&lt;1,0,'Basin Allocations'!$H11*BN$63)</f>
        <v>531.54280682271724</v>
      </c>
      <c r="BO66" s="115">
        <f>IF(BO$18&lt;1,0,'Basin Allocations'!$H11*BO$63)</f>
        <v>10432.306645798622</v>
      </c>
      <c r="BP66" s="115">
        <f>IF(BP$18&lt;1,0,'Basin Allocations'!$H11*BP$63)</f>
        <v>0</v>
      </c>
      <c r="BQ66" s="115">
        <f>IF(BQ$18&lt;1,0,'Basin Allocations'!$H11*BQ$63)</f>
        <v>0</v>
      </c>
      <c r="BR66" s="115">
        <f>IF(BR$18&lt;1,0,'Basin Allocations'!$H11*BR$63)</f>
        <v>49361.213768481801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236058.42761690679</v>
      </c>
      <c r="CA66" s="76"/>
      <c r="CB66" s="115">
        <f>IF(CB$18&lt;1,0,'Basin Allocations'!$H11*CB$63)</f>
        <v>6831.2599419552744</v>
      </c>
      <c r="CC66" s="115">
        <f>IF(CC$18&lt;1,0,'Basin Allocations'!$H11*CC$63)</f>
        <v>2447.7383022168392</v>
      </c>
      <c r="CD66" s="115">
        <f>IF(CD$18&lt;1,0,'Basin Allocations'!$H11*CD$63)</f>
        <v>7419.6371694963309</v>
      </c>
      <c r="CE66" s="115">
        <f>IF(CE$18&lt;1,0,'Basin Allocations'!$H11*CE$63)</f>
        <v>3795.1444121973727</v>
      </c>
      <c r="CF66" s="115">
        <f>IF(CF$18&lt;1,0,'Basin Allocations'!$H11*CF$63)</f>
        <v>3036.1155297578998</v>
      </c>
      <c r="CG66" s="115">
        <f>IF(CG$18&lt;1,0,'Basin Allocations'!$H11*CG$63)</f>
        <v>3795.1444121973727</v>
      </c>
      <c r="CH66" s="115">
        <f>IF(CH$18&lt;1,0,'Basin Allocations'!$H11*CH$63)</f>
        <v>0</v>
      </c>
      <c r="CI66" s="115">
        <f>IF(CI$18&lt;1,0,'Basin Allocations'!$H11*CI$63)</f>
        <v>1897.6464024703826</v>
      </c>
      <c r="CJ66" s="115">
        <f>IF(CJ$18&lt;1,0,'Basin Allocations'!$H11*CJ$63)</f>
        <v>0</v>
      </c>
      <c r="CK66" s="115">
        <f>IF(CK$18&lt;1,0,'Basin Allocations'!$H11*CK$63)</f>
        <v>1518.0577648789499</v>
      </c>
      <c r="CL66" s="115">
        <f>IF(CL$18&lt;1,0,'Basin Allocations'!$H11*CL$63)</f>
        <v>60.692632046479993</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1446.829248051785</v>
      </c>
      <c r="CR66" s="115">
        <f>IF(CR$18&lt;1,0,'Basin Allocations'!$H11*CR$63)</f>
        <v>0</v>
      </c>
      <c r="CS66" s="115">
        <f>IF(CS$18&lt;1,0,'Basin Allocations'!$H11*CS$63)</f>
        <v>0</v>
      </c>
      <c r="CT66" s="115">
        <f>IF(CT$18&lt;1,0,'Basin Allocations'!$H11*CT$63)</f>
        <v>0</v>
      </c>
      <c r="CU66" s="115">
        <f>IF(CU$18&lt;1,0,'Basin Allocations'!$H11*CU$63)</f>
        <v>17716.211401716682</v>
      </c>
      <c r="CV66" s="115">
        <f>IF(CV$18&lt;1,0,'Basin Allocations'!$H11*CV$63)</f>
        <v>0</v>
      </c>
      <c r="CW66" s="115">
        <f>IF(CW$18&lt;1,0,'Basin Allocations'!$H11*CW$63)</f>
        <v>115015.41604108486</v>
      </c>
      <c r="CX66" s="115">
        <f>IF(CX$18&lt;1,0,'Basin Allocations'!$H11*CX$63)</f>
        <v>2131.2602316265165</v>
      </c>
      <c r="CY66" s="72">
        <f t="shared" si="51"/>
        <v>167111.15348969674</v>
      </c>
      <c r="CZ66" s="76"/>
      <c r="DA66" s="73">
        <f>BZ66+CY66</f>
        <v>403169.58110660349</v>
      </c>
      <c r="DB66" s="67"/>
      <c r="DC66" s="117">
        <f>MIN(MIN($CB66:$CX66),MIN($D66:$BY66))</f>
        <v>0</v>
      </c>
      <c r="DD66" s="117">
        <f>MAX(MAX($CB66:$CX66),MAX($D66:$BY66))</f>
        <v>115015.41604108486</v>
      </c>
      <c r="DE66" s="83"/>
    </row>
    <row r="67" spans="1:109" x14ac:dyDescent="0.2">
      <c r="A67" s="83" t="s">
        <v>540</v>
      </c>
      <c r="B67" s="83"/>
      <c r="C67" s="71"/>
      <c r="D67" s="115">
        <f>IF(D$18&lt;1,0,'Basin Allocations'!$H12*D$63)</f>
        <v>0</v>
      </c>
      <c r="E67" s="115">
        <f>IF(E$18&lt;1,0,'Basin Allocations'!$H12*E$63)</f>
        <v>6131.0942603607446</v>
      </c>
      <c r="F67" s="115">
        <f>IF(F$18&lt;1,0,'Basin Allocations'!$H12*F$63)</f>
        <v>0</v>
      </c>
      <c r="G67" s="115">
        <f>IF(G$18&lt;1,0,'Basin Allocations'!$H12*G$63)</f>
        <v>2678.9825360520549</v>
      </c>
      <c r="H67" s="115">
        <f>IF(H$18&lt;1,0,'Basin Allocations'!$H12*H$63)</f>
        <v>9895.1546222566994</v>
      </c>
      <c r="I67" s="115">
        <f>IF(I$18&lt;1,0,'Basin Allocations'!$H12*I$63)</f>
        <v>893.29384116008646</v>
      </c>
      <c r="J67" s="115">
        <f>IF(J$18&lt;1,0,'Basin Allocations'!$H12*J$63)</f>
        <v>448.44489543645426</v>
      </c>
      <c r="K67" s="115">
        <f>IF(K$18&lt;1,0,'Basin Allocations'!$H12*K$63)</f>
        <v>1978.8211607180922</v>
      </c>
      <c r="L67" s="115">
        <f>IF(L$18&lt;1,0,'Basin Allocations'!$H12*L$63)</f>
        <v>0</v>
      </c>
      <c r="M67" s="115">
        <f>IF(M$18&lt;1,0,'Basin Allocations'!$H12*M$63)</f>
        <v>12722.020590248545</v>
      </c>
      <c r="N67" s="115">
        <f>IF(N$18&lt;1,0,'Basin Allocations'!$H12*N$63)</f>
        <v>0</v>
      </c>
      <c r="O67" s="115">
        <f>IF(O$18&lt;1,0,'Basin Allocations'!$H12*O$63)</f>
        <v>315.84424977615953</v>
      </c>
      <c r="P67" s="115">
        <f>IF(P$18&lt;1,0,'Basin Allocations'!$H12*P$63)</f>
        <v>0</v>
      </c>
      <c r="Q67" s="115">
        <f>IF(Q$18&lt;1,0,'Basin Allocations'!$H12*Q$63)</f>
        <v>203.77048372655452</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1899.8600982740529</v>
      </c>
      <c r="X67" s="115">
        <f>IF(X$18&lt;1,0,'Basin Allocations'!$H12*X$63)</f>
        <v>119.11583423721389</v>
      </c>
      <c r="Y67" s="115">
        <f>IF(Y$18&lt;1,0,'Basin Allocations'!$H12*Y$63)</f>
        <v>0</v>
      </c>
      <c r="Z67" s="115">
        <f>IF(Z$18&lt;1,0,'Basin Allocations'!$H12*Z$63)</f>
        <v>2134.6456482736921</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629.44103098180551</v>
      </c>
      <c r="AJ67" s="115">
        <f>IF(AJ$18&lt;1,0,'Basin Allocations'!$H12*AJ$63)</f>
        <v>0</v>
      </c>
      <c r="AK67" s="115">
        <f>IF(AK$18&lt;1,0,'Basin Allocations'!$H12*AK$63)</f>
        <v>0</v>
      </c>
      <c r="AL67" s="115">
        <f>IF(AL$18&lt;1,0,'Basin Allocations'!$H12*AL$63)</f>
        <v>5345.0795856331661</v>
      </c>
      <c r="AM67" s="115">
        <f>IF(AM$18&lt;1,0,'Basin Allocations'!$H12*AM$63)</f>
        <v>0</v>
      </c>
      <c r="AN67" s="115">
        <f>IF(AN$18&lt;1,0,'Basin Allocations'!$H12*AN$63)</f>
        <v>0</v>
      </c>
      <c r="AO67" s="115">
        <f>IF(AO$18&lt;1,0,'Basin Allocations'!$H12*AO$63)</f>
        <v>0</v>
      </c>
      <c r="AP67" s="115">
        <f>IF(AP$18&lt;1,0,'Basin Allocations'!$H12*AP$63)</f>
        <v>687.8752138151558</v>
      </c>
      <c r="AQ67" s="115">
        <f>IF(AQ$18&lt;1,0,'Basin Allocations'!$H12*AQ$63)</f>
        <v>0</v>
      </c>
      <c r="AR67" s="115">
        <f>IF(AR$18&lt;1,0,'Basin Allocations'!$H12*AR$63)</f>
        <v>3446.1184747873194</v>
      </c>
      <c r="AS67" s="115">
        <f>IF(AS$18&lt;1,0,'Basin Allocations'!$H12*AS$63)</f>
        <v>1072.9414955631298</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2001.7453401373291</v>
      </c>
      <c r="AZ67" s="115">
        <f>IF(AZ$18&lt;1,0,'Basin Allocations'!$H12*AZ$63)</f>
        <v>672.14293382156166</v>
      </c>
      <c r="BA67" s="115">
        <f>IF(BA$18&lt;1,0,'Basin Allocations'!$H12*BA$63)</f>
        <v>361.09328366249741</v>
      </c>
      <c r="BB67" s="115">
        <f>IF(BB$18&lt;1,0,'Basin Allocations'!$H12*BB$63)</f>
        <v>0</v>
      </c>
      <c r="BC67" s="115">
        <f>IF(BC$18&lt;1,0,'Basin Allocations'!$H12*BC$63)</f>
        <v>0</v>
      </c>
      <c r="BD67" s="115">
        <f>IF(BD$18&lt;1,0,'Basin Allocations'!$H12*BD$63)</f>
        <v>1598.099984873111</v>
      </c>
      <c r="BE67" s="115">
        <f>IF(BE$18&lt;1,0,'Basin Allocations'!$H12*BE$63)</f>
        <v>0</v>
      </c>
      <c r="BF67" s="115">
        <f>IF(BF$18&lt;1,0,'Basin Allocations'!$H12*BF$63)</f>
        <v>0</v>
      </c>
      <c r="BG67" s="115">
        <f>IF(BG$18&lt;1,0,'Basin Allocations'!$H12*BG$63)</f>
        <v>7242.9918778127731</v>
      </c>
      <c r="BH67" s="115">
        <f>IF(BH$18&lt;1,0,'Basin Allocations'!$H12*BH$63)</f>
        <v>1532.7735650901861</v>
      </c>
      <c r="BI67" s="115">
        <f>IF(BI$18&lt;1,0,'Basin Allocations'!$H12*BI$63)</f>
        <v>0.29966247606846247</v>
      </c>
      <c r="BJ67" s="115">
        <f>IF(BJ$18&lt;1,0,'Basin Allocations'!$H12*BJ$63)</f>
        <v>19926.05634617242</v>
      </c>
      <c r="BK67" s="115">
        <f>IF(BK$18&lt;1,0,'Basin Allocations'!$H12*BK$63)</f>
        <v>0</v>
      </c>
      <c r="BL67" s="115">
        <f>IF(BL$18&lt;1,0,'Basin Allocations'!$H12*BL$63)</f>
        <v>93499.187470501332</v>
      </c>
      <c r="BM67" s="115">
        <f>IF(BM$18&lt;1,0,'Basin Allocations'!$H12*BM$63)</f>
        <v>0</v>
      </c>
      <c r="BN67" s="115">
        <f>IF(BN$18&lt;1,0,'Basin Allocations'!$H12*BN$63)</f>
        <v>536.69549463861642</v>
      </c>
      <c r="BO67" s="115">
        <f>IF(BO$18&lt;1,0,'Basin Allocations'!$H12*BO$63)</f>
        <v>10533.435696282528</v>
      </c>
      <c r="BP67" s="115">
        <f>IF(BP$18&lt;1,0,'Basin Allocations'!$H12*BP$63)</f>
        <v>0</v>
      </c>
      <c r="BQ67" s="115">
        <f>IF(BQ$18&lt;1,0,'Basin Allocations'!$H12*BQ$63)</f>
        <v>0</v>
      </c>
      <c r="BR67" s="115">
        <f>IF(BR$18&lt;1,0,'Basin Allocations'!$H12*BR$63)</f>
        <v>49839.713188468646</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238346.738865238</v>
      </c>
      <c r="CA67" s="76"/>
      <c r="CB67" s="115">
        <f>IF(CB$18&lt;1,0,'Basin Allocations'!$H12*CB$63)</f>
        <v>6897.481042905838</v>
      </c>
      <c r="CC67" s="115">
        <f>IF(CC$18&lt;1,0,'Basin Allocations'!$H12*CC$63)</f>
        <v>2471.4662713746443</v>
      </c>
      <c r="CD67" s="115">
        <f>IF(CD$18&lt;1,0,'Basin Allocations'!$H12*CD$63)</f>
        <v>7491.5619017115623</v>
      </c>
      <c r="CE67" s="115">
        <f>IF(CE$18&lt;1,0,'Basin Allocations'!$H12*CE$63)</f>
        <v>3831.9339127254639</v>
      </c>
      <c r="CF67" s="115">
        <f>IF(CF$18&lt;1,0,'Basin Allocations'!$H12*CF$63)</f>
        <v>3065.5471301803723</v>
      </c>
      <c r="CG67" s="115">
        <f>IF(CG$18&lt;1,0,'Basin Allocations'!$H12*CG$63)</f>
        <v>3831.9339127254639</v>
      </c>
      <c r="CH67" s="115">
        <f>IF(CH$18&lt;1,0,'Basin Allocations'!$H12*CH$63)</f>
        <v>0</v>
      </c>
      <c r="CI67" s="115">
        <f>IF(CI$18&lt;1,0,'Basin Allocations'!$H12*CI$63)</f>
        <v>1916.0418719817501</v>
      </c>
      <c r="CJ67" s="115">
        <f>IF(CJ$18&lt;1,0,'Basin Allocations'!$H12*CJ$63)</f>
        <v>0</v>
      </c>
      <c r="CK67" s="115">
        <f>IF(CK$18&lt;1,0,'Basin Allocations'!$H12*CK$63)</f>
        <v>1532.7735650901861</v>
      </c>
      <c r="CL67" s="115">
        <f>IF(CL$18&lt;1,0,'Basin Allocations'!$H12*CL$63)</f>
        <v>61.280976356000586</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1460.8545708337551</v>
      </c>
      <c r="CR67" s="115">
        <f>IF(CR$18&lt;1,0,'Basin Allocations'!$H12*CR$63)</f>
        <v>0</v>
      </c>
      <c r="CS67" s="115">
        <f>IF(CS$18&lt;1,0,'Basin Allocations'!$H12*CS$63)</f>
        <v>0</v>
      </c>
      <c r="CT67" s="115">
        <f>IF(CT$18&lt;1,0,'Basin Allocations'!$H12*CT$63)</f>
        <v>0</v>
      </c>
      <c r="CU67" s="115">
        <f>IF(CU$18&lt;1,0,'Basin Allocations'!$H12*CU$63)</f>
        <v>17887.949416909061</v>
      </c>
      <c r="CV67" s="115">
        <f>IF(CV$18&lt;1,0,'Basin Allocations'!$H12*CV$63)</f>
        <v>0</v>
      </c>
      <c r="CW67" s="115">
        <f>IF(CW$18&lt;1,0,'Basin Allocations'!$H12*CW$63)</f>
        <v>116130.35640951531</v>
      </c>
      <c r="CX67" s="115">
        <f>IF(CX$18&lt;1,0,'Basin Allocations'!$H12*CX$63)</f>
        <v>2151.9203148541601</v>
      </c>
      <c r="CY67" s="72">
        <f t="shared" si="51"/>
        <v>168731.10129716355</v>
      </c>
      <c r="CZ67" s="76"/>
      <c r="DA67" s="73">
        <f>BZ67+CY67</f>
        <v>407077.84016240155</v>
      </c>
      <c r="DB67" s="67"/>
      <c r="DC67" s="117">
        <f>MIN(MIN($CB67:$CX67),MIN($D67:$BY67))</f>
        <v>0</v>
      </c>
      <c r="DD67" s="117">
        <f>MAX(MAX($CB67:$CX67),MAX($D67:$BY67))</f>
        <v>116130.35640951531</v>
      </c>
      <c r="DE67" s="83"/>
    </row>
    <row r="68" spans="1:109" x14ac:dyDescent="0.2">
      <c r="A68" s="83" t="s">
        <v>542</v>
      </c>
      <c r="B68" s="83"/>
      <c r="C68" s="71"/>
      <c r="D68" s="115">
        <f>SUM(D65:D67)</f>
        <v>0</v>
      </c>
      <c r="E68" s="115">
        <f t="shared" ref="E68:BJ68" si="52">SUM(E65:E67)</f>
        <v>13401.758651450509</v>
      </c>
      <c r="F68" s="115">
        <f t="shared" si="52"/>
        <v>0</v>
      </c>
      <c r="G68" s="115">
        <f t="shared" si="52"/>
        <v>5855.9004078185499</v>
      </c>
      <c r="H68" s="115">
        <f t="shared" si="52"/>
        <v>21629.495231160661</v>
      </c>
      <c r="I68" s="115">
        <f t="shared" si="52"/>
        <v>1952.6218250231645</v>
      </c>
      <c r="J68" s="115">
        <f t="shared" si="52"/>
        <v>980.24104701347437</v>
      </c>
      <c r="K68" s="115">
        <f t="shared" si="52"/>
        <v>4325.4405305402452</v>
      </c>
      <c r="L68" s="115">
        <f t="shared" si="52"/>
        <v>0</v>
      </c>
      <c r="M68" s="115">
        <f t="shared" si="52"/>
        <v>27808.649201759807</v>
      </c>
      <c r="N68" s="115">
        <f t="shared" si="52"/>
        <v>0</v>
      </c>
      <c r="O68" s="115">
        <f t="shared" si="52"/>
        <v>690.39362749896554</v>
      </c>
      <c r="P68" s="115">
        <f t="shared" si="52"/>
        <v>0</v>
      </c>
      <c r="Q68" s="115">
        <f t="shared" si="52"/>
        <v>445.41524354771968</v>
      </c>
      <c r="R68" s="115">
        <f t="shared" si="52"/>
        <v>0</v>
      </c>
      <c r="S68" s="115">
        <f t="shared" si="52"/>
        <v>0</v>
      </c>
      <c r="T68" s="115">
        <f t="shared" si="52"/>
        <v>0</v>
      </c>
      <c r="U68" s="115">
        <f t="shared" si="52"/>
        <v>0</v>
      </c>
      <c r="V68" s="115">
        <f t="shared" si="52"/>
        <v>0</v>
      </c>
      <c r="W68" s="115">
        <f t="shared" si="52"/>
        <v>4152.8421236655049</v>
      </c>
      <c r="X68" s="115">
        <f t="shared" si="52"/>
        <v>260.3714107503215</v>
      </c>
      <c r="Y68" s="115">
        <f t="shared" si="52"/>
        <v>0</v>
      </c>
      <c r="Z68" s="115">
        <f t="shared" si="52"/>
        <v>4666.0521873708531</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1375.8745868705664</v>
      </c>
      <c r="AJ68" s="115">
        <f t="shared" si="52"/>
        <v>0</v>
      </c>
      <c r="AK68" s="115">
        <f t="shared" si="52"/>
        <v>0</v>
      </c>
      <c r="AL68" s="115">
        <f t="shared" si="52"/>
        <v>11683.634851706876</v>
      </c>
      <c r="AM68" s="115">
        <f t="shared" si="52"/>
        <v>0</v>
      </c>
      <c r="AN68" s="115">
        <f t="shared" si="52"/>
        <v>0</v>
      </c>
      <c r="AO68" s="115">
        <f t="shared" si="52"/>
        <v>0</v>
      </c>
      <c r="AP68" s="115">
        <f t="shared" si="52"/>
        <v>1503.6039581820451</v>
      </c>
      <c r="AQ68" s="115">
        <f t="shared" si="52"/>
        <v>0</v>
      </c>
      <c r="AR68" s="115">
        <f t="shared" si="52"/>
        <v>7532.7577952923193</v>
      </c>
      <c r="AS68" s="115">
        <f t="shared" si="52"/>
        <v>2345.3077640038382</v>
      </c>
      <c r="AT68" s="115">
        <f t="shared" si="52"/>
        <v>0</v>
      </c>
      <c r="AU68" s="115">
        <f t="shared" si="52"/>
        <v>0</v>
      </c>
      <c r="AV68" s="115">
        <f t="shared" si="52"/>
        <v>0</v>
      </c>
      <c r="AW68" s="115">
        <f t="shared" si="52"/>
        <v>0</v>
      </c>
      <c r="AX68" s="115">
        <f t="shared" si="52"/>
        <v>0</v>
      </c>
      <c r="AY68" s="115">
        <f t="shared" si="52"/>
        <v>4375.5497454393626</v>
      </c>
      <c r="AZ68" s="115">
        <f t="shared" si="52"/>
        <v>1469.2152812904933</v>
      </c>
      <c r="BA68" s="115">
        <f t="shared" si="52"/>
        <v>789.30201246323873</v>
      </c>
      <c r="BB68" s="115">
        <f t="shared" si="52"/>
        <v>0</v>
      </c>
      <c r="BC68" s="115">
        <f t="shared" si="52"/>
        <v>0</v>
      </c>
      <c r="BD68" s="115">
        <f t="shared" si="52"/>
        <v>3493.2345497646902</v>
      </c>
      <c r="BE68" s="115">
        <f t="shared" si="52"/>
        <v>0</v>
      </c>
      <c r="BF68" s="115">
        <f t="shared" si="52"/>
        <v>0</v>
      </c>
      <c r="BG68" s="115">
        <f t="shared" si="52"/>
        <v>15832.219329661995</v>
      </c>
      <c r="BH68" s="115">
        <f t="shared" si="52"/>
        <v>3350.4396628626273</v>
      </c>
      <c r="BI68" s="115">
        <f t="shared" si="52"/>
        <v>0.65502241698194053</v>
      </c>
      <c r="BJ68" s="115">
        <f t="shared" si="52"/>
        <v>43555.715617214155</v>
      </c>
      <c r="BK68" s="115">
        <f t="shared" ref="BK68:BY68" si="53">SUM(BK65:BK67)</f>
        <v>0</v>
      </c>
      <c r="BL68" s="115">
        <f t="shared" si="53"/>
        <v>204376.81943462021</v>
      </c>
      <c r="BM68" s="115">
        <f t="shared" si="53"/>
        <v>0</v>
      </c>
      <c r="BN68" s="115">
        <f t="shared" si="53"/>
        <v>1173.1451488146558</v>
      </c>
      <c r="BO68" s="115">
        <f t="shared" si="53"/>
        <v>23024.692979332198</v>
      </c>
      <c r="BP68" s="115">
        <f t="shared" si="53"/>
        <v>0</v>
      </c>
      <c r="BQ68" s="115">
        <f t="shared" si="53"/>
        <v>0</v>
      </c>
      <c r="BR68" s="115">
        <f t="shared" si="53"/>
        <v>108943.00088122787</v>
      </c>
      <c r="BS68" s="115">
        <f t="shared" si="53"/>
        <v>0</v>
      </c>
      <c r="BT68" s="115">
        <f t="shared" si="53"/>
        <v>0</v>
      </c>
      <c r="BU68" s="115">
        <f t="shared" si="53"/>
        <v>0</v>
      </c>
      <c r="BV68" s="115">
        <f t="shared" si="53"/>
        <v>0</v>
      </c>
      <c r="BW68" s="115">
        <f t="shared" si="53"/>
        <v>0</v>
      </c>
      <c r="BX68" s="115">
        <f t="shared" si="53"/>
        <v>0</v>
      </c>
      <c r="BY68" s="115">
        <f t="shared" si="53"/>
        <v>0</v>
      </c>
      <c r="BZ68" s="73">
        <f t="shared" si="50"/>
        <v>520994.3501087639</v>
      </c>
      <c r="CA68" s="76"/>
      <c r="CB68" s="115">
        <f t="shared" ref="CB68:CX68" si="54">SUM(CB65:CB67)</f>
        <v>15076.978482881825</v>
      </c>
      <c r="CC68" s="115">
        <f t="shared" si="54"/>
        <v>5402.2973840585546</v>
      </c>
      <c r="CD68" s="115">
        <f t="shared" si="54"/>
        <v>16375.560424548516</v>
      </c>
      <c r="CE68" s="115">
        <f t="shared" si="54"/>
        <v>8376.0991571565646</v>
      </c>
      <c r="CF68" s="115">
        <f t="shared" si="54"/>
        <v>6700.8793257252546</v>
      </c>
      <c r="CG68" s="115">
        <f t="shared" si="54"/>
        <v>8376.0991571565646</v>
      </c>
      <c r="CH68" s="115">
        <f t="shared" si="54"/>
        <v>0</v>
      </c>
      <c r="CI68" s="115">
        <f t="shared" si="54"/>
        <v>4188.2133341825302</v>
      </c>
      <c r="CJ68" s="115">
        <f t="shared" si="54"/>
        <v>0</v>
      </c>
      <c r="CK68" s="115">
        <f t="shared" si="54"/>
        <v>3350.4396628626273</v>
      </c>
      <c r="CL68" s="115">
        <f t="shared" si="54"/>
        <v>133.95208427280687</v>
      </c>
      <c r="CM68" s="115">
        <f t="shared" si="54"/>
        <v>0</v>
      </c>
      <c r="CN68" s="115">
        <f t="shared" si="54"/>
        <v>0</v>
      </c>
      <c r="CO68" s="115">
        <f t="shared" si="54"/>
        <v>0</v>
      </c>
      <c r="CP68" s="115">
        <f t="shared" si="54"/>
        <v>0</v>
      </c>
      <c r="CQ68" s="115">
        <f t="shared" si="54"/>
        <v>3193.2342827869616</v>
      </c>
      <c r="CR68" s="115">
        <f t="shared" si="54"/>
        <v>0</v>
      </c>
      <c r="CS68" s="115">
        <f t="shared" si="54"/>
        <v>0</v>
      </c>
      <c r="CT68" s="115">
        <f t="shared" si="54"/>
        <v>0</v>
      </c>
      <c r="CU68" s="115">
        <f t="shared" si="54"/>
        <v>39100.684261974588</v>
      </c>
      <c r="CV68" s="115">
        <f t="shared" si="54"/>
        <v>0</v>
      </c>
      <c r="CW68" s="115">
        <f t="shared" si="54"/>
        <v>253845.55229716524</v>
      </c>
      <c r="CX68" s="115">
        <f t="shared" si="54"/>
        <v>4703.8123167155427</v>
      </c>
      <c r="CY68" s="72">
        <f t="shared" si="51"/>
        <v>368823.80217148754</v>
      </c>
      <c r="CZ68" s="76"/>
      <c r="DA68" s="73">
        <f>BZ68+CY68</f>
        <v>889818.1522802515</v>
      </c>
      <c r="DB68" s="67"/>
      <c r="DC68" s="117">
        <f>MIN(MIN($CB68:$CX68),MIN($D68:$BY68))</f>
        <v>0</v>
      </c>
      <c r="DD68" s="117">
        <f>MAX(MAX($CB68:$CX68),MAX($D68:$BY68))</f>
        <v>253845.55229716524</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599.21666578698319</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2996.0833289349143</v>
      </c>
      <c r="O70" s="115">
        <f>IF(O$17&lt;1,0,'Basin Allocations'!$H10*O$63)</f>
        <v>0</v>
      </c>
      <c r="P70" s="115">
        <f>IF(P$17&lt;1,0,'Basin Allocations'!$H10*P$63)</f>
        <v>1061.6912683990188</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1078.5899984165694</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764.3673392167384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155.98377135784312</v>
      </c>
      <c r="AW70" s="115">
        <f>IF(AW$17&lt;1,0,'Basin Allocations'!$H10*AW$63)</f>
        <v>207.73430158490075</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93.221243753664069</v>
      </c>
      <c r="BC70" s="115">
        <f>IF(BC$17&lt;1,0,'Basin Allocations'!$H10*BC$63)</f>
        <v>567.17643937589014</v>
      </c>
      <c r="BD70" s="115">
        <f>IF(BD$17&lt;1,0,'Basin Allocations'!$H10*BD$63)</f>
        <v>0</v>
      </c>
      <c r="BE70" s="115">
        <f>IF(BE$17&lt;1,0,'Basin Allocations'!$H10*BE$63)</f>
        <v>0</v>
      </c>
      <c r="BF70" s="115">
        <f>IF(BF$17&lt;1,0,'Basin Allocations'!$H10*BF$63)</f>
        <v>599.21666578698319</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16178.849976248539</v>
      </c>
      <c r="BL70" s="115">
        <f>IF(BL$17&lt;1,0,'Basin Allocations'!$H10*BL$63)</f>
        <v>0</v>
      </c>
      <c r="BM70" s="115">
        <f>IF(BM$17&lt;1,0,'Basin Allocations'!$H10*BM$63)</f>
        <v>140.69583882896706</v>
      </c>
      <c r="BN70" s="115">
        <f>IF(BN$17&lt;1,0,'Basin Allocations'!$H10*BN$63)</f>
        <v>0</v>
      </c>
      <c r="BO70" s="115">
        <f>IF(BO$17&lt;1,0,'Basin Allocations'!$H10*BO$63)</f>
        <v>0</v>
      </c>
      <c r="BP70" s="115">
        <f>IF(BP$17&lt;1,0,'Basin Allocations'!$H10*BP$63)</f>
        <v>4494.1249934023708</v>
      </c>
      <c r="BQ70" s="115">
        <f>IF(BQ$17&lt;1,0,'Basin Allocations'!$H10*BQ$63)</f>
        <v>137.62067998695176</v>
      </c>
      <c r="BR70" s="115">
        <f>IF(BR$17&lt;1,0,'Basin Allocations'!$H10*BR$63)</f>
        <v>0</v>
      </c>
      <c r="BS70" s="115">
        <f>IF(BS$17&lt;1,0,'Basin Allocations'!$H10*BS$63)</f>
        <v>0</v>
      </c>
      <c r="BT70" s="115">
        <f>IF(BT$17&lt;1,0,'Basin Allocations'!$H10*BT$63)</f>
        <v>5243.145825636102</v>
      </c>
      <c r="BU70" s="115">
        <f>IF(BU$17&lt;1,0,'Basin Allocations'!$H10*BU$63)</f>
        <v>0</v>
      </c>
      <c r="BV70" s="115">
        <f>IF(BV$17&lt;1,0,'Basin Allocations'!$H10*BV$63)</f>
        <v>0</v>
      </c>
      <c r="BW70" s="115">
        <f>IF(BW$17&lt;1,0,'Basin Allocations'!$H10*BW$63)</f>
        <v>569.25583249763395</v>
      </c>
      <c r="BX70" s="115">
        <f>IF(BX$17&lt;1,0,'Basin Allocations'!$H10*BX$63)</f>
        <v>43.637968329550567</v>
      </c>
      <c r="BY70" s="115">
        <f>IF(BY$17&lt;1,0,'Basin Allocations'!$H10*BY$63)</f>
        <v>0</v>
      </c>
      <c r="BZ70" s="73">
        <f t="shared" si="50"/>
        <v>34930.612137543627</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374.49577250333101</v>
      </c>
      <c r="CI70" s="115">
        <f>IF(CI$17&lt;1,0,'Basin Allocations'!$H10*CI$63)</f>
        <v>0</v>
      </c>
      <c r="CJ70" s="115">
        <f>IF(CJ$17&lt;1,0,'Basin Allocations'!$H10*CJ$63)</f>
        <v>299.60833289349159</v>
      </c>
      <c r="CK70" s="115">
        <f>IF(CK$17&lt;1,0,'Basin Allocations'!$H10*CK$63)</f>
        <v>0</v>
      </c>
      <c r="CL70" s="115">
        <f>IF(CL$17&lt;1,0,'Basin Allocations'!$H10*CL$63)</f>
        <v>0</v>
      </c>
      <c r="CM70" s="115">
        <f>IF(CM$17&lt;1,0,'Basin Allocations'!$H10*CM$63)</f>
        <v>439.30840600218698</v>
      </c>
      <c r="CN70" s="115">
        <f>IF(CN$17&lt;1,0,'Basin Allocations'!$H10*CN$63)</f>
        <v>2975.1429615821439</v>
      </c>
      <c r="CO70" s="115">
        <f>IF(CO$17&lt;1,0,'Basin Allocations'!$H10*CO$63)</f>
        <v>134.83839341560457</v>
      </c>
      <c r="CP70" s="115">
        <f>IF(CP$17&lt;1,0,'Basin Allocations'!$H10*CP$63)</f>
        <v>5665.7312249831393</v>
      </c>
      <c r="CQ70" s="115">
        <f>IF(CQ$17&lt;1,0,'Basin Allocations'!$H10*CQ$63)</f>
        <v>0</v>
      </c>
      <c r="CR70" s="115">
        <f>IF(CR$17&lt;1,0,'Basin Allocations'!$H10*CR$63)</f>
        <v>17370.898692321938</v>
      </c>
      <c r="CS70" s="115">
        <f>IF(CS$17&lt;1,0,'Basin Allocations'!$H10*CS$63)</f>
        <v>1025.0529473384363</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46156.419941598826</v>
      </c>
      <c r="CZ70" s="76"/>
      <c r="DA70" s="73">
        <f>BZ70+CY70</f>
        <v>81087.03207914246</v>
      </c>
      <c r="DB70" s="67"/>
      <c r="DC70" s="117">
        <f>MIN(MIN($CB70:$CX70),MIN($D70:$BY70))</f>
        <v>0</v>
      </c>
      <c r="DD70" s="117">
        <f>MAX(MAX($CB70:$CX70),MAX($D70:$BY70))</f>
        <v>17719.856332375461</v>
      </c>
      <c r="DE70" s="83"/>
    </row>
    <row r="71" spans="1:109" x14ac:dyDescent="0.2">
      <c r="A71" s="83" t="s">
        <v>539</v>
      </c>
      <c r="B71" s="83"/>
      <c r="C71" s="71"/>
      <c r="D71" s="115">
        <f>IF(D$17&lt;1,0,'Basin Allocations'!$H11*D$63)</f>
        <v>3036.1155297578998</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15180.577648789491</v>
      </c>
      <c r="O71" s="115">
        <f>IF(O$17&lt;1,0,'Basin Allocations'!$H11*O$63)</f>
        <v>0</v>
      </c>
      <c r="P71" s="115">
        <f>IF(P$17&lt;1,0,'Basin Allocations'!$H11*P$63)</f>
        <v>5379.3853406282315</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5465.007953564218</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3872.9022097336947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790.33975129474902</v>
      </c>
      <c r="AW71" s="115">
        <f>IF(AW$17&lt;1,0,'Basin Allocations'!$H11*AW$63)</f>
        <v>1052.5497288647493</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472.33410221013645</v>
      </c>
      <c r="BC71" s="115">
        <f>IF(BC$17&lt;1,0,'Basin Allocations'!$H11*BC$63)</f>
        <v>2873.7738684893193</v>
      </c>
      <c r="BD71" s="115">
        <f>IF(BD$17&lt;1,0,'Basin Allocations'!$H11*BD$63)</f>
        <v>0</v>
      </c>
      <c r="BE71" s="115">
        <f>IF(BE$17&lt;1,0,'Basin Allocations'!$H11*BE$63)</f>
        <v>0</v>
      </c>
      <c r="BF71" s="115">
        <f>IF(BF$17&lt;1,0,'Basin Allocations'!$H11*BF$63)</f>
        <v>3036.1155297578998</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81975.11930346326</v>
      </c>
      <c r="BL71" s="115">
        <f>IF(BL$17&lt;1,0,'Basin Allocations'!$H11*BL$63)</f>
        <v>0</v>
      </c>
      <c r="BM71" s="115">
        <f>IF(BM$17&lt;1,0,'Basin Allocations'!$H11*BM$63)</f>
        <v>712.87873924520738</v>
      </c>
      <c r="BN71" s="115">
        <f>IF(BN$17&lt;1,0,'Basin Allocations'!$H11*BN$63)</f>
        <v>0</v>
      </c>
      <c r="BO71" s="115">
        <f>IF(BO$17&lt;1,0,'Basin Allocations'!$H11*BO$63)</f>
        <v>0</v>
      </c>
      <c r="BP71" s="115">
        <f>IF(BP$17&lt;1,0,'Basin Allocations'!$H11*BP$63)</f>
        <v>22770.866473184233</v>
      </c>
      <c r="BQ71" s="115">
        <f>IF(BQ$17&lt;1,0,'Basin Allocations'!$H11*BQ$63)</f>
        <v>697.29750118926518</v>
      </c>
      <c r="BR71" s="115">
        <f>IF(BR$17&lt;1,0,'Basin Allocations'!$H11*BR$63)</f>
        <v>0</v>
      </c>
      <c r="BS71" s="115">
        <f>IF(BS$17&lt;1,0,'Basin Allocations'!$H11*BS$63)</f>
        <v>0</v>
      </c>
      <c r="BT71" s="115">
        <f>IF(BT$17&lt;1,0,'Basin Allocations'!$H11*BT$63)</f>
        <v>26566.01088538162</v>
      </c>
      <c r="BU71" s="115">
        <f>IF(BU$17&lt;1,0,'Basin Allocations'!$H11*BU$63)</f>
        <v>0</v>
      </c>
      <c r="BV71" s="115">
        <f>IF(BV$17&lt;1,0,'Basin Allocations'!$H11*BV$63)</f>
        <v>0</v>
      </c>
      <c r="BW71" s="115">
        <f>IF(BW$17&lt;1,0,'Basin Allocations'!$H11*BW$63)</f>
        <v>2884.3097532700044</v>
      </c>
      <c r="BX71" s="115">
        <f>IF(BX$17&lt;1,0,'Basin Allocations'!$H11*BX$63)</f>
        <v>221.10518765099067</v>
      </c>
      <c r="BY71" s="115">
        <f>IF(BY$17&lt;1,0,'Basin Allocations'!$H11*BY$63)</f>
        <v>0</v>
      </c>
      <c r="BZ71" s="73">
        <f t="shared" si="50"/>
        <v>176986.689506475</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1897.498009726992</v>
      </c>
      <c r="CI71" s="115">
        <f>IF(CI$17&lt;1,0,'Basin Allocations'!$H11*CI$63)</f>
        <v>0</v>
      </c>
      <c r="CJ71" s="115">
        <f>IF(CJ$17&lt;1,0,'Basin Allocations'!$H11*CJ$63)</f>
        <v>1518.0577648789499</v>
      </c>
      <c r="CK71" s="115">
        <f>IF(CK$17&lt;1,0,'Basin Allocations'!$H11*CK$63)</f>
        <v>0</v>
      </c>
      <c r="CL71" s="115">
        <f>IF(CL$17&lt;1,0,'Basin Allocations'!$H11*CL$63)</f>
        <v>0</v>
      </c>
      <c r="CM71" s="115">
        <f>IF(CM$17&lt;1,0,'Basin Allocations'!$H11*CM$63)</f>
        <v>2225.8911508488995</v>
      </c>
      <c r="CN71" s="115">
        <f>IF(CN$17&lt;1,0,'Basin Allocations'!$H11*CN$63)</f>
        <v>15074.476837265696</v>
      </c>
      <c r="CO71" s="115">
        <f>IF(CO$17&lt;1,0,'Basin Allocations'!$H11*CO$63)</f>
        <v>683.20019056722219</v>
      </c>
      <c r="CP71" s="115">
        <f>IF(CP$17&lt;1,0,'Basin Allocations'!$H11*CP$63)</f>
        <v>28707.169779754873</v>
      </c>
      <c r="CQ71" s="115">
        <f>IF(CQ$17&lt;1,0,'Basin Allocations'!$H11*CQ$63)</f>
        <v>0</v>
      </c>
      <c r="CR71" s="115">
        <f>IF(CR$17&lt;1,0,'Basin Allocations'!$H11*CR$63)</f>
        <v>88015.000744920049</v>
      </c>
      <c r="CS71" s="115">
        <f>IF(CS$17&lt;1,0,'Basin Allocations'!$H11*CS$63)</f>
        <v>5193.7460186474327</v>
      </c>
      <c r="CT71" s="115">
        <f>IF(CT$17&lt;1,0,'Basin Allocations'!$H11*CT$63)</f>
        <v>767.55485897937524</v>
      </c>
      <c r="CU71" s="115">
        <f>IF(CU$17&lt;1,0,'Basin Allocations'!$H11*CU$63)</f>
        <v>0</v>
      </c>
      <c r="CV71" s="115">
        <f>IF(CV$17&lt;1,0,'Basin Allocations'!$H11*CV$63)</f>
        <v>89783.101952189871</v>
      </c>
      <c r="CW71" s="115">
        <f>IF(CW$17&lt;1,0,'Basin Allocations'!$H11*CW$63)</f>
        <v>0</v>
      </c>
      <c r="CX71" s="115">
        <f>IF(CX$17&lt;1,0,'Basin Allocations'!$H11*CX$63)</f>
        <v>0</v>
      </c>
      <c r="CY71" s="72">
        <f t="shared" si="51"/>
        <v>233865.69730777934</v>
      </c>
      <c r="CZ71" s="76"/>
      <c r="DA71" s="73">
        <f>BZ71+CY71</f>
        <v>410852.38681425434</v>
      </c>
      <c r="DB71" s="67"/>
      <c r="DC71" s="117">
        <f>MIN(MIN($CB71:$CX71),MIN($D71:$BY71))</f>
        <v>0</v>
      </c>
      <c r="DD71" s="117">
        <f>MAX(MAX($CB71:$CX71),MAX($D71:$BY71))</f>
        <v>89783.101952189871</v>
      </c>
      <c r="DE71" s="83"/>
    </row>
    <row r="72" spans="1:109" x14ac:dyDescent="0.2">
      <c r="A72" s="83" t="s">
        <v>541</v>
      </c>
      <c r="B72" s="83"/>
      <c r="C72" s="71"/>
      <c r="D72" s="115">
        <f>IF(D$17&lt;1,0,'Basin Allocations'!$H12*D$63)</f>
        <v>3065.5471301803723</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15327.735650901855</v>
      </c>
      <c r="O72" s="115">
        <f>IF(O$17&lt;1,0,'Basin Allocations'!$H12*O$63)</f>
        <v>0</v>
      </c>
      <c r="P72" s="115">
        <f>IF(P$17&lt;1,0,'Basin Allocations'!$H12*P$63)</f>
        <v>5431.5322099789182</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5517.9848343246686</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3910.4454814554015</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798.0011737703154</v>
      </c>
      <c r="AW72" s="115">
        <f>IF(AW$17&lt;1,0,'Basin Allocations'!$H12*AW$63)</f>
        <v>1062.7529713768022</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476.91283066295813</v>
      </c>
      <c r="BC72" s="115">
        <f>IF(BC$17&lt;1,0,'Basin Allocations'!$H12*BC$63)</f>
        <v>2901.6317557709226</v>
      </c>
      <c r="BD72" s="115">
        <f>IF(BD$17&lt;1,0,'Basin Allocations'!$H12*BD$63)</f>
        <v>0</v>
      </c>
      <c r="BE72" s="115">
        <f>IF(BE$17&lt;1,0,'Basin Allocations'!$H12*BE$63)</f>
        <v>0</v>
      </c>
      <c r="BF72" s="115">
        <f>IF(BF$17&lt;1,0,'Basin Allocations'!$H12*BF$63)</f>
        <v>3065.5471301803723</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82769.772514870026</v>
      </c>
      <c r="BL72" s="115">
        <f>IF(BL$17&lt;1,0,'Basin Allocations'!$H12*BL$63)</f>
        <v>0</v>
      </c>
      <c r="BM72" s="115">
        <f>IF(BM$17&lt;1,0,'Basin Allocations'!$H12*BM$63)</f>
        <v>719.78926751644678</v>
      </c>
      <c r="BN72" s="115">
        <f>IF(BN$17&lt;1,0,'Basin Allocations'!$H12*BN$63)</f>
        <v>0</v>
      </c>
      <c r="BO72" s="115">
        <f>IF(BO$17&lt;1,0,'Basin Allocations'!$H12*BO$63)</f>
        <v>0</v>
      </c>
      <c r="BP72" s="115">
        <f>IF(BP$17&lt;1,0,'Basin Allocations'!$H12*BP$63)</f>
        <v>22991.603476352779</v>
      </c>
      <c r="BQ72" s="115">
        <f>IF(BQ$17&lt;1,0,'Basin Allocations'!$H12*BQ$63)</f>
        <v>704.05698752285264</v>
      </c>
      <c r="BR72" s="115">
        <f>IF(BR$17&lt;1,0,'Basin Allocations'!$H12*BR$63)</f>
        <v>0</v>
      </c>
      <c r="BS72" s="115">
        <f>IF(BS$17&lt;1,0,'Basin Allocations'!$H12*BS$63)</f>
        <v>0</v>
      </c>
      <c r="BT72" s="115">
        <f>IF(BT$17&lt;1,0,'Basin Allocations'!$H12*BT$63)</f>
        <v>26823.537389078258</v>
      </c>
      <c r="BU72" s="115">
        <f>IF(BU$17&lt;1,0,'Basin Allocations'!$H12*BU$63)</f>
        <v>0</v>
      </c>
      <c r="BV72" s="115">
        <f>IF(BV$17&lt;1,0,'Basin Allocations'!$H12*BV$63)</f>
        <v>0</v>
      </c>
      <c r="BW72" s="115">
        <f>IF(BW$17&lt;1,0,'Basin Allocations'!$H12*BW$63)</f>
        <v>2912.2697736713535</v>
      </c>
      <c r="BX72" s="115">
        <f>IF(BX$17&lt;1,0,'Basin Allocations'!$H12*BX$63)</f>
        <v>223.24854467100457</v>
      </c>
      <c r="BY72" s="115">
        <f>IF(BY$17&lt;1,0,'Basin Allocations'!$H12*BY$63)</f>
        <v>0</v>
      </c>
      <c r="BZ72" s="73">
        <f t="shared" si="50"/>
        <v>178702.36912228528</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1915.8920407437154</v>
      </c>
      <c r="CI72" s="115">
        <f>IF(CI$17&lt;1,0,'Basin Allocations'!$H12*CI$63)</f>
        <v>0</v>
      </c>
      <c r="CJ72" s="115">
        <f>IF(CJ$17&lt;1,0,'Basin Allocations'!$H12*CJ$63)</f>
        <v>1532.7735650901861</v>
      </c>
      <c r="CK72" s="115">
        <f>IF(CK$17&lt;1,0,'Basin Allocations'!$H12*CK$63)</f>
        <v>0</v>
      </c>
      <c r="CL72" s="115">
        <f>IF(CL$17&lt;1,0,'Basin Allocations'!$H12*CL$63)</f>
        <v>0</v>
      </c>
      <c r="CM72" s="115">
        <f>IF(CM$17&lt;1,0,'Basin Allocations'!$H12*CM$63)</f>
        <v>2247.4685705134689</v>
      </c>
      <c r="CN72" s="115">
        <f>IF(CN$17&lt;1,0,'Basin Allocations'!$H12*CN$63)</f>
        <v>15220.606315707382</v>
      </c>
      <c r="CO72" s="115">
        <f>IF(CO$17&lt;1,0,'Basin Allocations'!$H12*CO$63)</f>
        <v>689.8230199096007</v>
      </c>
      <c r="CP72" s="115">
        <f>IF(CP$17&lt;1,0,'Basin Allocations'!$H12*CP$63)</f>
        <v>28985.45232267418</v>
      </c>
      <c r="CQ72" s="115">
        <f>IF(CQ$17&lt;1,0,'Basin Allocations'!$H12*CQ$63)</f>
        <v>0</v>
      </c>
      <c r="CR72" s="115">
        <f>IF(CR$17&lt;1,0,'Basin Allocations'!$H12*CR$63)</f>
        <v>88868.203565339296</v>
      </c>
      <c r="CS72" s="115">
        <f>IF(CS$17&lt;1,0,'Basin Allocations'!$H12*CS$63)</f>
        <v>5244.0933311980953</v>
      </c>
      <c r="CT72" s="115">
        <f>IF(CT$17&lt;1,0,'Basin Allocations'!$H12*CT$63)</f>
        <v>774.99540848758511</v>
      </c>
      <c r="CU72" s="115">
        <f>IF(CU$17&lt;1,0,'Basin Allocations'!$H12*CU$63)</f>
        <v>0</v>
      </c>
      <c r="CV72" s="115">
        <f>IF(CV$17&lt;1,0,'Basin Allocations'!$H12*CV$63)</f>
        <v>90653.444452482581</v>
      </c>
      <c r="CW72" s="115">
        <f>IF(CW$17&lt;1,0,'Basin Allocations'!$H12*CW$63)</f>
        <v>0</v>
      </c>
      <c r="CX72" s="115">
        <f>IF(CX$17&lt;1,0,'Basin Allocations'!$H12*CX$63)</f>
        <v>0</v>
      </c>
      <c r="CY72" s="72">
        <f t="shared" si="51"/>
        <v>236132.75259214611</v>
      </c>
      <c r="CZ72" s="76"/>
      <c r="DA72" s="73">
        <f>BZ72+CY72</f>
        <v>414835.12171443139</v>
      </c>
      <c r="DB72" s="67"/>
      <c r="DC72" s="117">
        <f>MIN(MIN($CB72:$CX72),MIN($D72:$BY72))</f>
        <v>0</v>
      </c>
      <c r="DD72" s="117">
        <f>MAX(MAX($CB72:$CX72),MAX($D72:$BY72))</f>
        <v>90653.444452482581</v>
      </c>
      <c r="DE72" s="83"/>
    </row>
    <row r="73" spans="1:109" x14ac:dyDescent="0.2">
      <c r="A73" s="83" t="s">
        <v>543</v>
      </c>
      <c r="B73" s="83"/>
      <c r="C73" s="71"/>
      <c r="D73" s="115">
        <f>SUM(D70:D72)</f>
        <v>6700.8793257252546</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33504.396628626258</v>
      </c>
      <c r="O73" s="115">
        <f t="shared" si="55"/>
        <v>0</v>
      </c>
      <c r="P73" s="115">
        <f t="shared" si="55"/>
        <v>11872.608819006167</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12061.582786305456</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8547.7150304058341</v>
      </c>
      <c r="AP73" s="115">
        <f t="shared" si="55"/>
        <v>0</v>
      </c>
      <c r="AQ73" s="115">
        <f t="shared" si="55"/>
        <v>0</v>
      </c>
      <c r="AR73" s="115">
        <f t="shared" si="55"/>
        <v>0</v>
      </c>
      <c r="AS73" s="115">
        <f t="shared" si="55"/>
        <v>0</v>
      </c>
      <c r="AT73" s="115">
        <f t="shared" si="55"/>
        <v>0</v>
      </c>
      <c r="AU73" s="115">
        <f t="shared" si="55"/>
        <v>0</v>
      </c>
      <c r="AV73" s="115">
        <f t="shared" si="55"/>
        <v>1744.3246964229074</v>
      </c>
      <c r="AW73" s="115">
        <f t="shared" si="55"/>
        <v>2323.0370018264521</v>
      </c>
      <c r="AX73" s="115">
        <f t="shared" si="55"/>
        <v>0</v>
      </c>
      <c r="AY73" s="115">
        <f t="shared" si="55"/>
        <v>0</v>
      </c>
      <c r="AZ73" s="115">
        <f t="shared" si="55"/>
        <v>0</v>
      </c>
      <c r="BA73" s="115">
        <f t="shared" si="55"/>
        <v>0</v>
      </c>
      <c r="BB73" s="115">
        <f t="shared" si="55"/>
        <v>1042.4681766267586</v>
      </c>
      <c r="BC73" s="115">
        <f t="shared" si="55"/>
        <v>6342.5820636361323</v>
      </c>
      <c r="BD73" s="115">
        <f t="shared" si="55"/>
        <v>0</v>
      </c>
      <c r="BE73" s="115">
        <f t="shared" si="55"/>
        <v>0</v>
      </c>
      <c r="BF73" s="115">
        <f t="shared" si="55"/>
        <v>6700.8793257252546</v>
      </c>
      <c r="BG73" s="115">
        <f t="shared" si="55"/>
        <v>0</v>
      </c>
      <c r="BH73" s="115">
        <f t="shared" si="55"/>
        <v>0</v>
      </c>
      <c r="BI73" s="115">
        <f t="shared" si="55"/>
        <v>0</v>
      </c>
      <c r="BJ73" s="115">
        <f t="shared" si="55"/>
        <v>0</v>
      </c>
      <c r="BK73" s="115">
        <f t="shared" ref="BK73:BY73" si="56">SUM(BK70:BK72)</f>
        <v>180923.74179458182</v>
      </c>
      <c r="BL73" s="115">
        <f t="shared" si="56"/>
        <v>0</v>
      </c>
      <c r="BM73" s="115">
        <f t="shared" si="56"/>
        <v>1573.3638455906212</v>
      </c>
      <c r="BN73" s="115">
        <f t="shared" si="56"/>
        <v>0</v>
      </c>
      <c r="BO73" s="115">
        <f t="shared" si="56"/>
        <v>0</v>
      </c>
      <c r="BP73" s="115">
        <f t="shared" si="56"/>
        <v>50256.59494293938</v>
      </c>
      <c r="BQ73" s="115">
        <f t="shared" si="56"/>
        <v>1538.9751686990694</v>
      </c>
      <c r="BR73" s="115">
        <f t="shared" si="56"/>
        <v>0</v>
      </c>
      <c r="BS73" s="115">
        <f t="shared" si="56"/>
        <v>0</v>
      </c>
      <c r="BT73" s="115">
        <f t="shared" si="56"/>
        <v>58632.694100095978</v>
      </c>
      <c r="BU73" s="115">
        <f t="shared" si="56"/>
        <v>0</v>
      </c>
      <c r="BV73" s="115">
        <f t="shared" si="56"/>
        <v>0</v>
      </c>
      <c r="BW73" s="115">
        <f t="shared" si="56"/>
        <v>6365.8353594389919</v>
      </c>
      <c r="BX73" s="115">
        <f t="shared" si="56"/>
        <v>487.99170065154578</v>
      </c>
      <c r="BY73" s="115">
        <f t="shared" si="56"/>
        <v>0</v>
      </c>
      <c r="BZ73" s="73">
        <f t="shared" si="50"/>
        <v>390619.67076630384</v>
      </c>
      <c r="CA73" s="76"/>
      <c r="CB73" s="115">
        <f t="shared" ref="CB73:CX73" si="57">SUM(CB70:CB72)</f>
        <v>0</v>
      </c>
      <c r="CC73" s="115">
        <f t="shared" si="57"/>
        <v>0</v>
      </c>
      <c r="CD73" s="115">
        <f t="shared" si="57"/>
        <v>0</v>
      </c>
      <c r="CE73" s="115">
        <f t="shared" si="57"/>
        <v>0</v>
      </c>
      <c r="CF73" s="115">
        <f t="shared" si="57"/>
        <v>0</v>
      </c>
      <c r="CG73" s="115">
        <f t="shared" si="57"/>
        <v>0</v>
      </c>
      <c r="CH73" s="115">
        <f t="shared" si="57"/>
        <v>4187.8858229740381</v>
      </c>
      <c r="CI73" s="115">
        <f t="shared" si="57"/>
        <v>0</v>
      </c>
      <c r="CJ73" s="115">
        <f t="shared" si="57"/>
        <v>3350.4396628626273</v>
      </c>
      <c r="CK73" s="115">
        <f t="shared" si="57"/>
        <v>0</v>
      </c>
      <c r="CL73" s="115">
        <f t="shared" si="57"/>
        <v>0</v>
      </c>
      <c r="CM73" s="115">
        <f t="shared" si="57"/>
        <v>4912.6681273645554</v>
      </c>
      <c r="CN73" s="115">
        <f t="shared" si="57"/>
        <v>33270.226114555226</v>
      </c>
      <c r="CO73" s="115">
        <f t="shared" si="57"/>
        <v>1507.8616038924274</v>
      </c>
      <c r="CP73" s="115">
        <f t="shared" si="57"/>
        <v>63358.353327412195</v>
      </c>
      <c r="CQ73" s="115">
        <f t="shared" si="57"/>
        <v>0</v>
      </c>
      <c r="CR73" s="115">
        <f t="shared" si="57"/>
        <v>194254.10300258128</v>
      </c>
      <c r="CS73" s="115">
        <f t="shared" si="57"/>
        <v>11462.892297183964</v>
      </c>
      <c r="CT73" s="115">
        <f t="shared" si="57"/>
        <v>1694.0371456500493</v>
      </c>
      <c r="CU73" s="115">
        <f t="shared" si="57"/>
        <v>0</v>
      </c>
      <c r="CV73" s="115">
        <f t="shared" si="57"/>
        <v>198156.40273704793</v>
      </c>
      <c r="CW73" s="115">
        <f t="shared" si="57"/>
        <v>0</v>
      </c>
      <c r="CX73" s="115">
        <f t="shared" si="57"/>
        <v>0</v>
      </c>
      <c r="CY73" s="72">
        <f t="shared" si="51"/>
        <v>516154.86984152434</v>
      </c>
      <c r="CZ73" s="76"/>
      <c r="DA73" s="73">
        <f>BZ73+CY73</f>
        <v>906774.54060782818</v>
      </c>
      <c r="DB73" s="67"/>
      <c r="DC73" s="117">
        <f>MIN(MIN($CB73:$CX73),MIN($D73:$BY73))</f>
        <v>0</v>
      </c>
      <c r="DD73" s="117">
        <f>MAX(MAX($CB73:$CX73),MAX($D73:$BY73))</f>
        <v>198156.40273704793</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2" t="s">
        <v>686</v>
      </c>
      <c r="B76" s="79"/>
      <c r="C76" s="80"/>
      <c r="D76" s="82">
        <f>D73+D68</f>
        <v>6700.8793257252546</v>
      </c>
      <c r="E76" s="82">
        <f>E73+E68</f>
        <v>13401.758651450509</v>
      </c>
      <c r="F76" s="82">
        <f t="shared" ref="F76:BK76" si="58">F73+F68</f>
        <v>0</v>
      </c>
      <c r="G76" s="82">
        <f t="shared" si="58"/>
        <v>5855.9004078185499</v>
      </c>
      <c r="H76" s="82">
        <f t="shared" si="58"/>
        <v>21629.495231160661</v>
      </c>
      <c r="I76" s="82">
        <f t="shared" si="58"/>
        <v>1952.6218250231645</v>
      </c>
      <c r="J76" s="82">
        <f t="shared" si="58"/>
        <v>980.24104701347437</v>
      </c>
      <c r="K76" s="82">
        <f t="shared" si="58"/>
        <v>4325.4405305402452</v>
      </c>
      <c r="L76" s="82">
        <f t="shared" si="58"/>
        <v>0</v>
      </c>
      <c r="M76" s="82">
        <f t="shared" si="58"/>
        <v>27808.649201759807</v>
      </c>
      <c r="N76" s="82">
        <f t="shared" si="58"/>
        <v>33504.396628626258</v>
      </c>
      <c r="O76" s="82">
        <f t="shared" si="58"/>
        <v>690.39362749896554</v>
      </c>
      <c r="P76" s="82">
        <f t="shared" si="58"/>
        <v>11872.608819006167</v>
      </c>
      <c r="Q76" s="82">
        <f t="shared" si="58"/>
        <v>445.41524354771968</v>
      </c>
      <c r="R76" s="82">
        <f t="shared" si="58"/>
        <v>0</v>
      </c>
      <c r="S76" s="82">
        <f t="shared" si="58"/>
        <v>0</v>
      </c>
      <c r="T76" s="82">
        <f t="shared" si="58"/>
        <v>0</v>
      </c>
      <c r="U76" s="82">
        <f t="shared" si="58"/>
        <v>0</v>
      </c>
      <c r="V76" s="82">
        <f t="shared" si="58"/>
        <v>0</v>
      </c>
      <c r="W76" s="82">
        <f t="shared" si="58"/>
        <v>4152.8421236655049</v>
      </c>
      <c r="X76" s="82">
        <f t="shared" si="58"/>
        <v>260.3714107503215</v>
      </c>
      <c r="Y76" s="82">
        <f t="shared" si="58"/>
        <v>12061.582786305456</v>
      </c>
      <c r="Z76" s="82">
        <f t="shared" si="58"/>
        <v>4666.0521873708531</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1375.8745868705664</v>
      </c>
      <c r="AJ76" s="82">
        <f t="shared" si="58"/>
        <v>0</v>
      </c>
      <c r="AK76" s="82">
        <f t="shared" si="58"/>
        <v>0</v>
      </c>
      <c r="AL76" s="82">
        <f t="shared" si="58"/>
        <v>11683.634851706876</v>
      </c>
      <c r="AM76" s="82">
        <f t="shared" si="58"/>
        <v>0</v>
      </c>
      <c r="AN76" s="82">
        <f t="shared" si="58"/>
        <v>0</v>
      </c>
      <c r="AO76" s="82">
        <f t="shared" si="58"/>
        <v>8547.7150304058341</v>
      </c>
      <c r="AP76" s="82">
        <f t="shared" si="58"/>
        <v>1503.6039581820451</v>
      </c>
      <c r="AQ76" s="82">
        <f t="shared" si="58"/>
        <v>0</v>
      </c>
      <c r="AR76" s="82">
        <f t="shared" si="58"/>
        <v>7532.7577952923193</v>
      </c>
      <c r="AS76" s="82">
        <f t="shared" si="58"/>
        <v>2345.3077640038382</v>
      </c>
      <c r="AT76" s="82">
        <f t="shared" si="58"/>
        <v>0</v>
      </c>
      <c r="AU76" s="82">
        <f t="shared" si="58"/>
        <v>0</v>
      </c>
      <c r="AV76" s="82">
        <f t="shared" si="58"/>
        <v>1744.3246964229074</v>
      </c>
      <c r="AW76" s="82">
        <f t="shared" si="58"/>
        <v>2323.0370018264521</v>
      </c>
      <c r="AX76" s="82">
        <f t="shared" si="58"/>
        <v>0</v>
      </c>
      <c r="AY76" s="82">
        <f t="shared" si="58"/>
        <v>4375.5497454393626</v>
      </c>
      <c r="AZ76" s="82">
        <f t="shared" si="58"/>
        <v>1469.2152812904933</v>
      </c>
      <c r="BA76" s="82">
        <f>BA73+BA68</f>
        <v>789.30201246323873</v>
      </c>
      <c r="BB76" s="82">
        <f t="shared" si="58"/>
        <v>1042.4681766267586</v>
      </c>
      <c r="BC76" s="82">
        <f t="shared" si="58"/>
        <v>6342.5820636361323</v>
      </c>
      <c r="BD76" s="82">
        <f t="shared" si="58"/>
        <v>3493.2345497646902</v>
      </c>
      <c r="BE76" s="82">
        <f t="shared" si="58"/>
        <v>0</v>
      </c>
      <c r="BF76" s="82">
        <f t="shared" si="58"/>
        <v>6700.8793257252546</v>
      </c>
      <c r="BG76" s="82">
        <f t="shared" si="58"/>
        <v>15832.219329661995</v>
      </c>
      <c r="BH76" s="82">
        <f t="shared" si="58"/>
        <v>3350.4396628626273</v>
      </c>
      <c r="BI76" s="82">
        <f t="shared" si="58"/>
        <v>0.65502241698194053</v>
      </c>
      <c r="BJ76" s="82">
        <f t="shared" si="58"/>
        <v>43555.715617214155</v>
      </c>
      <c r="BK76" s="82">
        <f t="shared" si="58"/>
        <v>180923.74179458182</v>
      </c>
      <c r="BL76" s="82">
        <f t="shared" ref="BL76:BY76" si="59">BL73+BL68</f>
        <v>204376.81943462021</v>
      </c>
      <c r="BM76" s="82">
        <f t="shared" si="59"/>
        <v>1573.3638455906212</v>
      </c>
      <c r="BN76" s="82">
        <f t="shared" si="59"/>
        <v>1173.1451488146558</v>
      </c>
      <c r="BO76" s="82">
        <f t="shared" si="59"/>
        <v>23024.692979332198</v>
      </c>
      <c r="BP76" s="82">
        <f t="shared" si="59"/>
        <v>50256.59494293938</v>
      </c>
      <c r="BQ76" s="82">
        <f t="shared" si="59"/>
        <v>1538.9751686990694</v>
      </c>
      <c r="BR76" s="82">
        <f t="shared" si="59"/>
        <v>108943.00088122787</v>
      </c>
      <c r="BS76" s="82">
        <f t="shared" si="59"/>
        <v>0</v>
      </c>
      <c r="BT76" s="82">
        <f t="shared" si="59"/>
        <v>58632.694100095978</v>
      </c>
      <c r="BU76" s="82">
        <f t="shared" si="59"/>
        <v>0</v>
      </c>
      <c r="BV76" s="82">
        <f t="shared" si="59"/>
        <v>0</v>
      </c>
      <c r="BW76" s="82">
        <f t="shared" si="59"/>
        <v>6365.8353594389919</v>
      </c>
      <c r="BX76" s="82">
        <f t="shared" si="59"/>
        <v>487.99170065154578</v>
      </c>
      <c r="BY76" s="82">
        <f t="shared" si="59"/>
        <v>0</v>
      </c>
      <c r="BZ76" s="81">
        <f t="shared" si="50"/>
        <v>911614.0208750678</v>
      </c>
      <c r="CA76" s="76"/>
      <c r="CB76" s="82">
        <f t="shared" ref="CB76:CX76" si="60">CB73+CB68</f>
        <v>15076.978482881825</v>
      </c>
      <c r="CC76" s="82">
        <f t="shared" si="60"/>
        <v>5402.2973840585546</v>
      </c>
      <c r="CD76" s="82">
        <f t="shared" si="60"/>
        <v>16375.560424548516</v>
      </c>
      <c r="CE76" s="82">
        <f t="shared" si="60"/>
        <v>8376.0991571565646</v>
      </c>
      <c r="CF76" s="82">
        <f t="shared" si="60"/>
        <v>6700.8793257252546</v>
      </c>
      <c r="CG76" s="82">
        <f t="shared" si="60"/>
        <v>8376.0991571565646</v>
      </c>
      <c r="CH76" s="82">
        <f t="shared" si="60"/>
        <v>4187.8858229740381</v>
      </c>
      <c r="CI76" s="82">
        <f t="shared" si="60"/>
        <v>4188.2133341825302</v>
      </c>
      <c r="CJ76" s="82">
        <f t="shared" si="60"/>
        <v>3350.4396628626273</v>
      </c>
      <c r="CK76" s="82">
        <f t="shared" si="60"/>
        <v>3350.4396628626273</v>
      </c>
      <c r="CL76" s="82">
        <f t="shared" si="60"/>
        <v>133.95208427280687</v>
      </c>
      <c r="CM76" s="82">
        <f t="shared" si="60"/>
        <v>4912.6681273645554</v>
      </c>
      <c r="CN76" s="82">
        <f t="shared" si="60"/>
        <v>33270.226114555226</v>
      </c>
      <c r="CO76" s="82">
        <f t="shared" si="60"/>
        <v>1507.8616038924274</v>
      </c>
      <c r="CP76" s="82">
        <f>CP73+CP68</f>
        <v>63358.353327412195</v>
      </c>
      <c r="CQ76" s="82">
        <f>CQ73+CQ68</f>
        <v>3193.2342827869616</v>
      </c>
      <c r="CR76" s="82">
        <f>CR73+CR68</f>
        <v>194254.10300258128</v>
      </c>
      <c r="CS76" s="82">
        <f t="shared" si="60"/>
        <v>11462.892297183964</v>
      </c>
      <c r="CT76" s="82">
        <f t="shared" si="60"/>
        <v>1694.0371456500493</v>
      </c>
      <c r="CU76" s="82">
        <f t="shared" si="60"/>
        <v>39100.684261974588</v>
      </c>
      <c r="CV76" s="82">
        <f>CV73+CV68</f>
        <v>198156.40273704793</v>
      </c>
      <c r="CW76" s="82">
        <f>CW73+CW68</f>
        <v>253845.55229716524</v>
      </c>
      <c r="CX76" s="82">
        <f t="shared" si="60"/>
        <v>4703.8123167155427</v>
      </c>
      <c r="CY76" s="91">
        <f t="shared" si="51"/>
        <v>884978.67201301199</v>
      </c>
      <c r="CZ76" s="76"/>
      <c r="DA76" s="81">
        <f>BZ76+CY76</f>
        <v>1796592.6928880797</v>
      </c>
      <c r="DB76" s="82"/>
      <c r="DC76" s="92">
        <f>MIN(MIN($CB76:$CX76),MIN($D76:$BY76))</f>
        <v>0</v>
      </c>
      <c r="DD76" s="92">
        <f>MAX(MAX($CB76:$CX76),MAX($D76:$BY76))</f>
        <v>253845.55229716524</v>
      </c>
      <c r="DE76" s="79"/>
    </row>
    <row r="77" spans="1:109" x14ac:dyDescent="0.2">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99301.075268817222</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1694.0371456500493</v>
      </c>
      <c r="CU81" s="92">
        <f t="shared" si="68"/>
        <v>39100.684261974588</v>
      </c>
      <c r="CV81" s="92">
        <f t="shared" si="68"/>
        <v>198156.40273704793</v>
      </c>
      <c r="CW81" s="92">
        <f t="shared" si="68"/>
        <v>253845.55229716524</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1.0000000000000002</v>
      </c>
      <c r="CO83" s="87">
        <f t="shared" si="72"/>
        <v>1</v>
      </c>
      <c r="CP83" s="87">
        <f t="shared" si="72"/>
        <v>1</v>
      </c>
      <c r="CQ83" s="87">
        <f t="shared" si="72"/>
        <v>1</v>
      </c>
      <c r="CR83" s="87">
        <f t="shared" si="72"/>
        <v>1</v>
      </c>
      <c r="CS83" s="87">
        <f t="shared" si="72"/>
        <v>1</v>
      </c>
      <c r="CT83" s="87">
        <f t="shared" si="72"/>
        <v>1.0000000000000002</v>
      </c>
      <c r="CU83" s="87">
        <f t="shared" si="72"/>
        <v>1</v>
      </c>
      <c r="CV83" s="87">
        <f t="shared" si="72"/>
        <v>1.0000000000000002</v>
      </c>
      <c r="CW83" s="87">
        <f t="shared" si="72"/>
        <v>1.0000000000000002</v>
      </c>
      <c r="CX83" s="87">
        <f t="shared" si="72"/>
        <v>1</v>
      </c>
      <c r="CY83" s="91"/>
      <c r="CZ83" s="76"/>
      <c r="DA83" s="87">
        <f>DA81/DA11</f>
        <v>1</v>
      </c>
      <c r="DB83" s="82"/>
      <c r="DC83" s="87">
        <f>MIN(MIN($CB83:$CX83),MIN($D83:$BY83))</f>
        <v>1</v>
      </c>
      <c r="DD83" s="87">
        <f>MAX(MAX($CB83:$CX83),MAX($D83:$BY83))</f>
        <v>1.0000000000000002</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528111.28492156533</v>
      </c>
      <c r="DB92" s="89"/>
      <c r="DC92" s="89"/>
      <c r="DD92" s="89"/>
      <c r="DE92" s="89"/>
    </row>
    <row r="93" spans="1:109" x14ac:dyDescent="0.2">
      <c r="A93" s="69"/>
      <c r="B93" s="69"/>
      <c r="C93" s="70" t="s">
        <v>326</v>
      </c>
      <c r="D93" s="65">
        <f>$C$87*D$50</f>
        <v>812.68003189167825</v>
      </c>
      <c r="E93" s="117"/>
      <c r="F93" s="117"/>
      <c r="G93" s="117"/>
      <c r="H93" s="117"/>
      <c r="I93" s="117"/>
      <c r="J93" s="117"/>
      <c r="K93" s="117"/>
      <c r="L93" s="117"/>
      <c r="M93" s="117"/>
      <c r="N93" s="65">
        <f>$C$87*N$50</f>
        <v>4063.4001594583933</v>
      </c>
      <c r="O93" s="117"/>
      <c r="P93" s="117"/>
      <c r="Q93" s="117"/>
      <c r="R93" s="117"/>
      <c r="S93" s="117"/>
      <c r="T93" s="117"/>
      <c r="U93" s="117"/>
      <c r="V93" s="117"/>
      <c r="W93" s="117"/>
      <c r="X93" s="117"/>
      <c r="Y93" s="65">
        <f>$C$87*Y$50</f>
        <v>1462.824057405021</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812.68003189167825</v>
      </c>
      <c r="BG93" s="117"/>
      <c r="BH93" s="117"/>
      <c r="BI93" s="117"/>
      <c r="BJ93" s="117"/>
      <c r="BK93" s="65">
        <f>$C$87*BK$50</f>
        <v>21942.360861075318</v>
      </c>
      <c r="BL93" s="117"/>
      <c r="BM93" s="117"/>
      <c r="BN93" s="117"/>
      <c r="BO93" s="117"/>
      <c r="BP93" s="117"/>
      <c r="BQ93" s="117"/>
      <c r="BR93" s="117"/>
      <c r="BS93" s="117"/>
      <c r="BT93" s="65">
        <f>$C$87*BT$50</f>
        <v>7110.9502790521874</v>
      </c>
      <c r="BU93" s="117"/>
      <c r="BV93" s="117"/>
      <c r="BW93" s="65">
        <f>$C$87*BW$50</f>
        <v>772.04603029709449</v>
      </c>
      <c r="BX93" s="117"/>
      <c r="BY93" s="117"/>
      <c r="BZ93" s="72">
        <f t="shared" ref="BZ93:BZ98" si="73">SUM(D93:BY93)</f>
        <v>36976.941451071376</v>
      </c>
      <c r="CA93" s="128"/>
      <c r="CB93" s="117"/>
      <c r="CC93" s="117"/>
      <c r="CD93" s="117"/>
      <c r="CE93" s="117"/>
      <c r="CF93" s="117"/>
      <c r="CG93" s="117"/>
      <c r="CH93" s="65">
        <f>$C$87*CH$50</f>
        <v>507.90515971646579</v>
      </c>
      <c r="CI93" s="117"/>
      <c r="CJ93" s="65">
        <f>$C$87*CJ$50</f>
        <v>406.34001594583913</v>
      </c>
      <c r="CK93" s="117"/>
      <c r="CL93" s="117"/>
      <c r="CM93" s="65">
        <f>$C$87*CM$50</f>
        <v>595.8064749938992</v>
      </c>
      <c r="CN93" s="65">
        <f>$C$87*CN$50</f>
        <v>4035.0000508170169</v>
      </c>
      <c r="CO93" s="117"/>
      <c r="CP93" s="65">
        <f>$C$87*CP$50</f>
        <v>7684.0763875646517</v>
      </c>
      <c r="CQ93" s="117"/>
      <c r="CR93" s="65"/>
      <c r="CS93" s="65"/>
      <c r="CT93" s="117"/>
      <c r="CU93" s="117"/>
      <c r="CV93" s="65">
        <f>$C$87*CV$50</f>
        <v>0</v>
      </c>
      <c r="CW93" s="117"/>
      <c r="CX93" s="117"/>
      <c r="CY93" s="72">
        <f t="shared" ref="CY93:CY98" si="74">SUM(CB93:CX93)</f>
        <v>13229.128089037873</v>
      </c>
      <c r="CZ93" s="128"/>
      <c r="DA93" s="72">
        <f t="shared" ref="DA93:DA98" si="75">BZ93+CY93</f>
        <v>50206.069540109253</v>
      </c>
      <c r="DB93" s="129">
        <f t="shared" ref="DB93:DB98" si="76">DA93/DA$11</f>
        <v>1.1401949032033233E-2</v>
      </c>
      <c r="DC93" s="117">
        <f t="shared" ref="DC93:DC98" si="77">MIN(MIN($CB93:$CX93),MIN($D93:$BY93))</f>
        <v>0</v>
      </c>
      <c r="DD93" s="117">
        <f t="shared" ref="DD93:DD98" si="78">MAX(MAX($CB93:$CX93),MAX($D93:$BY93))</f>
        <v>21942.360861075318</v>
      </c>
      <c r="DE93" s="69"/>
    </row>
    <row r="94" spans="1:109" x14ac:dyDescent="0.2">
      <c r="A94" s="69"/>
      <c r="B94" s="69"/>
      <c r="C94" s="70" t="s">
        <v>327</v>
      </c>
      <c r="D94" s="65">
        <f>$C$87*D$51</f>
        <v>315.76252521939455</v>
      </c>
      <c r="E94" s="117"/>
      <c r="F94" s="117"/>
      <c r="G94" s="117"/>
      <c r="H94" s="117"/>
      <c r="I94" s="117"/>
      <c r="J94" s="117"/>
      <c r="K94" s="117"/>
      <c r="L94" s="117"/>
      <c r="M94" s="117"/>
      <c r="N94" s="65">
        <f>$C$87*N$51</f>
        <v>1578.8126260969732</v>
      </c>
      <c r="O94" s="117"/>
      <c r="P94" s="117"/>
      <c r="Q94" s="117"/>
      <c r="R94" s="117"/>
      <c r="S94" s="117"/>
      <c r="T94" s="117"/>
      <c r="U94" s="117"/>
      <c r="V94" s="117"/>
      <c r="W94" s="117"/>
      <c r="X94" s="117"/>
      <c r="Y94" s="65">
        <f>$C$87*Y$51</f>
        <v>568.37254539491016</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315.76252521939455</v>
      </c>
      <c r="BG94" s="117"/>
      <c r="BH94" s="117"/>
      <c r="BI94" s="117"/>
      <c r="BJ94" s="117"/>
      <c r="BK94" s="65">
        <f>$C$87*BK$51</f>
        <v>8525.5881809236525</v>
      </c>
      <c r="BL94" s="117"/>
      <c r="BM94" s="117"/>
      <c r="BN94" s="117"/>
      <c r="BO94" s="117"/>
      <c r="BP94" s="117"/>
      <c r="BQ94" s="117"/>
      <c r="BR94" s="117"/>
      <c r="BS94" s="117"/>
      <c r="BT94" s="65">
        <f>$C$87*BT$51</f>
        <v>2762.9220956697027</v>
      </c>
      <c r="BU94" s="117"/>
      <c r="BV94" s="117"/>
      <c r="BW94" s="65">
        <f>$C$87*BW$51</f>
        <v>299.97439895842479</v>
      </c>
      <c r="BX94" s="117"/>
      <c r="BY94" s="117"/>
      <c r="BZ94" s="72">
        <f t="shared" si="73"/>
        <v>14367.194897482452</v>
      </c>
      <c r="CA94" s="128"/>
      <c r="CB94" s="117"/>
      <c r="CC94" s="117"/>
      <c r="CD94" s="117"/>
      <c r="CE94" s="117"/>
      <c r="CF94" s="117"/>
      <c r="CG94" s="117"/>
      <c r="CH94" s="65">
        <f>$C$87*CH$51</f>
        <v>197.34386168037133</v>
      </c>
      <c r="CI94" s="117"/>
      <c r="CJ94" s="65">
        <f>$C$87*CJ$51</f>
        <v>157.88126260969727</v>
      </c>
      <c r="CK94" s="117"/>
      <c r="CL94" s="117"/>
      <c r="CM94" s="65">
        <f>$C$87*CM$51</f>
        <v>231.49745250688747</v>
      </c>
      <c r="CN94" s="65">
        <f>$C$87*CN$51</f>
        <v>1567.7779141941446</v>
      </c>
      <c r="CO94" s="117"/>
      <c r="CP94" s="65">
        <f>$C$87*CP$51</f>
        <v>2985.6072118178276</v>
      </c>
      <c r="CQ94" s="117"/>
      <c r="CR94" s="65"/>
      <c r="CS94" s="65"/>
      <c r="CT94" s="117"/>
      <c r="CU94" s="117"/>
      <c r="CV94" s="65">
        <f>$C$87*CV$51</f>
        <v>0</v>
      </c>
      <c r="CW94" s="117"/>
      <c r="CX94" s="117"/>
      <c r="CY94" s="72">
        <f t="shared" si="74"/>
        <v>5140.1077028089285</v>
      </c>
      <c r="CZ94" s="128"/>
      <c r="DA94" s="72">
        <f t="shared" si="75"/>
        <v>19507.302600291379</v>
      </c>
      <c r="DB94" s="129">
        <f t="shared" si="76"/>
        <v>4.4301669506966873E-3</v>
      </c>
      <c r="DC94" s="117">
        <f t="shared" si="77"/>
        <v>0</v>
      </c>
      <c r="DD94" s="117">
        <f t="shared" si="78"/>
        <v>8525.5881809236525</v>
      </c>
      <c r="DE94" s="69"/>
    </row>
    <row r="95" spans="1:109" x14ac:dyDescent="0.2">
      <c r="A95" s="69"/>
      <c r="B95" s="69"/>
      <c r="C95" s="70" t="s">
        <v>328</v>
      </c>
      <c r="D95" s="65">
        <f>$C$87*D$52</f>
        <v>3770.2785643816715</v>
      </c>
      <c r="E95" s="117"/>
      <c r="F95" s="117"/>
      <c r="G95" s="117"/>
      <c r="H95" s="117"/>
      <c r="I95" s="117"/>
      <c r="J95" s="117"/>
      <c r="K95" s="117"/>
      <c r="L95" s="117"/>
      <c r="M95" s="117"/>
      <c r="N95" s="65">
        <f>$C$87*N$52</f>
        <v>18851.392821908361</v>
      </c>
      <c r="O95" s="117"/>
      <c r="P95" s="117"/>
      <c r="Q95" s="117"/>
      <c r="R95" s="117"/>
      <c r="S95" s="117"/>
      <c r="T95" s="117"/>
      <c r="U95" s="117"/>
      <c r="V95" s="117"/>
      <c r="W95" s="117"/>
      <c r="X95" s="117"/>
      <c r="Y95" s="65">
        <f>$C$87*Y$52</f>
        <v>6786.501415887009</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3770.2785643816715</v>
      </c>
      <c r="BG95" s="117"/>
      <c r="BH95" s="117"/>
      <c r="BI95" s="117"/>
      <c r="BJ95" s="117"/>
      <c r="BK95" s="65">
        <f>$C$87*BK$52</f>
        <v>101797.52123830514</v>
      </c>
      <c r="BL95" s="117"/>
      <c r="BM95" s="117"/>
      <c r="BN95" s="117"/>
      <c r="BO95" s="117"/>
      <c r="BP95" s="117"/>
      <c r="BQ95" s="117"/>
      <c r="BR95" s="117"/>
      <c r="BS95" s="117"/>
      <c r="BT95" s="65">
        <f>$C$87*BT$52</f>
        <v>32989.937438339635</v>
      </c>
      <c r="BU95" s="117"/>
      <c r="BV95" s="117"/>
      <c r="BW95" s="65">
        <f>$C$87*BW$52</f>
        <v>3581.764636162588</v>
      </c>
      <c r="BX95" s="117"/>
      <c r="BY95" s="117"/>
      <c r="BZ95" s="72">
        <f t="shared" si="73"/>
        <v>171547.67467936609</v>
      </c>
      <c r="CA95" s="128"/>
      <c r="CB95" s="117"/>
      <c r="CC95" s="117"/>
      <c r="CD95" s="117"/>
      <c r="CE95" s="117"/>
      <c r="CF95" s="117"/>
      <c r="CG95" s="117"/>
      <c r="CH95" s="65">
        <f>$C$87*CH$52</f>
        <v>2356.3319649437162</v>
      </c>
      <c r="CI95" s="117"/>
      <c r="CJ95" s="65">
        <f>$C$87*CJ$52</f>
        <v>1885.1392821908357</v>
      </c>
      <c r="CK95" s="117"/>
      <c r="CL95" s="117"/>
      <c r="CM95" s="65">
        <f>$C$87*CM$52</f>
        <v>2764.133844854598</v>
      </c>
      <c r="CN95" s="65">
        <f>$C$87*CN$52</f>
        <v>18719.635775303625</v>
      </c>
      <c r="CO95" s="117"/>
      <c r="CP95" s="65">
        <f>$C$87*CP$52</f>
        <v>35648.849921500099</v>
      </c>
      <c r="CQ95" s="117"/>
      <c r="CR95" s="65"/>
      <c r="CS95" s="65"/>
      <c r="CT95" s="117"/>
      <c r="CU95" s="117"/>
      <c r="CV95" s="65">
        <f>$C$87*CV$52</f>
        <v>0</v>
      </c>
      <c r="CW95" s="117"/>
      <c r="CX95" s="117"/>
      <c r="CY95" s="72">
        <f t="shared" si="74"/>
        <v>61374.090788792877</v>
      </c>
      <c r="CZ95" s="128"/>
      <c r="DA95" s="72">
        <f t="shared" si="75"/>
        <v>232921.76546815896</v>
      </c>
      <c r="DB95" s="129">
        <f t="shared" si="76"/>
        <v>5.2897231801774053E-2</v>
      </c>
      <c r="DC95" s="117">
        <f t="shared" si="77"/>
        <v>0</v>
      </c>
      <c r="DD95" s="117">
        <f t="shared" si="78"/>
        <v>101797.52123830514</v>
      </c>
      <c r="DE95" s="69"/>
    </row>
    <row r="96" spans="1:109" x14ac:dyDescent="0.2">
      <c r="A96" s="152"/>
      <c r="B96" s="69"/>
      <c r="C96" s="70" t="s">
        <v>329</v>
      </c>
      <c r="D96" s="117">
        <f>$C$87*D$70</f>
        <v>220.72100922576462</v>
      </c>
      <c r="E96" s="117"/>
      <c r="F96" s="117"/>
      <c r="G96" s="117"/>
      <c r="H96" s="117"/>
      <c r="I96" s="117"/>
      <c r="J96" s="117"/>
      <c r="K96" s="117"/>
      <c r="L96" s="117"/>
      <c r="M96" s="117"/>
      <c r="N96" s="117">
        <f>$C$87*N$70</f>
        <v>1103.6050461288226</v>
      </c>
      <c r="O96" s="117"/>
      <c r="P96" s="117"/>
      <c r="Q96" s="117"/>
      <c r="R96" s="117"/>
      <c r="S96" s="117"/>
      <c r="T96" s="117"/>
      <c r="U96" s="117"/>
      <c r="V96" s="117"/>
      <c r="W96" s="117"/>
      <c r="X96" s="117"/>
      <c r="Y96" s="117">
        <f>$C$87*Y$70</f>
        <v>397.29781660637622</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220.72100922576462</v>
      </c>
      <c r="BG96" s="117"/>
      <c r="BH96" s="117"/>
      <c r="BI96" s="117"/>
      <c r="BJ96" s="117"/>
      <c r="BK96" s="117">
        <f>$C$87*BK$70</f>
        <v>5959.4672490956418</v>
      </c>
      <c r="BL96" s="117"/>
      <c r="BM96" s="117"/>
      <c r="BN96" s="117"/>
      <c r="BO96" s="117"/>
      <c r="BP96" s="117"/>
      <c r="BQ96" s="117"/>
      <c r="BR96" s="117"/>
      <c r="BS96" s="117"/>
      <c r="BT96" s="117">
        <f>$C$87*BT$70</f>
        <v>1931.3088307254402</v>
      </c>
      <c r="BU96" s="117"/>
      <c r="BV96" s="117"/>
      <c r="BW96" s="117">
        <f>$C$87*BW$70</f>
        <v>209.68495876447636</v>
      </c>
      <c r="BX96" s="117"/>
      <c r="BY96" s="117"/>
      <c r="BZ96" s="72">
        <f t="shared" si="73"/>
        <v>10042.805919772287</v>
      </c>
      <c r="CA96" s="128"/>
      <c r="CB96" s="117"/>
      <c r="CC96" s="117"/>
      <c r="CD96" s="117"/>
      <c r="CE96" s="117"/>
      <c r="CF96" s="117"/>
      <c r="CG96" s="117"/>
      <c r="CH96" s="117">
        <f>$C$87*CH$70</f>
        <v>137.94523680204554</v>
      </c>
      <c r="CI96" s="117"/>
      <c r="CJ96" s="117">
        <f>$C$87*CJ$70</f>
        <v>110.36050461288231</v>
      </c>
      <c r="CK96" s="117"/>
      <c r="CL96" s="117"/>
      <c r="CM96" s="117">
        <f>$C$87*CM$70</f>
        <v>161.81892171976875</v>
      </c>
      <c r="CN96" s="117">
        <f>$C$87*CN$70</f>
        <v>1095.8916775268472</v>
      </c>
      <c r="CO96" s="117"/>
      <c r="CP96" s="117">
        <f>$C$87*CP$70</f>
        <v>2086.967845491743</v>
      </c>
      <c r="CQ96" s="117"/>
      <c r="CR96" s="117"/>
      <c r="CS96" s="117"/>
      <c r="CT96" s="117"/>
      <c r="CU96" s="117"/>
      <c r="CV96" s="117">
        <f>$C$87*CV$70</f>
        <v>6527.0957840946448</v>
      </c>
      <c r="CW96" s="117"/>
      <c r="CX96" s="117"/>
      <c r="CY96" s="72">
        <f t="shared" si="74"/>
        <v>10120.079970247931</v>
      </c>
      <c r="CZ96" s="128"/>
      <c r="DA96" s="72">
        <f t="shared" si="75"/>
        <v>20162.885890020218</v>
      </c>
      <c r="DB96" s="129">
        <f t="shared" si="76"/>
        <v>4.5790518828216619E-3</v>
      </c>
      <c r="DC96" s="117">
        <f t="shared" si="77"/>
        <v>110.36050461288231</v>
      </c>
      <c r="DD96" s="117">
        <f t="shared" si="78"/>
        <v>6527.0957840946448</v>
      </c>
      <c r="DE96" s="69"/>
    </row>
    <row r="97" spans="1:109" x14ac:dyDescent="0.2">
      <c r="A97" s="69"/>
      <c r="B97" s="69"/>
      <c r="C97" s="70" t="s">
        <v>330</v>
      </c>
      <c r="D97" s="117">
        <f>$C$87*D$71</f>
        <v>1118.3508772641651</v>
      </c>
      <c r="E97" s="117"/>
      <c r="F97" s="117"/>
      <c r="G97" s="117"/>
      <c r="H97" s="117"/>
      <c r="I97" s="117"/>
      <c r="J97" s="117"/>
      <c r="K97" s="117"/>
      <c r="L97" s="117"/>
      <c r="M97" s="117"/>
      <c r="N97" s="117">
        <f>$C$87*N$71</f>
        <v>5591.7543863208221</v>
      </c>
      <c r="O97" s="117"/>
      <c r="P97" s="117"/>
      <c r="Q97" s="117"/>
      <c r="R97" s="117"/>
      <c r="S97" s="117"/>
      <c r="T97" s="117"/>
      <c r="U97" s="117"/>
      <c r="V97" s="117"/>
      <c r="W97" s="117"/>
      <c r="X97" s="117"/>
      <c r="Y97" s="117">
        <f>$C$87*Y$71</f>
        <v>2013.0315790754964</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1118.3508772641651</v>
      </c>
      <c r="BG97" s="117"/>
      <c r="BH97" s="117"/>
      <c r="BI97" s="117"/>
      <c r="BJ97" s="117"/>
      <c r="BK97" s="117">
        <f>$C$87*BK$71</f>
        <v>30195.473686132442</v>
      </c>
      <c r="BL97" s="117"/>
      <c r="BM97" s="117"/>
      <c r="BN97" s="117"/>
      <c r="BO97" s="117"/>
      <c r="BP97" s="117"/>
      <c r="BQ97" s="117"/>
      <c r="BR97" s="117"/>
      <c r="BS97" s="117"/>
      <c r="BT97" s="117">
        <f>$C$87*BT$71</f>
        <v>9785.5701760614429</v>
      </c>
      <c r="BU97" s="117"/>
      <c r="BV97" s="117"/>
      <c r="BW97" s="117">
        <f>$C$87*BW$71</f>
        <v>1062.4333334009566</v>
      </c>
      <c r="BX97" s="117"/>
      <c r="BY97" s="117"/>
      <c r="BZ97" s="72">
        <f t="shared" si="73"/>
        <v>50884.964915519493</v>
      </c>
      <c r="CA97" s="128"/>
      <c r="CB97" s="117"/>
      <c r="CC97" s="117"/>
      <c r="CD97" s="117"/>
      <c r="CE97" s="117"/>
      <c r="CF97" s="117"/>
      <c r="CG97" s="117"/>
      <c r="CH97" s="117">
        <f>$C$87*CH$71</f>
        <v>698.94196811226175</v>
      </c>
      <c r="CI97" s="117"/>
      <c r="CJ97" s="117">
        <f>$C$87*CJ$71</f>
        <v>559.17543863208255</v>
      </c>
      <c r="CK97" s="117"/>
      <c r="CL97" s="117"/>
      <c r="CM97" s="117">
        <f>$C$87*CM$71</f>
        <v>819.90533523765748</v>
      </c>
      <c r="CN97" s="117">
        <f>$C$87*CN$71</f>
        <v>5552.6722320078279</v>
      </c>
      <c r="CO97" s="117"/>
      <c r="CP97" s="117">
        <f>$C$87*CP$71</f>
        <v>10574.264448204387</v>
      </c>
      <c r="CQ97" s="117"/>
      <c r="CR97" s="117"/>
      <c r="CS97" s="117"/>
      <c r="CT97" s="117"/>
      <c r="CU97" s="117"/>
      <c r="CV97" s="117">
        <f>$C$87*CV$71</f>
        <v>33071.538236140885</v>
      </c>
      <c r="CW97" s="117"/>
      <c r="CX97" s="117"/>
      <c r="CY97" s="72">
        <f t="shared" si="74"/>
        <v>51276.497658335102</v>
      </c>
      <c r="CZ97" s="128"/>
      <c r="DA97" s="72">
        <f t="shared" si="75"/>
        <v>102161.4625738546</v>
      </c>
      <c r="DB97" s="129">
        <f t="shared" si="76"/>
        <v>2.3201174678182664E-2</v>
      </c>
      <c r="DC97" s="117">
        <f t="shared" si="77"/>
        <v>559.17543863208255</v>
      </c>
      <c r="DD97" s="117">
        <f t="shared" si="78"/>
        <v>33071.538236140885</v>
      </c>
      <c r="DE97" s="69"/>
    </row>
    <row r="98" spans="1:109" x14ac:dyDescent="0.2">
      <c r="A98" s="69"/>
      <c r="B98" s="69"/>
      <c r="C98" s="70" t="s">
        <v>331</v>
      </c>
      <c r="D98" s="117">
        <f>$C$87*D$72</f>
        <v>1129.1919851960445</v>
      </c>
      <c r="E98" s="117"/>
      <c r="F98" s="117"/>
      <c r="G98" s="117"/>
      <c r="H98" s="117"/>
      <c r="I98" s="117"/>
      <c r="J98" s="117"/>
      <c r="K98" s="117"/>
      <c r="L98" s="117"/>
      <c r="M98" s="117"/>
      <c r="N98" s="117">
        <f>$C$87*N$72</f>
        <v>5645.9599259802199</v>
      </c>
      <c r="O98" s="117"/>
      <c r="P98" s="117"/>
      <c r="Q98" s="117"/>
      <c r="R98" s="117"/>
      <c r="S98" s="117"/>
      <c r="T98" s="117"/>
      <c r="U98" s="117"/>
      <c r="V98" s="117"/>
      <c r="W98" s="117"/>
      <c r="X98" s="117"/>
      <c r="Y98" s="117">
        <f>$C$87*Y$72</f>
        <v>2032.5455733528793</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1129.1919851960445</v>
      </c>
      <c r="BG98" s="117"/>
      <c r="BH98" s="117"/>
      <c r="BI98" s="117"/>
      <c r="BJ98" s="117"/>
      <c r="BK98" s="117">
        <f>$C$87*BK$72</f>
        <v>30488.183600293189</v>
      </c>
      <c r="BL98" s="117"/>
      <c r="BM98" s="117"/>
      <c r="BN98" s="117"/>
      <c r="BO98" s="117"/>
      <c r="BP98" s="117"/>
      <c r="BQ98" s="117"/>
      <c r="BR98" s="117"/>
      <c r="BS98" s="117"/>
      <c r="BT98" s="117">
        <f>$C$87*BT$72</f>
        <v>9880.4298704653884</v>
      </c>
      <c r="BU98" s="117"/>
      <c r="BV98" s="117"/>
      <c r="BW98" s="117">
        <f>$C$87*BW$72</f>
        <v>1072.7323859362421</v>
      </c>
      <c r="BX98" s="117"/>
      <c r="BY98" s="117"/>
      <c r="BZ98" s="72">
        <f t="shared" si="73"/>
        <v>51378.235326420014</v>
      </c>
      <c r="CA98" s="128"/>
      <c r="CB98" s="117"/>
      <c r="CC98" s="117"/>
      <c r="CD98" s="117"/>
      <c r="CE98" s="117"/>
      <c r="CF98" s="117"/>
      <c r="CG98" s="117"/>
      <c r="CH98" s="117">
        <f>$C$87*CH$72</f>
        <v>705.71739563547499</v>
      </c>
      <c r="CI98" s="117"/>
      <c r="CJ98" s="117">
        <f>$C$87*CJ$72</f>
        <v>564.59599259802224</v>
      </c>
      <c r="CK98" s="117"/>
      <c r="CL98" s="117"/>
      <c r="CM98" s="117">
        <f>$C$87*CM$72</f>
        <v>827.85336158067753</v>
      </c>
      <c r="CN98" s="117">
        <f>$C$87*CN$72</f>
        <v>5606.4989157448754</v>
      </c>
      <c r="CO98" s="117"/>
      <c r="CP98" s="117">
        <f>$C$87*CP$72</f>
        <v>10676.769614081895</v>
      </c>
      <c r="CQ98" s="117"/>
      <c r="CR98" s="117"/>
      <c r="CS98" s="117"/>
      <c r="CT98" s="117"/>
      <c r="CU98" s="117"/>
      <c r="CV98" s="117">
        <f>$C$87*CV$72</f>
        <v>33392.128243069987</v>
      </c>
      <c r="CW98" s="117"/>
      <c r="CX98" s="117"/>
      <c r="CY98" s="72">
        <f t="shared" si="74"/>
        <v>51773.563522710931</v>
      </c>
      <c r="CZ98" s="128"/>
      <c r="DA98" s="72">
        <f t="shared" si="75"/>
        <v>103151.79884913095</v>
      </c>
      <c r="DB98" s="129">
        <f t="shared" si="76"/>
        <v>2.3426083017726227E-2</v>
      </c>
      <c r="DC98" s="117">
        <f t="shared" si="77"/>
        <v>564.59599259802224</v>
      </c>
      <c r="DD98" s="117">
        <f t="shared" si="78"/>
        <v>33392.128243069987</v>
      </c>
      <c r="DE98" s="69"/>
    </row>
    <row r="99" spans="1:109" x14ac:dyDescent="0.2">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1128419.5108680432</v>
      </c>
      <c r="DB99" s="69"/>
      <c r="DC99" s="117"/>
      <c r="DD99" s="117"/>
      <c r="DE99" s="69"/>
    </row>
    <row r="100" spans="1:109" x14ac:dyDescent="0.2">
      <c r="A100" s="152"/>
      <c r="B100" s="69"/>
      <c r="C100" s="70" t="s">
        <v>326</v>
      </c>
      <c r="D100" s="65">
        <f>$C$88*D$50</f>
        <v>791.61054958337547</v>
      </c>
      <c r="E100" s="117"/>
      <c r="F100" s="117"/>
      <c r="G100" s="117"/>
      <c r="H100" s="117"/>
      <c r="I100" s="117"/>
      <c r="J100" s="117"/>
      <c r="K100" s="117"/>
      <c r="L100" s="117"/>
      <c r="M100" s="117"/>
      <c r="N100" s="65">
        <f>$C$88*N$50</f>
        <v>3958.0527479168791</v>
      </c>
      <c r="O100" s="117"/>
      <c r="P100" s="117"/>
      <c r="Q100" s="117"/>
      <c r="R100" s="117"/>
      <c r="S100" s="117"/>
      <c r="T100" s="117"/>
      <c r="U100" s="117"/>
      <c r="V100" s="117"/>
      <c r="W100" s="117"/>
      <c r="X100" s="117"/>
      <c r="Y100" s="65">
        <f>$C$88*Y$50</f>
        <v>1424.8989892500758</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791.61054958337547</v>
      </c>
      <c r="BG100" s="117"/>
      <c r="BH100" s="117"/>
      <c r="BI100" s="117"/>
      <c r="BJ100" s="117"/>
      <c r="BK100" s="65">
        <f>$C$88*BK$50</f>
        <v>21373.484838751141</v>
      </c>
      <c r="BL100" s="117"/>
      <c r="BM100" s="117"/>
      <c r="BN100" s="117"/>
      <c r="BO100" s="117"/>
      <c r="BP100" s="117"/>
      <c r="BQ100" s="117"/>
      <c r="BR100" s="117"/>
      <c r="BS100" s="117"/>
      <c r="BT100" s="65">
        <f>$C$88*BT$50</f>
        <v>6926.5923088545378</v>
      </c>
      <c r="BU100" s="117"/>
      <c r="BV100" s="117"/>
      <c r="BW100" s="65">
        <f>$C$88*BW$50</f>
        <v>752.03002210420675</v>
      </c>
      <c r="BX100" s="117"/>
      <c r="BY100" s="117"/>
      <c r="BZ100" s="72">
        <f t="shared" ref="BZ100:BZ105" si="79">SUM(D100:BY100)</f>
        <v>36018.280006043591</v>
      </c>
      <c r="CA100" s="128"/>
      <c r="CB100" s="117"/>
      <c r="CC100" s="117"/>
      <c r="CD100" s="117"/>
      <c r="CE100" s="117"/>
      <c r="CF100" s="117"/>
      <c r="CG100" s="117"/>
      <c r="CH100" s="65">
        <f>$C$88*CH$50</f>
        <v>494.73724816826109</v>
      </c>
      <c r="CI100" s="117"/>
      <c r="CJ100" s="65">
        <f>$C$88*CJ$50</f>
        <v>395.80527479168774</v>
      </c>
      <c r="CK100" s="117"/>
      <c r="CL100" s="117"/>
      <c r="CM100" s="65">
        <f>$C$88*CM$50</f>
        <v>580.3596404570203</v>
      </c>
      <c r="CN100" s="65">
        <f>$C$88*CN$50</f>
        <v>3930.3889383884271</v>
      </c>
      <c r="CO100" s="117"/>
      <c r="CP100" s="65">
        <f>$C$88*CP$50</f>
        <v>7484.8595923314933</v>
      </c>
      <c r="CQ100" s="117"/>
      <c r="CR100" s="65">
        <f t="shared" ref="CR100:CS102" si="80">CR50</f>
        <v>63958.490189865668</v>
      </c>
      <c r="CS100" s="65">
        <f t="shared" si="80"/>
        <v>3774.1765718440702</v>
      </c>
      <c r="CT100" s="117"/>
      <c r="CU100" s="117"/>
      <c r="CV100" s="65">
        <f>$C$88*CV$50</f>
        <v>0</v>
      </c>
      <c r="CW100" s="117"/>
      <c r="CX100" s="117"/>
      <c r="CY100" s="72">
        <f t="shared" ref="CY100:CY105" si="81">SUM(CB100:CX100)</f>
        <v>80618.817455846627</v>
      </c>
      <c r="CZ100" s="128"/>
      <c r="DA100" s="72">
        <f t="shared" ref="DA100:DA105" si="82">BZ100+CY100</f>
        <v>116637.09746189023</v>
      </c>
      <c r="DB100" s="129">
        <f t="shared" ref="DB100:DB105" si="83">DA100/DA$11</f>
        <v>2.6488634794291671E-2</v>
      </c>
      <c r="DC100" s="117">
        <f t="shared" ref="DC100:DC105" si="84">MIN(MIN($CB100:$CX100),MIN($D100:$BY100))</f>
        <v>0</v>
      </c>
      <c r="DD100" s="117">
        <f t="shared" ref="DD100:DD105" si="85">MAX(MAX($CB100:$CX100),MAX($D100:$BY100))</f>
        <v>63958.490189865668</v>
      </c>
      <c r="DE100" s="69"/>
    </row>
    <row r="101" spans="1:109" x14ac:dyDescent="0.2">
      <c r="A101" s="152"/>
      <c r="B101" s="69"/>
      <c r="C101" s="70" t="s">
        <v>327</v>
      </c>
      <c r="D101" s="65">
        <f>$C$88*D$51</f>
        <v>307.57608938037322</v>
      </c>
      <c r="E101" s="117"/>
      <c r="F101" s="117"/>
      <c r="G101" s="117"/>
      <c r="H101" s="117"/>
      <c r="I101" s="117"/>
      <c r="J101" s="117"/>
      <c r="K101" s="117"/>
      <c r="L101" s="117"/>
      <c r="M101" s="117"/>
      <c r="N101" s="65">
        <f>$C$88*N$51</f>
        <v>1537.8804469018664</v>
      </c>
      <c r="O101" s="117"/>
      <c r="P101" s="117"/>
      <c r="Q101" s="117"/>
      <c r="R101" s="117"/>
      <c r="S101" s="117"/>
      <c r="T101" s="117"/>
      <c r="U101" s="117"/>
      <c r="V101" s="117"/>
      <c r="W101" s="117"/>
      <c r="X101" s="117"/>
      <c r="Y101" s="65">
        <f>$C$88*Y$51</f>
        <v>553.63696088467168</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307.57608938037322</v>
      </c>
      <c r="BG101" s="117"/>
      <c r="BH101" s="117"/>
      <c r="BI101" s="117"/>
      <c r="BJ101" s="117"/>
      <c r="BK101" s="65">
        <f>$C$88*BK$51</f>
        <v>8304.5544132700761</v>
      </c>
      <c r="BL101" s="117"/>
      <c r="BM101" s="117"/>
      <c r="BN101" s="117"/>
      <c r="BO101" s="117"/>
      <c r="BP101" s="117"/>
      <c r="BQ101" s="117"/>
      <c r="BR101" s="117"/>
      <c r="BS101" s="117"/>
      <c r="BT101" s="65">
        <f>$C$88*BT$51</f>
        <v>2691.2907820782657</v>
      </c>
      <c r="BU101" s="117"/>
      <c r="BV101" s="117"/>
      <c r="BW101" s="65">
        <f>$C$88*BW$51</f>
        <v>292.19728491135447</v>
      </c>
      <c r="BX101" s="117"/>
      <c r="BY101" s="117"/>
      <c r="BZ101" s="72">
        <f t="shared" si="79"/>
        <v>13994.71206680698</v>
      </c>
      <c r="CA101" s="128"/>
      <c r="CB101" s="117"/>
      <c r="CC101" s="117"/>
      <c r="CD101" s="117"/>
      <c r="CE101" s="117"/>
      <c r="CF101" s="117"/>
      <c r="CG101" s="117"/>
      <c r="CH101" s="65">
        <f>$C$88*CH$51</f>
        <v>192.22753934050985</v>
      </c>
      <c r="CI101" s="117"/>
      <c r="CJ101" s="65">
        <f>$C$88*CJ$51</f>
        <v>153.78804469018661</v>
      </c>
      <c r="CK101" s="117"/>
      <c r="CL101" s="117"/>
      <c r="CM101" s="65">
        <f>$C$88*CM$51</f>
        <v>225.49566670115334</v>
      </c>
      <c r="CN101" s="65">
        <f>$C$88*CN$51</f>
        <v>1527.1318201224444</v>
      </c>
      <c r="CO101" s="117"/>
      <c r="CP101" s="65">
        <f>$C$88*CP$51</f>
        <v>2908.2025804003279</v>
      </c>
      <c r="CQ101" s="117"/>
      <c r="CR101" s="65">
        <f t="shared" si="80"/>
        <v>24850.732858001029</v>
      </c>
      <c r="CS101" s="65">
        <f t="shared" si="80"/>
        <v>1466.4363318677033</v>
      </c>
      <c r="CT101" s="117"/>
      <c r="CU101" s="117"/>
      <c r="CV101" s="65">
        <f>$C$88*CV$51</f>
        <v>0</v>
      </c>
      <c r="CW101" s="117"/>
      <c r="CX101" s="117"/>
      <c r="CY101" s="72">
        <f t="shared" si="81"/>
        <v>31324.014841123353</v>
      </c>
      <c r="CZ101" s="128"/>
      <c r="DA101" s="72">
        <f t="shared" si="82"/>
        <v>45318.726907930337</v>
      </c>
      <c r="DB101" s="129">
        <f t="shared" si="83"/>
        <v>1.0292018856167371E-2</v>
      </c>
      <c r="DC101" s="117">
        <f t="shared" si="84"/>
        <v>0</v>
      </c>
      <c r="DD101" s="117">
        <f t="shared" si="85"/>
        <v>24850.732858001029</v>
      </c>
      <c r="DE101" s="69"/>
    </row>
    <row r="102" spans="1:109" x14ac:dyDescent="0.2">
      <c r="A102" s="152"/>
      <c r="B102" s="69"/>
      <c r="C102" s="70" t="s">
        <v>328</v>
      </c>
      <c r="D102" s="65">
        <f>$C$88*D$52</f>
        <v>3672.5306016014056</v>
      </c>
      <c r="E102" s="117"/>
      <c r="F102" s="117"/>
      <c r="G102" s="117"/>
      <c r="H102" s="117"/>
      <c r="I102" s="117"/>
      <c r="J102" s="117"/>
      <c r="K102" s="117"/>
      <c r="L102" s="117"/>
      <c r="M102" s="117"/>
      <c r="N102" s="65">
        <f>$C$88*N$52</f>
        <v>18362.653008007033</v>
      </c>
      <c r="O102" s="117"/>
      <c r="P102" s="117"/>
      <c r="Q102" s="117"/>
      <c r="R102" s="117"/>
      <c r="S102" s="117"/>
      <c r="T102" s="117"/>
      <c r="U102" s="117"/>
      <c r="V102" s="117"/>
      <c r="W102" s="117"/>
      <c r="X102" s="117"/>
      <c r="Y102" s="65">
        <f>$C$88*Y$52</f>
        <v>6610.5550828825308</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3672.5306016014056</v>
      </c>
      <c r="BG102" s="117"/>
      <c r="BH102" s="117"/>
      <c r="BI102" s="117"/>
      <c r="BJ102" s="117"/>
      <c r="BK102" s="65">
        <f>$C$88*BK$52</f>
        <v>99158.326243237956</v>
      </c>
      <c r="BL102" s="117"/>
      <c r="BM102" s="117"/>
      <c r="BN102" s="117"/>
      <c r="BO102" s="117"/>
      <c r="BP102" s="117"/>
      <c r="BQ102" s="117"/>
      <c r="BR102" s="117"/>
      <c r="BS102" s="117"/>
      <c r="BT102" s="65">
        <f>$C$88*BT$52</f>
        <v>32134.642764012307</v>
      </c>
      <c r="BU102" s="117"/>
      <c r="BV102" s="117"/>
      <c r="BW102" s="65">
        <f>$C$88*BW$52</f>
        <v>3488.904071521335</v>
      </c>
      <c r="BX102" s="117"/>
      <c r="BY102" s="117"/>
      <c r="BZ102" s="72">
        <f t="shared" si="79"/>
        <v>167100.14237286395</v>
      </c>
      <c r="CA102" s="128"/>
      <c r="CB102" s="117"/>
      <c r="CC102" s="117"/>
      <c r="CD102" s="117"/>
      <c r="CE102" s="117"/>
      <c r="CF102" s="117"/>
      <c r="CG102" s="117"/>
      <c r="CH102" s="65">
        <f>$C$88*CH$52</f>
        <v>2295.2418769636938</v>
      </c>
      <c r="CI102" s="117"/>
      <c r="CJ102" s="65">
        <f>$C$88*CJ$52</f>
        <v>1836.2653008007028</v>
      </c>
      <c r="CK102" s="117"/>
      <c r="CL102" s="117"/>
      <c r="CM102" s="65">
        <f>$C$88*CM$52</f>
        <v>2692.4711155435525</v>
      </c>
      <c r="CN102" s="65">
        <f>$C$88*CN$52</f>
        <v>18234.311884832787</v>
      </c>
      <c r="CO102" s="117"/>
      <c r="CP102" s="65">
        <f>$C$88*CP$52</f>
        <v>34724.620479090838</v>
      </c>
      <c r="CQ102" s="117"/>
      <c r="CR102" s="65">
        <f t="shared" si="80"/>
        <v>296723.57522032433</v>
      </c>
      <c r="CS102" s="65">
        <f t="shared" si="80"/>
        <v>17509.593528332029</v>
      </c>
      <c r="CT102" s="117"/>
      <c r="CU102" s="117"/>
      <c r="CV102" s="65">
        <f>$C$88*CV$52</f>
        <v>0</v>
      </c>
      <c r="CW102" s="117"/>
      <c r="CX102" s="117"/>
      <c r="CY102" s="72">
        <f t="shared" si="81"/>
        <v>374016.07940588793</v>
      </c>
      <c r="CZ102" s="128"/>
      <c r="DA102" s="72">
        <f t="shared" si="82"/>
        <v>541116.22177875182</v>
      </c>
      <c r="DB102" s="129">
        <f t="shared" si="83"/>
        <v>0.12288911754382065</v>
      </c>
      <c r="DC102" s="117">
        <f t="shared" si="84"/>
        <v>0</v>
      </c>
      <c r="DD102" s="117">
        <f t="shared" si="85"/>
        <v>296723.57522032433</v>
      </c>
      <c r="DE102" s="69"/>
    </row>
    <row r="103" spans="1:109" x14ac:dyDescent="0.2">
      <c r="A103" s="152"/>
      <c r="B103" s="69"/>
      <c r="C103" s="70" t="s">
        <v>329</v>
      </c>
      <c r="D103" s="117">
        <f>$C$88*D$70</f>
        <v>214.99861269028182</v>
      </c>
      <c r="E103" s="117"/>
      <c r="F103" s="117"/>
      <c r="G103" s="117"/>
      <c r="H103" s="117"/>
      <c r="I103" s="117"/>
      <c r="J103" s="117"/>
      <c r="K103" s="117"/>
      <c r="L103" s="117"/>
      <c r="M103" s="117"/>
      <c r="N103" s="117">
        <f>$C$88*N$70</f>
        <v>1074.9930634514085</v>
      </c>
      <c r="O103" s="117"/>
      <c r="P103" s="117"/>
      <c r="Q103" s="117"/>
      <c r="R103" s="117"/>
      <c r="S103" s="117"/>
      <c r="T103" s="117"/>
      <c r="U103" s="117"/>
      <c r="V103" s="117"/>
      <c r="W103" s="117"/>
      <c r="X103" s="117"/>
      <c r="Y103" s="117">
        <f>$C$88*Y$70</f>
        <v>386.99750284250717</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214.99861269028182</v>
      </c>
      <c r="BG103" s="117"/>
      <c r="BH103" s="117"/>
      <c r="BI103" s="117"/>
      <c r="BJ103" s="117"/>
      <c r="BK103" s="117">
        <f>$C$88*BK$70</f>
        <v>5804.962542637606</v>
      </c>
      <c r="BL103" s="117"/>
      <c r="BM103" s="117"/>
      <c r="BN103" s="117"/>
      <c r="BO103" s="117"/>
      <c r="BP103" s="117"/>
      <c r="BQ103" s="117"/>
      <c r="BR103" s="117"/>
      <c r="BS103" s="117"/>
      <c r="BT103" s="117">
        <f>$C$88*BT$70</f>
        <v>1881.2378610399655</v>
      </c>
      <c r="BU103" s="117"/>
      <c r="BV103" s="117"/>
      <c r="BW103" s="117">
        <f>$C$88*BW$70</f>
        <v>204.24868205576769</v>
      </c>
      <c r="BX103" s="117"/>
      <c r="BY103" s="117"/>
      <c r="BZ103" s="72">
        <f t="shared" si="79"/>
        <v>9782.4368774078175</v>
      </c>
      <c r="CA103" s="128"/>
      <c r="CB103" s="117"/>
      <c r="CC103" s="117"/>
      <c r="CD103" s="117"/>
      <c r="CE103" s="117"/>
      <c r="CF103" s="117"/>
      <c r="CG103" s="117"/>
      <c r="CH103" s="117">
        <f>$C$88*CH$70</f>
        <v>134.36887881088137</v>
      </c>
      <c r="CI103" s="117"/>
      <c r="CJ103" s="117">
        <f>$C$88*CJ$70</f>
        <v>107.49930634514091</v>
      </c>
      <c r="CK103" s="117"/>
      <c r="CL103" s="117"/>
      <c r="CM103" s="117">
        <f>$C$88*CM$70</f>
        <v>157.62361634184879</v>
      </c>
      <c r="CN103" s="117">
        <f>$C$88*CN$70</f>
        <v>1067.4796710724472</v>
      </c>
      <c r="CO103" s="117"/>
      <c r="CP103" s="117">
        <f>$C$88*CP$70</f>
        <v>2032.8612717197348</v>
      </c>
      <c r="CQ103" s="117"/>
      <c r="CR103" s="117">
        <f t="shared" ref="CR103:CS105" si="86">CR70</f>
        <v>17370.898692321938</v>
      </c>
      <c r="CS103" s="117">
        <f t="shared" si="86"/>
        <v>1025.0529473384363</v>
      </c>
      <c r="CT103" s="117"/>
      <c r="CU103" s="117"/>
      <c r="CV103" s="117">
        <f>$C$88*CV$70</f>
        <v>6357.8747822847827</v>
      </c>
      <c r="CW103" s="117"/>
      <c r="CX103" s="117"/>
      <c r="CY103" s="72">
        <f t="shared" si="81"/>
        <v>28253.659166235211</v>
      </c>
      <c r="CZ103" s="128"/>
      <c r="DA103" s="72">
        <f t="shared" si="82"/>
        <v>38036.096043643032</v>
      </c>
      <c r="DB103" s="129">
        <f t="shared" si="83"/>
        <v>8.6381115359104258E-3</v>
      </c>
      <c r="DC103" s="117">
        <f t="shared" si="84"/>
        <v>107.49930634514091</v>
      </c>
      <c r="DD103" s="117">
        <f t="shared" si="85"/>
        <v>17370.898692321938</v>
      </c>
      <c r="DE103" s="69"/>
    </row>
    <row r="104" spans="1:109" x14ac:dyDescent="0.2">
      <c r="A104" s="152"/>
      <c r="B104" s="69"/>
      <c r="C104" s="70" t="s">
        <v>330</v>
      </c>
      <c r="D104" s="117">
        <f>$C$88*D$71</f>
        <v>1089.3565952610199</v>
      </c>
      <c r="E104" s="117"/>
      <c r="F104" s="117"/>
      <c r="G104" s="117"/>
      <c r="H104" s="117"/>
      <c r="I104" s="117"/>
      <c r="J104" s="117"/>
      <c r="K104" s="117"/>
      <c r="L104" s="117"/>
      <c r="M104" s="117"/>
      <c r="N104" s="117">
        <f>$C$88*N$71</f>
        <v>5446.7829763050968</v>
      </c>
      <c r="O104" s="117"/>
      <c r="P104" s="117"/>
      <c r="Q104" s="117"/>
      <c r="R104" s="117"/>
      <c r="S104" s="117"/>
      <c r="T104" s="117"/>
      <c r="U104" s="117"/>
      <c r="V104" s="117"/>
      <c r="W104" s="117"/>
      <c r="X104" s="117"/>
      <c r="Y104" s="117">
        <f>$C$88*Y$71</f>
        <v>1960.8418714698353</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1089.3565952610199</v>
      </c>
      <c r="BG104" s="117"/>
      <c r="BH104" s="117"/>
      <c r="BI104" s="117"/>
      <c r="BJ104" s="117"/>
      <c r="BK104" s="117">
        <f>$C$88*BK$71</f>
        <v>29412.628072047526</v>
      </c>
      <c r="BL104" s="117"/>
      <c r="BM104" s="117"/>
      <c r="BN104" s="117"/>
      <c r="BO104" s="117"/>
      <c r="BP104" s="117"/>
      <c r="BQ104" s="117"/>
      <c r="BR104" s="117"/>
      <c r="BS104" s="117"/>
      <c r="BT104" s="117">
        <f>$C$88*BT$71</f>
        <v>9531.8702085339228</v>
      </c>
      <c r="BU104" s="117"/>
      <c r="BV104" s="117"/>
      <c r="BW104" s="117">
        <f>$C$88*BW$71</f>
        <v>1034.8887654979687</v>
      </c>
      <c r="BX104" s="117"/>
      <c r="BY104" s="117"/>
      <c r="BZ104" s="72">
        <f t="shared" si="79"/>
        <v>49565.72508437639</v>
      </c>
      <c r="CA104" s="128"/>
      <c r="CB104" s="117"/>
      <c r="CC104" s="117"/>
      <c r="CD104" s="117"/>
      <c r="CE104" s="117"/>
      <c r="CF104" s="117"/>
      <c r="CG104" s="117"/>
      <c r="CH104" s="117">
        <f>$C$88*CH$71</f>
        <v>680.82125042046232</v>
      </c>
      <c r="CI104" s="117"/>
      <c r="CJ104" s="117">
        <f>$C$88*CJ$71</f>
        <v>544.67829763050997</v>
      </c>
      <c r="CK104" s="117"/>
      <c r="CL104" s="117"/>
      <c r="CM104" s="117">
        <f>$C$88*CM$71</f>
        <v>798.64853025001435</v>
      </c>
      <c r="CN104" s="117">
        <f>$C$88*CN$71</f>
        <v>5408.7140630298472</v>
      </c>
      <c r="CO104" s="117"/>
      <c r="CP104" s="117">
        <f>$C$88*CP$71</f>
        <v>10300.116851399087</v>
      </c>
      <c r="CQ104" s="117"/>
      <c r="CR104" s="117">
        <f t="shared" si="86"/>
        <v>88015.000744920049</v>
      </c>
      <c r="CS104" s="117">
        <f t="shared" si="86"/>
        <v>5193.7460186474327</v>
      </c>
      <c r="CT104" s="117"/>
      <c r="CU104" s="117"/>
      <c r="CV104" s="117">
        <f>$C$88*CV$71</f>
        <v>32214.127985574261</v>
      </c>
      <c r="CW104" s="117"/>
      <c r="CX104" s="117"/>
      <c r="CY104" s="72">
        <f t="shared" si="81"/>
        <v>143155.85374187166</v>
      </c>
      <c r="CZ104" s="128"/>
      <c r="DA104" s="72">
        <f t="shared" si="82"/>
        <v>192721.57882624806</v>
      </c>
      <c r="DB104" s="129">
        <f t="shared" si="83"/>
        <v>4.3767648797808555E-2</v>
      </c>
      <c r="DC104" s="117">
        <f t="shared" si="84"/>
        <v>544.67829763050997</v>
      </c>
      <c r="DD104" s="117">
        <f t="shared" si="85"/>
        <v>88015.000744920049</v>
      </c>
      <c r="DE104" s="69"/>
    </row>
    <row r="105" spans="1:109" x14ac:dyDescent="0.2">
      <c r="A105" s="152"/>
      <c r="B105" s="69"/>
      <c r="C105" s="70" t="s">
        <v>331</v>
      </c>
      <c r="D105" s="117">
        <f>$C$88*D$72</f>
        <v>1099.9166374317024</v>
      </c>
      <c r="E105" s="117"/>
      <c r="F105" s="117"/>
      <c r="G105" s="117"/>
      <c r="H105" s="117"/>
      <c r="I105" s="117"/>
      <c r="J105" s="117"/>
      <c r="K105" s="117"/>
      <c r="L105" s="117"/>
      <c r="M105" s="117"/>
      <c r="N105" s="117">
        <f>$C$88*N$72</f>
        <v>5499.5831871585096</v>
      </c>
      <c r="O105" s="117"/>
      <c r="P105" s="117"/>
      <c r="Q105" s="117"/>
      <c r="R105" s="117"/>
      <c r="S105" s="117"/>
      <c r="T105" s="117"/>
      <c r="U105" s="117"/>
      <c r="V105" s="117"/>
      <c r="W105" s="117"/>
      <c r="X105" s="117"/>
      <c r="Y105" s="117">
        <f>$C$88*Y$72</f>
        <v>1979.8499473770637</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1099.9166374317024</v>
      </c>
      <c r="BG105" s="117"/>
      <c r="BH105" s="117"/>
      <c r="BI105" s="117"/>
      <c r="BJ105" s="117"/>
      <c r="BK105" s="117">
        <f>$C$88*BK$72</f>
        <v>29697.749210655955</v>
      </c>
      <c r="BL105" s="117"/>
      <c r="BM105" s="117"/>
      <c r="BN105" s="117"/>
      <c r="BO105" s="117"/>
      <c r="BP105" s="117"/>
      <c r="BQ105" s="117"/>
      <c r="BR105" s="117"/>
      <c r="BS105" s="117"/>
      <c r="BT105" s="117">
        <f>$C$88*BT$72</f>
        <v>9624.2705775273953</v>
      </c>
      <c r="BU105" s="117"/>
      <c r="BV105" s="117"/>
      <c r="BW105" s="117">
        <f>$C$88*BW$72</f>
        <v>1044.9208055601173</v>
      </c>
      <c r="BX105" s="117"/>
      <c r="BY105" s="117"/>
      <c r="BZ105" s="72">
        <f t="shared" si="79"/>
        <v>50046.207003142445</v>
      </c>
      <c r="CA105" s="128"/>
      <c r="CB105" s="117"/>
      <c r="CC105" s="117"/>
      <c r="CD105" s="117"/>
      <c r="CE105" s="117"/>
      <c r="CF105" s="117"/>
      <c r="CG105" s="117"/>
      <c r="CH105" s="117">
        <f>$C$88*CH$72</f>
        <v>687.4210187115923</v>
      </c>
      <c r="CI105" s="117"/>
      <c r="CJ105" s="117">
        <f>$C$88*CJ$72</f>
        <v>549.95831871585119</v>
      </c>
      <c r="CK105" s="117"/>
      <c r="CL105" s="117"/>
      <c r="CM105" s="117">
        <f>$C$88*CM$72</f>
        <v>806.39049665080802</v>
      </c>
      <c r="CN105" s="117">
        <f>$C$88*CN$72</f>
        <v>5461.1452401514889</v>
      </c>
      <c r="CO105" s="117"/>
      <c r="CP105" s="117">
        <f>$C$88*CP$72</f>
        <v>10399.96447593903</v>
      </c>
      <c r="CQ105" s="117"/>
      <c r="CR105" s="117">
        <f t="shared" si="86"/>
        <v>88868.203565339296</v>
      </c>
      <c r="CS105" s="117">
        <f t="shared" si="86"/>
        <v>5244.0933311980953</v>
      </c>
      <c r="CT105" s="117"/>
      <c r="CU105" s="117"/>
      <c r="CV105" s="117">
        <f>$C$88*CV$72</f>
        <v>32526.406399731128</v>
      </c>
      <c r="CW105" s="117"/>
      <c r="CX105" s="117"/>
      <c r="CY105" s="72">
        <f t="shared" si="81"/>
        <v>144543.58284643729</v>
      </c>
      <c r="CZ105" s="128"/>
      <c r="DA105" s="72">
        <f t="shared" si="82"/>
        <v>194589.78984957974</v>
      </c>
      <c r="DB105" s="129">
        <f t="shared" si="83"/>
        <v>4.4191925126631566E-2</v>
      </c>
      <c r="DC105" s="117">
        <f t="shared" si="84"/>
        <v>549.95831871585119</v>
      </c>
      <c r="DD105" s="117">
        <f t="shared" si="85"/>
        <v>88868.203565339296</v>
      </c>
      <c r="DE105" s="69"/>
    </row>
    <row r="106" spans="1:109" x14ac:dyDescent="0.2">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391193.54438634467</v>
      </c>
      <c r="DB106" s="69"/>
      <c r="DC106" s="117"/>
      <c r="DD106" s="117"/>
      <c r="DE106" s="69"/>
    </row>
    <row r="107" spans="1:109" x14ac:dyDescent="0.2">
      <c r="A107" s="69"/>
      <c r="B107" s="69"/>
      <c r="C107" s="70" t="s">
        <v>326</v>
      </c>
      <c r="D107" s="65">
        <f>$C$89*D$50</f>
        <v>601.98520880865055</v>
      </c>
      <c r="E107" s="117"/>
      <c r="F107" s="117"/>
      <c r="G107" s="117"/>
      <c r="H107" s="117"/>
      <c r="I107" s="117"/>
      <c r="J107" s="117"/>
      <c r="K107" s="117"/>
      <c r="L107" s="117"/>
      <c r="M107" s="117"/>
      <c r="N107" s="65">
        <f>$C$89*N$50</f>
        <v>3009.926044043254</v>
      </c>
      <c r="O107" s="117"/>
      <c r="P107" s="117"/>
      <c r="Q107" s="117"/>
      <c r="R107" s="117"/>
      <c r="S107" s="117"/>
      <c r="T107" s="117"/>
      <c r="U107" s="117"/>
      <c r="V107" s="117"/>
      <c r="W107" s="117"/>
      <c r="X107" s="117"/>
      <c r="Y107" s="65">
        <f>$C$89*Y$50</f>
        <v>1083.5733758555712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601.98520880865055</v>
      </c>
      <c r="BG107" s="117"/>
      <c r="BH107" s="117"/>
      <c r="BI107" s="117"/>
      <c r="BJ107" s="117"/>
      <c r="BK107" s="65">
        <f>$C$89*BK$50</f>
        <v>16253.600637833568</v>
      </c>
      <c r="BL107" s="117"/>
      <c r="BM107" s="117"/>
      <c r="BN107" s="117"/>
      <c r="BO107" s="117"/>
      <c r="BP107" s="117"/>
      <c r="BQ107" s="117"/>
      <c r="BR107" s="117"/>
      <c r="BS107" s="117"/>
      <c r="BT107" s="65">
        <f>$C$89*BT$50</f>
        <v>5267.3705770756942</v>
      </c>
      <c r="BU107" s="117"/>
      <c r="BV107" s="117"/>
      <c r="BW107" s="65">
        <f>$C$89*BW$50</f>
        <v>571.88594836821812</v>
      </c>
      <c r="BX107" s="117"/>
      <c r="BY107" s="117"/>
      <c r="BZ107" s="72">
        <f t="shared" ref="BZ107:BZ112" si="87">SUM(D107:BY107)</f>
        <v>27390.327000793604</v>
      </c>
      <c r="CA107" s="128"/>
      <c r="CB107" s="117"/>
      <c r="CC107" s="117"/>
      <c r="CD107" s="117"/>
      <c r="CE107" s="117"/>
      <c r="CF107" s="117"/>
      <c r="CG107" s="117"/>
      <c r="CH107" s="65">
        <f>$C$89*CH$50</f>
        <v>376.22604423441913</v>
      </c>
      <c r="CI107" s="117"/>
      <c r="CJ107" s="65">
        <f>$C$89*CJ$50</f>
        <v>300.99260440432528</v>
      </c>
      <c r="CK107" s="117"/>
      <c r="CL107" s="117"/>
      <c r="CM107" s="65">
        <f>$C$89*CM$50</f>
        <v>441.33812962511053</v>
      </c>
      <c r="CN107" s="65">
        <f>$C$89*CN$50</f>
        <v>2988.8889265311236</v>
      </c>
      <c r="CO107" s="117"/>
      <c r="CP107" s="65">
        <f>$C$89*CP$50</f>
        <v>5691.9084352330756</v>
      </c>
      <c r="CQ107" s="117"/>
      <c r="CR107" s="65"/>
      <c r="CS107" s="65"/>
      <c r="CT107" s="117"/>
      <c r="CU107" s="117"/>
      <c r="CV107" s="65">
        <f>$C$89*CV$50</f>
        <v>0</v>
      </c>
      <c r="CW107" s="117"/>
      <c r="CX107" s="117"/>
      <c r="CY107" s="72">
        <f t="shared" ref="CY107:CY112" si="88">SUM(CB107:CX107)</f>
        <v>9799.3541400280537</v>
      </c>
      <c r="CZ107" s="128"/>
      <c r="DA107" s="72">
        <f t="shared" ref="DA107:DA112" si="89">BZ107+CY107</f>
        <v>37189.68114082166</v>
      </c>
      <c r="DB107" s="129">
        <f t="shared" ref="DB107:DB112" si="90">DA107/DA$11</f>
        <v>8.4458881718764665E-3</v>
      </c>
      <c r="DC107" s="117">
        <f t="shared" ref="DC107:DC112" si="91">MIN(MIN($CB107:$CX107),MIN($D107:$BY107))</f>
        <v>0</v>
      </c>
      <c r="DD107" s="117">
        <f t="shared" ref="DD107:DD112" si="92">MAX(MAX($CB107:$CX107),MAX($D107:$BY107))</f>
        <v>16253.600637833568</v>
      </c>
      <c r="DE107" s="69"/>
    </row>
    <row r="108" spans="1:109" x14ac:dyDescent="0.2">
      <c r="A108" s="69"/>
      <c r="B108" s="69"/>
      <c r="C108" s="70" t="s">
        <v>327</v>
      </c>
      <c r="D108" s="65">
        <f>$C$89*D$51</f>
        <v>233.89816682918115</v>
      </c>
      <c r="E108" s="117"/>
      <c r="F108" s="117"/>
      <c r="G108" s="117"/>
      <c r="H108" s="117"/>
      <c r="I108" s="117"/>
      <c r="J108" s="117"/>
      <c r="K108" s="117"/>
      <c r="L108" s="117"/>
      <c r="M108" s="117"/>
      <c r="N108" s="65">
        <f>$C$89*N$51</f>
        <v>1169.4908341459061</v>
      </c>
      <c r="O108" s="117"/>
      <c r="P108" s="117"/>
      <c r="Q108" s="117"/>
      <c r="R108" s="117"/>
      <c r="S108" s="117"/>
      <c r="T108" s="117"/>
      <c r="U108" s="117"/>
      <c r="V108" s="117"/>
      <c r="W108" s="117"/>
      <c r="X108" s="117"/>
      <c r="Y108" s="65">
        <f>$C$89*Y$51</f>
        <v>421.01670029252602</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233.89816682918115</v>
      </c>
      <c r="BG108" s="117"/>
      <c r="BH108" s="117"/>
      <c r="BI108" s="117"/>
      <c r="BJ108" s="117"/>
      <c r="BK108" s="65">
        <f>$C$89*BK$51</f>
        <v>6315.2505043878909</v>
      </c>
      <c r="BL108" s="117"/>
      <c r="BM108" s="117"/>
      <c r="BN108" s="117"/>
      <c r="BO108" s="117"/>
      <c r="BP108" s="117"/>
      <c r="BQ108" s="117"/>
      <c r="BR108" s="117"/>
      <c r="BS108" s="117"/>
      <c r="BT108" s="65">
        <f>$C$89*BT$51</f>
        <v>2046.6089597553353</v>
      </c>
      <c r="BU108" s="117"/>
      <c r="BV108" s="117"/>
      <c r="BW108" s="65">
        <f>$C$89*BW$51</f>
        <v>222.20325848772202</v>
      </c>
      <c r="BX108" s="117"/>
      <c r="BY108" s="117"/>
      <c r="BZ108" s="72">
        <f t="shared" si="87"/>
        <v>10642.366590727741</v>
      </c>
      <c r="CA108" s="128"/>
      <c r="CB108" s="117"/>
      <c r="CC108" s="117"/>
      <c r="CD108" s="117"/>
      <c r="CE108" s="117"/>
      <c r="CF108" s="117"/>
      <c r="CG108" s="117"/>
      <c r="CH108" s="65">
        <f>$C$89*CH$51</f>
        <v>146.18063828175656</v>
      </c>
      <c r="CI108" s="117"/>
      <c r="CJ108" s="65">
        <f>$C$89*CJ$51</f>
        <v>116.94908341459058</v>
      </c>
      <c r="CK108" s="117"/>
      <c r="CL108" s="117"/>
      <c r="CM108" s="65">
        <f>$C$89*CM$51</f>
        <v>171.47959444954625</v>
      </c>
      <c r="CN108" s="65">
        <f>$C$89*CN$51</f>
        <v>1161.3169734771441</v>
      </c>
      <c r="CO108" s="117"/>
      <c r="CP108" s="65">
        <f>$C$89*CP$51</f>
        <v>2211.5608976428352</v>
      </c>
      <c r="CQ108" s="117"/>
      <c r="CR108" s="65"/>
      <c r="CS108" s="65"/>
      <c r="CT108" s="117"/>
      <c r="CU108" s="117"/>
      <c r="CV108" s="65">
        <f>$C$89*CV$51</f>
        <v>0</v>
      </c>
      <c r="CW108" s="117"/>
      <c r="CX108" s="117"/>
      <c r="CY108" s="72">
        <f t="shared" si="88"/>
        <v>3807.4871872658728</v>
      </c>
      <c r="CZ108" s="128"/>
      <c r="DA108" s="72">
        <f t="shared" si="89"/>
        <v>14449.853777993614</v>
      </c>
      <c r="DB108" s="129">
        <f t="shared" si="90"/>
        <v>3.2816051486642133E-3</v>
      </c>
      <c r="DC108" s="117">
        <f t="shared" si="91"/>
        <v>0</v>
      </c>
      <c r="DD108" s="117">
        <f t="shared" si="92"/>
        <v>6315.2505043878909</v>
      </c>
      <c r="DE108" s="69"/>
    </row>
    <row r="109" spans="1:109" x14ac:dyDescent="0.2">
      <c r="A109" s="69"/>
      <c r="B109" s="69"/>
      <c r="C109" s="70" t="s">
        <v>328</v>
      </c>
      <c r="D109" s="65">
        <f>$C$89*D$52</f>
        <v>2792.7989365790158</v>
      </c>
      <c r="E109" s="117"/>
      <c r="F109" s="117"/>
      <c r="G109" s="117"/>
      <c r="H109" s="117"/>
      <c r="I109" s="117"/>
      <c r="J109" s="117"/>
      <c r="K109" s="117"/>
      <c r="L109" s="117"/>
      <c r="M109" s="117"/>
      <c r="N109" s="65">
        <f>$C$89*N$52</f>
        <v>13963.994682895081</v>
      </c>
      <c r="O109" s="117"/>
      <c r="P109" s="117"/>
      <c r="Q109" s="117"/>
      <c r="R109" s="117"/>
      <c r="S109" s="117"/>
      <c r="T109" s="117"/>
      <c r="U109" s="117"/>
      <c r="V109" s="117"/>
      <c r="W109" s="117"/>
      <c r="X109" s="117"/>
      <c r="Y109" s="65">
        <f>$C$89*Y$52</f>
        <v>5027.0380858422286</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2792.7989365790158</v>
      </c>
      <c r="BG109" s="117"/>
      <c r="BH109" s="117"/>
      <c r="BI109" s="117"/>
      <c r="BJ109" s="117"/>
      <c r="BK109" s="65">
        <f>$C$89*BK$52</f>
        <v>75405.571287633429</v>
      </c>
      <c r="BL109" s="117"/>
      <c r="BM109" s="117"/>
      <c r="BN109" s="117"/>
      <c r="BO109" s="117"/>
      <c r="BP109" s="117"/>
      <c r="BQ109" s="117"/>
      <c r="BR109" s="117"/>
      <c r="BS109" s="117"/>
      <c r="BT109" s="65">
        <f>$C$89*BT$52</f>
        <v>24436.990695066394</v>
      </c>
      <c r="BU109" s="117"/>
      <c r="BV109" s="117"/>
      <c r="BW109" s="65">
        <f>$C$89*BW$52</f>
        <v>2653.1589897500648</v>
      </c>
      <c r="BX109" s="117"/>
      <c r="BY109" s="117"/>
      <c r="BZ109" s="72">
        <f t="shared" si="87"/>
        <v>127072.35161434523</v>
      </c>
      <c r="CA109" s="128"/>
      <c r="CB109" s="117"/>
      <c r="CC109" s="117"/>
      <c r="CD109" s="117"/>
      <c r="CE109" s="117"/>
      <c r="CF109" s="117"/>
      <c r="CG109" s="117"/>
      <c r="CH109" s="65">
        <f>$C$89*CH$52</f>
        <v>1745.4310851434934</v>
      </c>
      <c r="CI109" s="117"/>
      <c r="CJ109" s="65">
        <f>$C$89*CJ$52</f>
        <v>1396.3994682895079</v>
      </c>
      <c r="CK109" s="117"/>
      <c r="CL109" s="117"/>
      <c r="CM109" s="65">
        <f>$C$89*CM$52</f>
        <v>2047.5065517441467</v>
      </c>
      <c r="CN109" s="65">
        <f>$C$89*CN$52</f>
        <v>13866.396870595276</v>
      </c>
      <c r="CO109" s="117"/>
      <c r="CP109" s="65">
        <f>$C$89*CP$52</f>
        <v>26406.555497407484</v>
      </c>
      <c r="CQ109" s="117"/>
      <c r="CR109" s="65"/>
      <c r="CS109" s="65"/>
      <c r="CT109" s="117"/>
      <c r="CU109" s="117"/>
      <c r="CV109" s="65">
        <f>$C$89*CV$52</f>
        <v>0</v>
      </c>
      <c r="CW109" s="117"/>
      <c r="CX109" s="117"/>
      <c r="CY109" s="72">
        <f t="shared" si="88"/>
        <v>45462.28947317991</v>
      </c>
      <c r="CZ109" s="128"/>
      <c r="DA109" s="72">
        <f t="shared" si="89"/>
        <v>172534.64108752515</v>
      </c>
      <c r="DB109" s="129">
        <f t="shared" si="90"/>
        <v>3.9183134667980776E-2</v>
      </c>
      <c r="DC109" s="117">
        <f t="shared" si="91"/>
        <v>0</v>
      </c>
      <c r="DD109" s="117">
        <f t="shared" si="92"/>
        <v>75405.571287633429</v>
      </c>
      <c r="DE109" s="69"/>
    </row>
    <row r="110" spans="1:109" x14ac:dyDescent="0.2">
      <c r="A110" s="69"/>
      <c r="B110" s="69"/>
      <c r="C110" s="70" t="s">
        <v>329</v>
      </c>
      <c r="D110" s="117">
        <f>$C$89*D$70</f>
        <v>163.49704387093675</v>
      </c>
      <c r="E110" s="117"/>
      <c r="F110" s="117"/>
      <c r="G110" s="117"/>
      <c r="H110" s="117"/>
      <c r="I110" s="117"/>
      <c r="J110" s="117"/>
      <c r="K110" s="117"/>
      <c r="L110" s="117"/>
      <c r="M110" s="117"/>
      <c r="N110" s="117">
        <f>$C$89*N$70</f>
        <v>817.4852193546833</v>
      </c>
      <c r="O110" s="117"/>
      <c r="P110" s="117"/>
      <c r="Q110" s="117"/>
      <c r="R110" s="117"/>
      <c r="S110" s="117"/>
      <c r="T110" s="117"/>
      <c r="U110" s="117"/>
      <c r="V110" s="117"/>
      <c r="W110" s="117"/>
      <c r="X110" s="117"/>
      <c r="Y110" s="117">
        <f>$C$89*Y$70</f>
        <v>294.29467896768608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163.49704387093675</v>
      </c>
      <c r="BG110" s="117"/>
      <c r="BH110" s="117"/>
      <c r="BI110" s="117"/>
      <c r="BJ110" s="117"/>
      <c r="BK110" s="117">
        <f>$C$89*BK$70</f>
        <v>4414.4201845152902</v>
      </c>
      <c r="BL110" s="117"/>
      <c r="BM110" s="117"/>
      <c r="BN110" s="117"/>
      <c r="BO110" s="117"/>
      <c r="BP110" s="117"/>
      <c r="BQ110" s="117"/>
      <c r="BR110" s="117"/>
      <c r="BS110" s="117"/>
      <c r="BT110" s="117">
        <f>$C$89*BT$70</f>
        <v>1430.5991338706963</v>
      </c>
      <c r="BU110" s="117"/>
      <c r="BV110" s="117"/>
      <c r="BW110" s="117">
        <f>$C$89*BW$70</f>
        <v>155.3221916773899</v>
      </c>
      <c r="BX110" s="117"/>
      <c r="BY110" s="117"/>
      <c r="BZ110" s="72">
        <f t="shared" si="87"/>
        <v>7439.1154961276197</v>
      </c>
      <c r="CA110" s="128"/>
      <c r="CB110" s="117"/>
      <c r="CC110" s="117"/>
      <c r="CD110" s="117"/>
      <c r="CE110" s="117"/>
      <c r="CF110" s="117"/>
      <c r="CG110" s="117"/>
      <c r="CH110" s="117">
        <f>$C$89*CH$70</f>
        <v>102.1816568904041</v>
      </c>
      <c r="CI110" s="117"/>
      <c r="CJ110" s="117">
        <f>$C$89*CJ$70</f>
        <v>81.748521935468375</v>
      </c>
      <c r="CK110" s="117"/>
      <c r="CL110" s="117"/>
      <c r="CM110" s="117">
        <f>$C$89*CM$70</f>
        <v>119.86586794056944</v>
      </c>
      <c r="CN110" s="117">
        <f>$C$89*CN$70</f>
        <v>811.77161298284966</v>
      </c>
      <c r="CO110" s="117"/>
      <c r="CP110" s="117">
        <f>$C$89*CP$70</f>
        <v>1545.9021077716616</v>
      </c>
      <c r="CQ110" s="117"/>
      <c r="CR110" s="117"/>
      <c r="CS110" s="117"/>
      <c r="CT110" s="117"/>
      <c r="CU110" s="117"/>
      <c r="CV110" s="117">
        <f>$C$89*CV$70</f>
        <v>4834.8857659960331</v>
      </c>
      <c r="CW110" s="117"/>
      <c r="CX110" s="117"/>
      <c r="CY110" s="72">
        <f t="shared" si="88"/>
        <v>7496.3555335169858</v>
      </c>
      <c r="CZ110" s="128"/>
      <c r="DA110" s="72">
        <f t="shared" si="89"/>
        <v>14935.471029644606</v>
      </c>
      <c r="DB110" s="129">
        <f t="shared" si="90"/>
        <v>3.3918902835716014E-3</v>
      </c>
      <c r="DC110" s="117">
        <f t="shared" si="91"/>
        <v>81.748521935468375</v>
      </c>
      <c r="DD110" s="117">
        <f t="shared" si="92"/>
        <v>4834.8857659960331</v>
      </c>
      <c r="DE110" s="69"/>
    </row>
    <row r="111" spans="1:109" x14ac:dyDescent="0.2">
      <c r="A111" s="69"/>
      <c r="B111" s="69"/>
      <c r="C111" s="70" t="s">
        <v>330</v>
      </c>
      <c r="D111" s="117">
        <f>$C$89*D$71</f>
        <v>828.40805723271478</v>
      </c>
      <c r="E111" s="117"/>
      <c r="F111" s="117"/>
      <c r="G111" s="117"/>
      <c r="H111" s="117"/>
      <c r="I111" s="117"/>
      <c r="J111" s="117"/>
      <c r="K111" s="117"/>
      <c r="L111" s="117"/>
      <c r="M111" s="117"/>
      <c r="N111" s="117">
        <f>$C$89*N$71</f>
        <v>4142.0402861635721</v>
      </c>
      <c r="O111" s="117"/>
      <c r="P111" s="117"/>
      <c r="Q111" s="117"/>
      <c r="R111" s="117"/>
      <c r="S111" s="117"/>
      <c r="T111" s="117"/>
      <c r="U111" s="117"/>
      <c r="V111" s="117"/>
      <c r="W111" s="117"/>
      <c r="X111" s="117"/>
      <c r="Y111" s="117">
        <f>$C$89*Y$71</f>
        <v>1491.1345030188863</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828.40805723271478</v>
      </c>
      <c r="BG111" s="117"/>
      <c r="BH111" s="117"/>
      <c r="BI111" s="117"/>
      <c r="BJ111" s="117"/>
      <c r="BK111" s="117">
        <f>$C$89*BK$71</f>
        <v>22367.017545283292</v>
      </c>
      <c r="BL111" s="117"/>
      <c r="BM111" s="117"/>
      <c r="BN111" s="117"/>
      <c r="BO111" s="117"/>
      <c r="BP111" s="117"/>
      <c r="BQ111" s="117"/>
      <c r="BR111" s="117"/>
      <c r="BS111" s="117"/>
      <c r="BT111" s="117">
        <f>$C$89*BT$71</f>
        <v>7248.5705007862534</v>
      </c>
      <c r="BU111" s="117"/>
      <c r="BV111" s="117"/>
      <c r="BW111" s="117">
        <f>$C$89*BW$71</f>
        <v>786.98765437107897</v>
      </c>
      <c r="BX111" s="117"/>
      <c r="BY111" s="117"/>
      <c r="BZ111" s="72">
        <f t="shared" si="87"/>
        <v>37692.566604088512</v>
      </c>
      <c r="CA111" s="128"/>
      <c r="CB111" s="117"/>
      <c r="CC111" s="117"/>
      <c r="CD111" s="117"/>
      <c r="CE111" s="117"/>
      <c r="CF111" s="117"/>
      <c r="CG111" s="117"/>
      <c r="CH111" s="117">
        <f>$C$89*CH$71</f>
        <v>517.73479119426793</v>
      </c>
      <c r="CI111" s="117"/>
      <c r="CJ111" s="117">
        <f>$C$89*CJ$71</f>
        <v>414.20402861635739</v>
      </c>
      <c r="CK111" s="117"/>
      <c r="CL111" s="117"/>
      <c r="CM111" s="117">
        <f>$C$89*CM$71</f>
        <v>607.33728536122771</v>
      </c>
      <c r="CN111" s="117">
        <f>$C$89*CN$71</f>
        <v>4113.0905422280211</v>
      </c>
      <c r="CO111" s="117"/>
      <c r="CP111" s="117">
        <f>$C$89*CP$71</f>
        <v>7832.7884801513983</v>
      </c>
      <c r="CQ111" s="117"/>
      <c r="CR111" s="117"/>
      <c r="CS111" s="117"/>
      <c r="CT111" s="117"/>
      <c r="CU111" s="117"/>
      <c r="CV111" s="117">
        <f>$C$89*CV$71</f>
        <v>24497.435730474725</v>
      </c>
      <c r="CW111" s="117"/>
      <c r="CX111" s="117"/>
      <c r="CY111" s="72">
        <f t="shared" si="88"/>
        <v>37982.590858026</v>
      </c>
      <c r="CZ111" s="128"/>
      <c r="DA111" s="72">
        <f t="shared" si="89"/>
        <v>75675.157462114512</v>
      </c>
      <c r="DB111" s="129">
        <f t="shared" si="90"/>
        <v>1.7186055317172343E-2</v>
      </c>
      <c r="DC111" s="117">
        <f t="shared" si="91"/>
        <v>414.20402861635739</v>
      </c>
      <c r="DD111" s="117">
        <f t="shared" si="92"/>
        <v>24497.435730474725</v>
      </c>
      <c r="DE111" s="69"/>
    </row>
    <row r="112" spans="1:109" x14ac:dyDescent="0.2">
      <c r="A112" s="69"/>
      <c r="B112" s="69"/>
      <c r="C112" s="70" t="s">
        <v>331</v>
      </c>
      <c r="D112" s="117">
        <f>$C$89*D$72</f>
        <v>836.43850755262542</v>
      </c>
      <c r="E112" s="117"/>
      <c r="F112" s="117"/>
      <c r="G112" s="117"/>
      <c r="H112" s="117"/>
      <c r="I112" s="117"/>
      <c r="J112" s="117"/>
      <c r="K112" s="117"/>
      <c r="L112" s="117"/>
      <c r="M112" s="117"/>
      <c r="N112" s="117">
        <f>$C$89*N$72</f>
        <v>4182.192537763126</v>
      </c>
      <c r="O112" s="117"/>
      <c r="P112" s="117"/>
      <c r="Q112" s="117"/>
      <c r="R112" s="117"/>
      <c r="S112" s="117"/>
      <c r="T112" s="117"/>
      <c r="U112" s="117"/>
      <c r="V112" s="117"/>
      <c r="W112" s="117"/>
      <c r="X112" s="117"/>
      <c r="Y112" s="117">
        <f>$C$89*Y$72</f>
        <v>1505.5893135947254</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836.43850755262542</v>
      </c>
      <c r="BG112" s="117"/>
      <c r="BH112" s="117"/>
      <c r="BI112" s="117"/>
      <c r="BJ112" s="117"/>
      <c r="BK112" s="117">
        <f>$C$89*BK$72</f>
        <v>22583.839703920879</v>
      </c>
      <c r="BL112" s="117"/>
      <c r="BM112" s="117"/>
      <c r="BN112" s="117"/>
      <c r="BO112" s="117"/>
      <c r="BP112" s="117"/>
      <c r="BQ112" s="117"/>
      <c r="BR112" s="117"/>
      <c r="BS112" s="117"/>
      <c r="BT112" s="117">
        <f>$C$89*BT$72</f>
        <v>7318.836941085473</v>
      </c>
      <c r="BU112" s="117"/>
      <c r="BV112" s="117"/>
      <c r="BW112" s="117">
        <f>$C$89*BW$72</f>
        <v>794.61658217499416</v>
      </c>
      <c r="BX112" s="117"/>
      <c r="BY112" s="117"/>
      <c r="BZ112" s="72">
        <f t="shared" si="87"/>
        <v>38057.952093644453</v>
      </c>
      <c r="CA112" s="128"/>
      <c r="CB112" s="117"/>
      <c r="CC112" s="117"/>
      <c r="CD112" s="117"/>
      <c r="CE112" s="117"/>
      <c r="CF112" s="117"/>
      <c r="CG112" s="117"/>
      <c r="CH112" s="117">
        <f>$C$89*CH$72</f>
        <v>522.75362639664809</v>
      </c>
      <c r="CI112" s="117"/>
      <c r="CJ112" s="117">
        <f>$C$89*CJ$72</f>
        <v>418.21925377631271</v>
      </c>
      <c r="CK112" s="117"/>
      <c r="CL112" s="117"/>
      <c r="CM112" s="117">
        <f>$C$89*CM$72</f>
        <v>613.22471228198333</v>
      </c>
      <c r="CN112" s="117">
        <f>$C$89*CN$72</f>
        <v>4152.962159811018</v>
      </c>
      <c r="CO112" s="117"/>
      <c r="CP112" s="117">
        <f>$C$89*CP$72</f>
        <v>7908.7182326532557</v>
      </c>
      <c r="CQ112" s="117"/>
      <c r="CR112" s="117"/>
      <c r="CS112" s="117"/>
      <c r="CT112" s="117"/>
      <c r="CU112" s="117"/>
      <c r="CV112" s="117">
        <f>$C$89*CV$72</f>
        <v>24734.909809681467</v>
      </c>
      <c r="CW112" s="117"/>
      <c r="CX112" s="117"/>
      <c r="CY112" s="72">
        <f t="shared" si="88"/>
        <v>38350.787794600685</v>
      </c>
      <c r="CZ112" s="128"/>
      <c r="DA112" s="72">
        <f t="shared" si="89"/>
        <v>76408.739888245138</v>
      </c>
      <c r="DB112" s="129">
        <f t="shared" si="90"/>
        <v>1.735265408720461E-2</v>
      </c>
      <c r="DC112" s="117">
        <f t="shared" si="91"/>
        <v>418.21925377631271</v>
      </c>
      <c r="DD112" s="117">
        <f t="shared" si="92"/>
        <v>24734.909809681467</v>
      </c>
      <c r="DE112" s="69"/>
    </row>
    <row r="113" spans="1:109" x14ac:dyDescent="0.2">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4379878.787878789</v>
      </c>
      <c r="DB114" s="69"/>
      <c r="DC114" s="69"/>
      <c r="DD114" s="69"/>
      <c r="DE114" s="69"/>
    </row>
    <row r="115" spans="1:109" x14ac:dyDescent="0.2">
      <c r="A115" s="69"/>
      <c r="B115" s="69"/>
      <c r="C115" s="70" t="s">
        <v>326</v>
      </c>
      <c r="D115" s="117">
        <f>D45+D50</f>
        <v>2206.2757902837043</v>
      </c>
      <c r="E115" s="117">
        <f t="shared" ref="E115:BJ115" si="93">E45+E50</f>
        <v>4412.5515805674086</v>
      </c>
      <c r="F115" s="117">
        <f t="shared" si="93"/>
        <v>0</v>
      </c>
      <c r="G115" s="117">
        <f t="shared" si="93"/>
        <v>1928.0650601306279</v>
      </c>
      <c r="H115" s="117">
        <f t="shared" si="93"/>
        <v>7121.5476902207438</v>
      </c>
      <c r="I115" s="117">
        <f t="shared" si="93"/>
        <v>642.90402060955284</v>
      </c>
      <c r="J115" s="117">
        <f t="shared" si="93"/>
        <v>322.74601370083718</v>
      </c>
      <c r="K115" s="117">
        <f t="shared" si="93"/>
        <v>1424.1585709812753</v>
      </c>
      <c r="L115" s="117">
        <f t="shared" si="93"/>
        <v>0</v>
      </c>
      <c r="M115" s="117">
        <f t="shared" si="93"/>
        <v>9156.0445296773742</v>
      </c>
      <c r="N115" s="117">
        <f t="shared" si="93"/>
        <v>11031.378951418526</v>
      </c>
      <c r="O115" s="117">
        <f t="shared" si="93"/>
        <v>227.31326324135145</v>
      </c>
      <c r="P115" s="117">
        <f t="shared" si="93"/>
        <v>3909.0764258834106</v>
      </c>
      <c r="Q115" s="117">
        <f t="shared" si="93"/>
        <v>146.65371822022672</v>
      </c>
      <c r="R115" s="117">
        <f t="shared" si="93"/>
        <v>0</v>
      </c>
      <c r="S115" s="117">
        <f t="shared" si="93"/>
        <v>0</v>
      </c>
      <c r="T115" s="117">
        <f t="shared" si="93"/>
        <v>0</v>
      </c>
      <c r="U115" s="117">
        <f t="shared" si="93"/>
        <v>0</v>
      </c>
      <c r="V115" s="117">
        <f t="shared" si="93"/>
        <v>0</v>
      </c>
      <c r="W115" s="117">
        <f t="shared" si="93"/>
        <v>1367.3302551709373</v>
      </c>
      <c r="X115" s="117">
        <f t="shared" si="93"/>
        <v>85.727724989029596</v>
      </c>
      <c r="Y115" s="117">
        <f t="shared" si="93"/>
        <v>3971.296422510668</v>
      </c>
      <c r="Z115" s="117">
        <f t="shared" si="93"/>
        <v>1536.3055319732132</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453.00902223762677</v>
      </c>
      <c r="AJ115" s="117">
        <f t="shared" si="93"/>
        <v>0</v>
      </c>
      <c r="AK115" s="117">
        <f t="shared" si="93"/>
        <v>0</v>
      </c>
      <c r="AL115" s="117">
        <f t="shared" si="93"/>
        <v>3846.8564292561528</v>
      </c>
      <c r="AM115" s="117">
        <f t="shared" si="93"/>
        <v>0</v>
      </c>
      <c r="AN115" s="117">
        <f t="shared" si="93"/>
        <v>0</v>
      </c>
      <c r="AO115" s="117">
        <f t="shared" si="93"/>
        <v>2814.3495528159538</v>
      </c>
      <c r="AP115" s="117">
        <f t="shared" si="93"/>
        <v>495.06413260960352</v>
      </c>
      <c r="AQ115" s="117">
        <f t="shared" si="93"/>
        <v>0</v>
      </c>
      <c r="AR115" s="117">
        <f t="shared" si="93"/>
        <v>2480.1731757832458</v>
      </c>
      <c r="AS115" s="117">
        <f t="shared" si="93"/>
        <v>772.19652659929682</v>
      </c>
      <c r="AT115" s="117">
        <f t="shared" si="93"/>
        <v>824.70644398142599</v>
      </c>
      <c r="AU115" s="117">
        <f t="shared" si="93"/>
        <v>0</v>
      </c>
      <c r="AV115" s="117">
        <f t="shared" si="93"/>
        <v>574.32184061832913</v>
      </c>
      <c r="AW115" s="117">
        <f t="shared" si="93"/>
        <v>764.86384068828534</v>
      </c>
      <c r="AX115" s="117">
        <f t="shared" si="93"/>
        <v>0</v>
      </c>
      <c r="AY115" s="117">
        <f t="shared" si="93"/>
        <v>1440.6571142810508</v>
      </c>
      <c r="AZ115" s="117">
        <f t="shared" si="93"/>
        <v>483.74160289407132</v>
      </c>
      <c r="BA115" s="117">
        <f>BA45+BA50</f>
        <v>259.87901537554882</v>
      </c>
      <c r="BB115" s="117">
        <f t="shared" si="93"/>
        <v>343.23440080513359</v>
      </c>
      <c r="BC115" s="117">
        <f t="shared" si="93"/>
        <v>2088.3058140094931</v>
      </c>
      <c r="BD115" s="117">
        <f t="shared" si="93"/>
        <v>1150.153351865396</v>
      </c>
      <c r="BE115" s="117">
        <f t="shared" si="93"/>
        <v>0</v>
      </c>
      <c r="BF115" s="117">
        <f t="shared" si="93"/>
        <v>2206.2757902837043</v>
      </c>
      <c r="BG115" s="117">
        <f t="shared" si="93"/>
        <v>5212.7848474146904</v>
      </c>
      <c r="BH115" s="117">
        <f t="shared" si="93"/>
        <v>1103.1378951418521</v>
      </c>
      <c r="BI115" s="117">
        <f t="shared" si="93"/>
        <v>0.21566723267680402</v>
      </c>
      <c r="BJ115" s="117">
        <f t="shared" si="93"/>
        <v>14340.792636844082</v>
      </c>
      <c r="BK115" s="117">
        <f t="shared" ref="BK115:BY115" si="94">BK45+BK50</f>
        <v>59569.446337660025</v>
      </c>
      <c r="BL115" s="117">
        <f t="shared" si="94"/>
        <v>67291.411603652989</v>
      </c>
      <c r="BM115" s="117">
        <f t="shared" si="94"/>
        <v>518.03269288968318</v>
      </c>
      <c r="BN115" s="117">
        <f t="shared" si="94"/>
        <v>386.26001372415601</v>
      </c>
      <c r="BO115" s="117">
        <f t="shared" si="94"/>
        <v>7580.9188958223376</v>
      </c>
      <c r="BP115" s="117">
        <f t="shared" si="94"/>
        <v>16547.068427127786</v>
      </c>
      <c r="BQ115" s="117">
        <f t="shared" si="94"/>
        <v>506.71016317415098</v>
      </c>
      <c r="BR115" s="117">
        <f t="shared" si="94"/>
        <v>35869.666305189705</v>
      </c>
      <c r="BS115" s="117">
        <f t="shared" si="94"/>
        <v>0</v>
      </c>
      <c r="BT115" s="117">
        <f t="shared" si="94"/>
        <v>19304.913164982419</v>
      </c>
      <c r="BU115" s="117">
        <f t="shared" si="94"/>
        <v>0</v>
      </c>
      <c r="BV115" s="117">
        <f t="shared" si="94"/>
        <v>0</v>
      </c>
      <c r="BW115" s="117">
        <f t="shared" si="94"/>
        <v>2095.9620007695194</v>
      </c>
      <c r="BX115" s="117">
        <f t="shared" si="94"/>
        <v>160.67208834421899</v>
      </c>
      <c r="BY115" s="117">
        <f t="shared" si="94"/>
        <v>0</v>
      </c>
      <c r="BZ115" s="72">
        <f t="shared" ref="BZ115:BZ123" si="95">SUM(D115:BY115)</f>
        <v>300975.15634365351</v>
      </c>
      <c r="CA115" s="128"/>
      <c r="CB115" s="117">
        <f t="shared" ref="CB115:CX115" si="96">CB45+CB50</f>
        <v>4964.1205281383372</v>
      </c>
      <c r="CC115" s="117">
        <f t="shared" si="96"/>
        <v>1778.7155015019409</v>
      </c>
      <c r="CD115" s="117">
        <f t="shared" si="96"/>
        <v>5391.6808169200995</v>
      </c>
      <c r="CE115" s="117">
        <f t="shared" si="96"/>
        <v>2757.8447378546316</v>
      </c>
      <c r="CF115" s="117">
        <f t="shared" si="96"/>
        <v>2206.2757902837043</v>
      </c>
      <c r="CG115" s="117">
        <f t="shared" si="96"/>
        <v>2757.8447378546316</v>
      </c>
      <c r="CH115" s="117">
        <f t="shared" si="96"/>
        <v>1378.868452119146</v>
      </c>
      <c r="CI115" s="117">
        <f t="shared" si="96"/>
        <v>1378.9762857354849</v>
      </c>
      <c r="CJ115" s="117">
        <f t="shared" si="96"/>
        <v>1103.1378951418521</v>
      </c>
      <c r="CK115" s="117">
        <f t="shared" si="96"/>
        <v>1103.1378951418521</v>
      </c>
      <c r="CL115" s="117">
        <f t="shared" si="96"/>
        <v>44.103949082406416</v>
      </c>
      <c r="CM115" s="117">
        <f t="shared" si="96"/>
        <v>1617.50424507603</v>
      </c>
      <c r="CN115" s="117">
        <f t="shared" si="96"/>
        <v>10954.277915736568</v>
      </c>
      <c r="CO115" s="117">
        <f t="shared" si="96"/>
        <v>496.46596962200277</v>
      </c>
      <c r="CP115" s="117">
        <f t="shared" si="96"/>
        <v>20860.844415129221</v>
      </c>
      <c r="CQ115" s="117">
        <f t="shared" si="96"/>
        <v>1051.3777592994195</v>
      </c>
      <c r="CR115" s="117">
        <f t="shared" si="96"/>
        <v>63958.490189865668</v>
      </c>
      <c r="CS115" s="117">
        <f t="shared" si="96"/>
        <v>3774.1765718440702</v>
      </c>
      <c r="CT115" s="117">
        <f t="shared" si="96"/>
        <v>0</v>
      </c>
      <c r="CU115" s="117">
        <f t="shared" si="96"/>
        <v>0</v>
      </c>
      <c r="CV115" s="117">
        <f t="shared" si="96"/>
        <v>0</v>
      </c>
      <c r="CW115" s="117">
        <f t="shared" si="96"/>
        <v>0</v>
      </c>
      <c r="CX115" s="117">
        <f t="shared" si="96"/>
        <v>0</v>
      </c>
      <c r="CY115" s="72">
        <f t="shared" ref="CY115:CY122" si="97">SUM(CB115:CX115)</f>
        <v>127577.84365634708</v>
      </c>
      <c r="CZ115" s="128"/>
      <c r="DA115" s="72">
        <f t="shared" ref="DA115:DA120" si="98">BZ115+CY115</f>
        <v>428553.00000000058</v>
      </c>
      <c r="DB115" s="129">
        <f t="shared" ref="DB115:DB120" si="99">DA115/DA$11</f>
        <v>9.7325672140522471E-2</v>
      </c>
      <c r="DC115" s="117">
        <f t="shared" ref="DC115:DC120" si="100">MIN(MIN($CB115:$CX115),MIN($D115:$BY115))</f>
        <v>0</v>
      </c>
      <c r="DD115" s="117">
        <f t="shared" ref="DD115:DD120" si="101">MAX(MAX($CB115:$CX115),MAX($D115:$BY115))</f>
        <v>67291.411603652989</v>
      </c>
      <c r="DE115" s="69"/>
    </row>
    <row r="116" spans="1:109" x14ac:dyDescent="0.2">
      <c r="A116" s="69"/>
      <c r="B116" s="69"/>
      <c r="C116" s="70" t="s">
        <v>327</v>
      </c>
      <c r="D116" s="117">
        <f>D46+D51</f>
        <v>857.23678142894892</v>
      </c>
      <c r="E116" s="117">
        <f t="shared" ref="E116:BJ116" si="102">E46+E51</f>
        <v>1714.4735628578978</v>
      </c>
      <c r="F116" s="117">
        <f t="shared" si="102"/>
        <v>0</v>
      </c>
      <c r="G116" s="117">
        <f t="shared" si="102"/>
        <v>749.13947467984394</v>
      </c>
      <c r="H116" s="117">
        <f t="shared" si="102"/>
        <v>2767.0396636916244</v>
      </c>
      <c r="I116" s="117">
        <f t="shared" si="102"/>
        <v>249.79695458843568</v>
      </c>
      <c r="J116" s="117">
        <f t="shared" si="102"/>
        <v>125.40125546514389</v>
      </c>
      <c r="K116" s="117">
        <f t="shared" si="102"/>
        <v>553.34927528505034</v>
      </c>
      <c r="L116" s="117">
        <f t="shared" si="102"/>
        <v>0</v>
      </c>
      <c r="M116" s="117">
        <f t="shared" si="102"/>
        <v>3557.5326429301381</v>
      </c>
      <c r="N116" s="117">
        <f t="shared" si="102"/>
        <v>4286.1839071447457</v>
      </c>
      <c r="O116" s="117">
        <f t="shared" si="102"/>
        <v>88.32136535934626</v>
      </c>
      <c r="P116" s="117">
        <f t="shared" si="102"/>
        <v>1518.8509561867463</v>
      </c>
      <c r="Q116" s="117">
        <f t="shared" si="102"/>
        <v>56.981526038287903</v>
      </c>
      <c r="R116" s="117">
        <f t="shared" si="102"/>
        <v>0</v>
      </c>
      <c r="S116" s="117">
        <f t="shared" si="102"/>
        <v>0</v>
      </c>
      <c r="T116" s="117">
        <f t="shared" si="102"/>
        <v>0</v>
      </c>
      <c r="U116" s="117">
        <f t="shared" si="102"/>
        <v>0</v>
      </c>
      <c r="V116" s="117">
        <f t="shared" si="102"/>
        <v>0</v>
      </c>
      <c r="W116" s="117">
        <f t="shared" si="102"/>
        <v>531.26893394521358</v>
      </c>
      <c r="X116" s="117">
        <f t="shared" si="102"/>
        <v>33.309053823852125</v>
      </c>
      <c r="Y116" s="117">
        <f t="shared" si="102"/>
        <v>1543.0262065721079</v>
      </c>
      <c r="Z116" s="117">
        <f t="shared" si="102"/>
        <v>596.92338343197628</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176.01425800503492</v>
      </c>
      <c r="AJ116" s="117">
        <f t="shared" si="102"/>
        <v>0</v>
      </c>
      <c r="AK116" s="117">
        <f t="shared" si="102"/>
        <v>0</v>
      </c>
      <c r="AL116" s="117">
        <f t="shared" si="102"/>
        <v>1494.6757058013843</v>
      </c>
      <c r="AM116" s="117">
        <f t="shared" si="102"/>
        <v>0</v>
      </c>
      <c r="AN116" s="117">
        <f t="shared" si="102"/>
        <v>0</v>
      </c>
      <c r="AO116" s="117">
        <f t="shared" si="102"/>
        <v>1093.5006235832911</v>
      </c>
      <c r="AP116" s="117">
        <f t="shared" si="102"/>
        <v>192.35454856013214</v>
      </c>
      <c r="AQ116" s="117">
        <f t="shared" si="102"/>
        <v>0</v>
      </c>
      <c r="AR116" s="117">
        <f t="shared" si="102"/>
        <v>963.6581609416337</v>
      </c>
      <c r="AS116" s="117">
        <f t="shared" si="102"/>
        <v>300.03287350013215</v>
      </c>
      <c r="AT116" s="117">
        <f t="shared" si="102"/>
        <v>320.4353239861469</v>
      </c>
      <c r="AU116" s="117">
        <f t="shared" si="102"/>
        <v>0</v>
      </c>
      <c r="AV116" s="117">
        <f t="shared" si="102"/>
        <v>223.14971152935399</v>
      </c>
      <c r="AW116" s="117">
        <f t="shared" si="102"/>
        <v>297.18379719821775</v>
      </c>
      <c r="AX116" s="117">
        <f t="shared" si="102"/>
        <v>0</v>
      </c>
      <c r="AY116" s="117">
        <f t="shared" si="102"/>
        <v>559.75969696435766</v>
      </c>
      <c r="AZ116" s="117">
        <f t="shared" si="102"/>
        <v>187.95523956452905</v>
      </c>
      <c r="BA116" s="117">
        <f>BA46+BA51</f>
        <v>100.97461599431901</v>
      </c>
      <c r="BB116" s="117">
        <f t="shared" si="102"/>
        <v>133.36190983814001</v>
      </c>
      <c r="BC116" s="117">
        <f t="shared" si="102"/>
        <v>811.40017151285565</v>
      </c>
      <c r="BD116" s="117">
        <f t="shared" si="102"/>
        <v>446.88599759145501</v>
      </c>
      <c r="BE116" s="117">
        <f t="shared" si="102"/>
        <v>0</v>
      </c>
      <c r="BF116" s="117">
        <f t="shared" si="102"/>
        <v>857.23678142894892</v>
      </c>
      <c r="BG116" s="117">
        <f t="shared" si="102"/>
        <v>2025.3999633947612</v>
      </c>
      <c r="BH116" s="117">
        <f t="shared" si="102"/>
        <v>428.61839071447446</v>
      </c>
      <c r="BI116" s="117">
        <f t="shared" si="102"/>
        <v>8.379636182101162E-2</v>
      </c>
      <c r="BJ116" s="117">
        <f t="shared" si="102"/>
        <v>5572.0390792881681</v>
      </c>
      <c r="BK116" s="117">
        <f t="shared" ref="BK116:BY116" si="103">BK46+BK51</f>
        <v>23145.393098581619</v>
      </c>
      <c r="BL116" s="117">
        <f t="shared" si="103"/>
        <v>26145.721833582938</v>
      </c>
      <c r="BM116" s="117">
        <f t="shared" si="103"/>
        <v>201.2788610940699</v>
      </c>
      <c r="BN116" s="117">
        <f t="shared" si="103"/>
        <v>150.07928402143182</v>
      </c>
      <c r="BO116" s="117">
        <f t="shared" si="103"/>
        <v>2945.5259143703793</v>
      </c>
      <c r="BP116" s="117">
        <f t="shared" si="103"/>
        <v>6429.2758607171163</v>
      </c>
      <c r="BQ116" s="117">
        <f t="shared" si="103"/>
        <v>196.87955209846683</v>
      </c>
      <c r="BR116" s="117">
        <f t="shared" si="103"/>
        <v>13936.968999889743</v>
      </c>
      <c r="BS116" s="117">
        <f t="shared" si="103"/>
        <v>0</v>
      </c>
      <c r="BT116" s="117">
        <f t="shared" si="103"/>
        <v>7500.8218375033039</v>
      </c>
      <c r="BU116" s="117">
        <f t="shared" si="103"/>
        <v>0</v>
      </c>
      <c r="BV116" s="117">
        <f t="shared" si="103"/>
        <v>0</v>
      </c>
      <c r="BW116" s="117">
        <f t="shared" si="103"/>
        <v>814.37494235750125</v>
      </c>
      <c r="BX116" s="117">
        <f t="shared" si="103"/>
        <v>62.42828955665366</v>
      </c>
      <c r="BY116" s="117">
        <f t="shared" si="103"/>
        <v>0</v>
      </c>
      <c r="BZ116" s="72">
        <f t="shared" si="95"/>
        <v>116942.30406296175</v>
      </c>
      <c r="CA116" s="128"/>
      <c r="CB116" s="117">
        <f t="shared" ref="CB116:CX116" si="104">CB46+CB51</f>
        <v>1928.7827582151351</v>
      </c>
      <c r="CC116" s="117">
        <f t="shared" si="104"/>
        <v>691.11049411879344</v>
      </c>
      <c r="CD116" s="117">
        <f t="shared" si="104"/>
        <v>2094.9090455252904</v>
      </c>
      <c r="CE116" s="117">
        <f t="shared" si="104"/>
        <v>1071.5459767861864</v>
      </c>
      <c r="CF116" s="117">
        <f t="shared" si="104"/>
        <v>857.23678142894892</v>
      </c>
      <c r="CG116" s="117">
        <f t="shared" si="104"/>
        <v>1071.5459767861864</v>
      </c>
      <c r="CH116" s="117">
        <f t="shared" si="104"/>
        <v>535.75203930263774</v>
      </c>
      <c r="CI116" s="117">
        <f t="shared" si="104"/>
        <v>535.79393748354823</v>
      </c>
      <c r="CJ116" s="117">
        <f t="shared" si="104"/>
        <v>428.61839071447446</v>
      </c>
      <c r="CK116" s="117">
        <f t="shared" si="104"/>
        <v>428.61839071447446</v>
      </c>
      <c r="CL116" s="117">
        <f t="shared" si="104"/>
        <v>17.136355992396876</v>
      </c>
      <c r="CM116" s="117">
        <f t="shared" si="104"/>
        <v>628.47271365758706</v>
      </c>
      <c r="CN116" s="117">
        <f t="shared" si="104"/>
        <v>4256.2267077937331</v>
      </c>
      <c r="CO116" s="117">
        <f t="shared" si="104"/>
        <v>192.89922491196876</v>
      </c>
      <c r="CP116" s="117">
        <f t="shared" si="104"/>
        <v>8105.3706898609908</v>
      </c>
      <c r="CQ116" s="117">
        <f t="shared" si="104"/>
        <v>408.50726387743168</v>
      </c>
      <c r="CR116" s="117">
        <f t="shared" si="104"/>
        <v>24850.732858001029</v>
      </c>
      <c r="CS116" s="117">
        <f t="shared" si="104"/>
        <v>1466.4363318677033</v>
      </c>
      <c r="CT116" s="117">
        <f t="shared" si="104"/>
        <v>0</v>
      </c>
      <c r="CU116" s="117">
        <f t="shared" si="104"/>
        <v>0</v>
      </c>
      <c r="CV116" s="117">
        <f t="shared" si="104"/>
        <v>0</v>
      </c>
      <c r="CW116" s="117">
        <f t="shared" si="104"/>
        <v>0</v>
      </c>
      <c r="CX116" s="117">
        <f t="shared" si="104"/>
        <v>0</v>
      </c>
      <c r="CY116" s="72">
        <f t="shared" si="97"/>
        <v>49569.695937038516</v>
      </c>
      <c r="CZ116" s="128"/>
      <c r="DA116" s="72">
        <f t="shared" si="98"/>
        <v>166512.00000000026</v>
      </c>
      <c r="DB116" s="129">
        <f t="shared" si="99"/>
        <v>3.7815374806529599E-2</v>
      </c>
      <c r="DC116" s="117">
        <f t="shared" si="100"/>
        <v>0</v>
      </c>
      <c r="DD116" s="117">
        <f t="shared" si="101"/>
        <v>26145.721833582938</v>
      </c>
      <c r="DE116" s="69"/>
    </row>
    <row r="117" spans="1:109" x14ac:dyDescent="0.2">
      <c r="A117" s="69"/>
      <c r="B117" s="69"/>
      <c r="C117" s="70" t="s">
        <v>328</v>
      </c>
      <c r="D117" s="117">
        <f>D47+D52</f>
        <v>10235.608102562093</v>
      </c>
      <c r="E117" s="117">
        <f t="shared" ref="E117:BJ117" si="105">E47+E52</f>
        <v>20471.216205124187</v>
      </c>
      <c r="F117" s="117">
        <f t="shared" si="105"/>
        <v>0</v>
      </c>
      <c r="G117" s="117">
        <f t="shared" si="105"/>
        <v>8944.9009224736201</v>
      </c>
      <c r="H117" s="117">
        <f t="shared" si="105"/>
        <v>33039.102165660108</v>
      </c>
      <c r="I117" s="117">
        <f t="shared" si="105"/>
        <v>2982.6341890261597</v>
      </c>
      <c r="J117" s="117">
        <f t="shared" si="105"/>
        <v>1497.3203837227932</v>
      </c>
      <c r="K117" s="117">
        <f t="shared" si="105"/>
        <v>6607.12004939089</v>
      </c>
      <c r="L117" s="117">
        <f t="shared" si="105"/>
        <v>0</v>
      </c>
      <c r="M117" s="117">
        <f t="shared" si="105"/>
        <v>42477.773625632697</v>
      </c>
      <c r="N117" s="117">
        <f t="shared" si="105"/>
        <v>51178.040512810476</v>
      </c>
      <c r="O117" s="117">
        <f t="shared" si="105"/>
        <v>1054.5778045063978</v>
      </c>
      <c r="P117" s="117">
        <f t="shared" si="105"/>
        <v>18135.436428444697</v>
      </c>
      <c r="Q117" s="117">
        <f t="shared" si="105"/>
        <v>680.37277710090166</v>
      </c>
      <c r="R117" s="117">
        <f t="shared" si="105"/>
        <v>0</v>
      </c>
      <c r="S117" s="117">
        <f t="shared" si="105"/>
        <v>0</v>
      </c>
      <c r="T117" s="117">
        <f t="shared" si="105"/>
        <v>0</v>
      </c>
      <c r="U117" s="117">
        <f t="shared" si="105"/>
        <v>0</v>
      </c>
      <c r="V117" s="117">
        <f t="shared" si="105"/>
        <v>0</v>
      </c>
      <c r="W117" s="117">
        <f t="shared" si="105"/>
        <v>6343.4755982642882</v>
      </c>
      <c r="X117" s="117">
        <f t="shared" si="105"/>
        <v>397.71791014354181</v>
      </c>
      <c r="Y117" s="117">
        <f t="shared" si="105"/>
        <v>18424.094584611768</v>
      </c>
      <c r="Z117" s="117">
        <f t="shared" si="105"/>
        <v>7127.4051142327562</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2101.651497500653</v>
      </c>
      <c r="AJ117" s="117">
        <f t="shared" si="105"/>
        <v>0</v>
      </c>
      <c r="AK117" s="117">
        <f t="shared" si="105"/>
        <v>0</v>
      </c>
      <c r="AL117" s="117">
        <f t="shared" si="105"/>
        <v>17846.778272277621</v>
      </c>
      <c r="AM117" s="117">
        <f t="shared" si="105"/>
        <v>0</v>
      </c>
      <c r="AN117" s="117">
        <f t="shared" si="105"/>
        <v>0</v>
      </c>
      <c r="AO117" s="117">
        <f t="shared" si="105"/>
        <v>13056.65375702679</v>
      </c>
      <c r="AP117" s="117">
        <f t="shared" si="105"/>
        <v>2296.7583968163526</v>
      </c>
      <c r="AQ117" s="117">
        <f t="shared" si="105"/>
        <v>0</v>
      </c>
      <c r="AR117" s="117">
        <f t="shared" si="105"/>
        <v>11506.304318618189</v>
      </c>
      <c r="AS117" s="117">
        <f t="shared" si="105"/>
        <v>3582.4628358967338</v>
      </c>
      <c r="AT117" s="117">
        <f t="shared" si="105"/>
        <v>3854.8582320324272</v>
      </c>
      <c r="AU117" s="117">
        <f t="shared" si="105"/>
        <v>0</v>
      </c>
      <c r="AV117" s="117">
        <f t="shared" si="105"/>
        <v>2664.4598609113259</v>
      </c>
      <c r="AW117" s="117">
        <f t="shared" si="105"/>
        <v>3548.4441970416883</v>
      </c>
      <c r="AX117" s="117">
        <f t="shared" si="105"/>
        <v>0</v>
      </c>
      <c r="AY117" s="117">
        <f t="shared" si="105"/>
        <v>6683.66198681474</v>
      </c>
      <c r="AZ117" s="117">
        <f t="shared" si="105"/>
        <v>2244.2296162313569</v>
      </c>
      <c r="BA117" s="117">
        <f>BA47+BA52</f>
        <v>1205.6605829508624</v>
      </c>
      <c r="BB117" s="117">
        <f t="shared" si="105"/>
        <v>1592.3724628765956</v>
      </c>
      <c r="BC117" s="117">
        <f t="shared" si="105"/>
        <v>9688.3082362765163</v>
      </c>
      <c r="BD117" s="117">
        <f t="shared" si="105"/>
        <v>5335.9235592339837</v>
      </c>
      <c r="BE117" s="117">
        <f t="shared" si="105"/>
        <v>0</v>
      </c>
      <c r="BF117" s="117">
        <f t="shared" si="105"/>
        <v>10235.608102562093</v>
      </c>
      <c r="BG117" s="117">
        <f t="shared" si="105"/>
        <v>24183.750307231388</v>
      </c>
      <c r="BH117" s="117">
        <f t="shared" si="105"/>
        <v>5117.8040512810467</v>
      </c>
      <c r="BI117" s="117">
        <f t="shared" si="105"/>
        <v>1.0005482016189733</v>
      </c>
      <c r="BJ117" s="117">
        <f t="shared" si="105"/>
        <v>66531.452666653611</v>
      </c>
      <c r="BK117" s="117">
        <f t="shared" ref="BK117:BY117" si="106">BK47+BK52</f>
        <v>276361.41876917653</v>
      </c>
      <c r="BL117" s="117">
        <f t="shared" si="106"/>
        <v>312186.04712814389</v>
      </c>
      <c r="BM117" s="117">
        <f t="shared" si="106"/>
        <v>2403.3167802887733</v>
      </c>
      <c r="BN117" s="117">
        <f t="shared" si="106"/>
        <v>1791.9818290995809</v>
      </c>
      <c r="BO117" s="117">
        <f t="shared" si="106"/>
        <v>35170.269835108527</v>
      </c>
      <c r="BP117" s="117">
        <f t="shared" si="106"/>
        <v>76767.060769215721</v>
      </c>
      <c r="BQ117" s="117">
        <f t="shared" si="106"/>
        <v>2350.7879997037776</v>
      </c>
      <c r="BR117" s="117">
        <f t="shared" si="106"/>
        <v>166410.67661916677</v>
      </c>
      <c r="BS117" s="117">
        <f t="shared" si="106"/>
        <v>0</v>
      </c>
      <c r="BT117" s="117">
        <f t="shared" si="106"/>
        <v>89561.570897418336</v>
      </c>
      <c r="BU117" s="117">
        <f t="shared" si="106"/>
        <v>0</v>
      </c>
      <c r="BV117" s="117">
        <f t="shared" si="106"/>
        <v>0</v>
      </c>
      <c r="BW117" s="117">
        <f t="shared" si="106"/>
        <v>9723.8276974339879</v>
      </c>
      <c r="BX117" s="117">
        <f t="shared" si="106"/>
        <v>745.40841020613504</v>
      </c>
      <c r="BY117" s="117">
        <f t="shared" si="106"/>
        <v>0</v>
      </c>
      <c r="BZ117" s="72">
        <f t="shared" si="95"/>
        <v>1396347.3065971052</v>
      </c>
      <c r="CA117" s="128"/>
      <c r="CB117" s="117">
        <f t="shared" ref="CB117:CX117" si="107">CB47+CB52</f>
        <v>23030.118230764714</v>
      </c>
      <c r="CC117" s="117">
        <f t="shared" si="107"/>
        <v>8252.0212928524816</v>
      </c>
      <c r="CD117" s="117">
        <f t="shared" si="107"/>
        <v>25013.705040474328</v>
      </c>
      <c r="CE117" s="117">
        <f t="shared" si="107"/>
        <v>12794.510128202619</v>
      </c>
      <c r="CF117" s="117">
        <f t="shared" si="107"/>
        <v>10235.608102562093</v>
      </c>
      <c r="CG117" s="117">
        <f t="shared" si="107"/>
        <v>12794.510128202619</v>
      </c>
      <c r="CH117" s="117">
        <f t="shared" si="107"/>
        <v>6397.0049270509035</v>
      </c>
      <c r="CI117" s="117">
        <f t="shared" si="107"/>
        <v>6397.5052011517137</v>
      </c>
      <c r="CJ117" s="117">
        <f t="shared" si="107"/>
        <v>5117.8040512810467</v>
      </c>
      <c r="CK117" s="117">
        <f t="shared" si="107"/>
        <v>5117.8040512810467</v>
      </c>
      <c r="CL117" s="117">
        <f t="shared" si="107"/>
        <v>204.61210723107999</v>
      </c>
      <c r="CM117" s="117">
        <f t="shared" si="107"/>
        <v>7504.1115121422972</v>
      </c>
      <c r="CN117" s="117">
        <f t="shared" si="107"/>
        <v>50820.344530731687</v>
      </c>
      <c r="CO117" s="117">
        <f t="shared" si="107"/>
        <v>2303.2619601268761</v>
      </c>
      <c r="CP117" s="117">
        <f t="shared" si="107"/>
        <v>96780.025897998421</v>
      </c>
      <c r="CQ117" s="117">
        <f t="shared" si="107"/>
        <v>4877.6724828924935</v>
      </c>
      <c r="CR117" s="117">
        <f t="shared" si="107"/>
        <v>296723.57522032433</v>
      </c>
      <c r="CS117" s="117">
        <f t="shared" si="107"/>
        <v>17509.593528332029</v>
      </c>
      <c r="CT117" s="117">
        <f t="shared" si="107"/>
        <v>0</v>
      </c>
      <c r="CU117" s="117">
        <f t="shared" si="107"/>
        <v>0</v>
      </c>
      <c r="CV117" s="117">
        <f t="shared" si="107"/>
        <v>0</v>
      </c>
      <c r="CW117" s="117">
        <f t="shared" si="107"/>
        <v>0</v>
      </c>
      <c r="CX117" s="117">
        <f t="shared" si="107"/>
        <v>0</v>
      </c>
      <c r="CY117" s="72">
        <f t="shared" si="97"/>
        <v>591873.78839360282</v>
      </c>
      <c r="CZ117" s="128"/>
      <c r="DA117" s="72">
        <f t="shared" si="98"/>
        <v>1988221.0949907079</v>
      </c>
      <c r="DB117" s="129">
        <f t="shared" si="99"/>
        <v>0.45153097617782623</v>
      </c>
      <c r="DC117" s="117">
        <f t="shared" si="100"/>
        <v>0</v>
      </c>
      <c r="DD117" s="117">
        <f t="shared" si="101"/>
        <v>312186.04712814389</v>
      </c>
      <c r="DE117" s="69"/>
    </row>
    <row r="118" spans="1:109" x14ac:dyDescent="0.2">
      <c r="A118" s="69"/>
      <c r="B118" s="69"/>
      <c r="C118" s="70" t="s">
        <v>329</v>
      </c>
      <c r="D118" s="117">
        <f>D65+D70</f>
        <v>599.21666578698319</v>
      </c>
      <c r="E118" s="117">
        <f t="shared" ref="E118:BJ118" si="108">E65+E70</f>
        <v>1198.4333315739664</v>
      </c>
      <c r="F118" s="117">
        <f t="shared" si="108"/>
        <v>0</v>
      </c>
      <c r="G118" s="117">
        <f t="shared" si="108"/>
        <v>523.65561995460689</v>
      </c>
      <c r="H118" s="117">
        <f t="shared" si="108"/>
        <v>1934.1870499464285</v>
      </c>
      <c r="I118" s="117">
        <f t="shared" si="108"/>
        <v>174.61044777233585</v>
      </c>
      <c r="J118" s="117">
        <f t="shared" si="108"/>
        <v>87.656670610969712</v>
      </c>
      <c r="K118" s="117">
        <f t="shared" si="108"/>
        <v>386.7964078713922</v>
      </c>
      <c r="L118" s="117">
        <f t="shared" si="108"/>
        <v>0</v>
      </c>
      <c r="M118" s="117">
        <f t="shared" si="108"/>
        <v>2486.7491630159802</v>
      </c>
      <c r="N118" s="117">
        <f t="shared" si="108"/>
        <v>2996.0833289349143</v>
      </c>
      <c r="O118" s="117">
        <f t="shared" si="108"/>
        <v>61.737474656840682</v>
      </c>
      <c r="P118" s="117">
        <f t="shared" si="108"/>
        <v>1061.6912683990188</v>
      </c>
      <c r="Q118" s="117">
        <f t="shared" si="108"/>
        <v>39.830628810864951</v>
      </c>
      <c r="R118" s="117">
        <f t="shared" si="108"/>
        <v>0</v>
      </c>
      <c r="S118" s="117">
        <f t="shared" si="108"/>
        <v>0</v>
      </c>
      <c r="T118" s="117">
        <f t="shared" si="108"/>
        <v>0</v>
      </c>
      <c r="U118" s="117">
        <f t="shared" si="108"/>
        <v>0</v>
      </c>
      <c r="V118" s="117">
        <f t="shared" si="108"/>
        <v>0</v>
      </c>
      <c r="W118" s="117">
        <f t="shared" si="108"/>
        <v>371.36203920718214</v>
      </c>
      <c r="X118" s="117">
        <f t="shared" si="108"/>
        <v>23.283345518115915</v>
      </c>
      <c r="Y118" s="117">
        <f t="shared" si="108"/>
        <v>1078.5899984165694</v>
      </c>
      <c r="Z118" s="117">
        <f t="shared" si="108"/>
        <v>417.25512402087702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123.03564090767917</v>
      </c>
      <c r="AJ118" s="117">
        <f t="shared" si="108"/>
        <v>0</v>
      </c>
      <c r="AK118" s="117">
        <f t="shared" si="108"/>
        <v>0</v>
      </c>
      <c r="AL118" s="117">
        <f t="shared" si="108"/>
        <v>1044.7925383814679</v>
      </c>
      <c r="AM118" s="117">
        <f t="shared" si="108"/>
        <v>0</v>
      </c>
      <c r="AN118" s="117">
        <f t="shared" si="108"/>
        <v>0</v>
      </c>
      <c r="AO118" s="117">
        <f t="shared" si="108"/>
        <v>764.3673392167384</v>
      </c>
      <c r="AP118" s="117">
        <f t="shared" si="108"/>
        <v>134.45765946373604</v>
      </c>
      <c r="AQ118" s="117">
        <f t="shared" si="108"/>
        <v>0</v>
      </c>
      <c r="AR118" s="117">
        <f t="shared" si="108"/>
        <v>673.60622253668669</v>
      </c>
      <c r="AS118" s="117">
        <f t="shared" si="108"/>
        <v>209.72583302544402</v>
      </c>
      <c r="AT118" s="117">
        <f t="shared" si="108"/>
        <v>0</v>
      </c>
      <c r="AU118" s="117">
        <f t="shared" si="108"/>
        <v>0</v>
      </c>
      <c r="AV118" s="117">
        <f t="shared" si="108"/>
        <v>155.98377135784312</v>
      </c>
      <c r="AW118" s="117">
        <f t="shared" si="108"/>
        <v>207.73430158490075</v>
      </c>
      <c r="AX118" s="117">
        <f t="shared" si="108"/>
        <v>0</v>
      </c>
      <c r="AY118" s="117">
        <f t="shared" si="108"/>
        <v>391.27735361261443</v>
      </c>
      <c r="AZ118" s="117">
        <f t="shared" si="108"/>
        <v>131.38250062172074</v>
      </c>
      <c r="BA118" s="117">
        <f>BA65+BA70</f>
        <v>70.582217231018049</v>
      </c>
      <c r="BB118" s="117">
        <f t="shared" si="108"/>
        <v>93.221243753664069</v>
      </c>
      <c r="BC118" s="117">
        <f t="shared" si="108"/>
        <v>567.17643937589014</v>
      </c>
      <c r="BD118" s="117">
        <f t="shared" si="108"/>
        <v>312.3775638946218</v>
      </c>
      <c r="BE118" s="117">
        <f t="shared" si="108"/>
        <v>0</v>
      </c>
      <c r="BF118" s="117">
        <f t="shared" si="108"/>
        <v>599.21666578698319</v>
      </c>
      <c r="BG118" s="117">
        <f t="shared" si="108"/>
        <v>1415.7738436367811</v>
      </c>
      <c r="BH118" s="117">
        <f t="shared" si="108"/>
        <v>299.60833289349159</v>
      </c>
      <c r="BI118" s="117">
        <f t="shared" si="108"/>
        <v>5.8574454133624915E-2</v>
      </c>
      <c r="BJ118" s="117">
        <f t="shared" si="108"/>
        <v>3894.9083276153906</v>
      </c>
      <c r="BK118" s="117">
        <f t="shared" ref="BK118:BY118" si="109">BK65+BK70</f>
        <v>16178.849976248539</v>
      </c>
      <c r="BL118" s="117">
        <f t="shared" si="109"/>
        <v>18276.108306502982</v>
      </c>
      <c r="BM118" s="117">
        <f t="shared" si="109"/>
        <v>140.69583882896706</v>
      </c>
      <c r="BN118" s="117">
        <f t="shared" si="109"/>
        <v>104.90684735332225</v>
      </c>
      <c r="BO118" s="117">
        <f t="shared" si="109"/>
        <v>2058.95063725105</v>
      </c>
      <c r="BP118" s="117">
        <f t="shared" si="109"/>
        <v>4494.1249934023708</v>
      </c>
      <c r="BQ118" s="117">
        <f t="shared" si="109"/>
        <v>137.62067998695176</v>
      </c>
      <c r="BR118" s="117">
        <f t="shared" si="109"/>
        <v>9742.0739242774307</v>
      </c>
      <c r="BS118" s="117">
        <f t="shared" si="109"/>
        <v>0</v>
      </c>
      <c r="BT118" s="117">
        <f t="shared" si="109"/>
        <v>5243.145825636102</v>
      </c>
      <c r="BU118" s="117">
        <f t="shared" si="109"/>
        <v>0</v>
      </c>
      <c r="BV118" s="117">
        <f t="shared" si="109"/>
        <v>0</v>
      </c>
      <c r="BW118" s="117">
        <f t="shared" si="109"/>
        <v>569.25583249763395</v>
      </c>
      <c r="BX118" s="117">
        <f t="shared" si="109"/>
        <v>43.637968329550567</v>
      </c>
      <c r="BY118" s="117">
        <f t="shared" si="109"/>
        <v>0</v>
      </c>
      <c r="BZ118" s="72">
        <f t="shared" si="95"/>
        <v>81519.795764162744</v>
      </c>
      <c r="CA118" s="128"/>
      <c r="CB118" s="117">
        <f t="shared" ref="CB118:CX118" si="110">CB65+CB70</f>
        <v>1348.2374980207121</v>
      </c>
      <c r="CC118" s="117">
        <f t="shared" si="110"/>
        <v>483.0928104670715</v>
      </c>
      <c r="CD118" s="117">
        <f t="shared" si="110"/>
        <v>1464.3613533406231</v>
      </c>
      <c r="CE118" s="117">
        <f t="shared" si="110"/>
        <v>749.02083223372858</v>
      </c>
      <c r="CF118" s="117">
        <f t="shared" si="110"/>
        <v>599.21666578698319</v>
      </c>
      <c r="CG118" s="117">
        <f t="shared" si="110"/>
        <v>749.02083223372858</v>
      </c>
      <c r="CH118" s="117">
        <f t="shared" si="110"/>
        <v>374.49577250333101</v>
      </c>
      <c r="CI118" s="117">
        <f t="shared" si="110"/>
        <v>374.52505973039791</v>
      </c>
      <c r="CJ118" s="117">
        <f t="shared" si="110"/>
        <v>299.60833289349159</v>
      </c>
      <c r="CK118" s="117">
        <f t="shared" si="110"/>
        <v>299.60833289349159</v>
      </c>
      <c r="CL118" s="117">
        <f t="shared" si="110"/>
        <v>11.978475870326298</v>
      </c>
      <c r="CM118" s="117">
        <f t="shared" si="110"/>
        <v>439.30840600218698</v>
      </c>
      <c r="CN118" s="117">
        <f t="shared" si="110"/>
        <v>2975.1429615821439</v>
      </c>
      <c r="CO118" s="117">
        <f t="shared" si="110"/>
        <v>134.83839341560457</v>
      </c>
      <c r="CP118" s="117">
        <f t="shared" si="110"/>
        <v>5665.7312249831393</v>
      </c>
      <c r="CQ118" s="117">
        <f t="shared" si="110"/>
        <v>285.55046390142161</v>
      </c>
      <c r="CR118" s="117">
        <f t="shared" si="110"/>
        <v>17370.898692321938</v>
      </c>
      <c r="CS118" s="117">
        <f t="shared" si="110"/>
        <v>1025.0529473384363</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79137.967326226077</v>
      </c>
      <c r="CZ118" s="128"/>
      <c r="DA118" s="72">
        <f t="shared" si="98"/>
        <v>160657.76309038882</v>
      </c>
      <c r="DB118" s="129">
        <f t="shared" si="99"/>
        <v>3.6485860039166436E-2</v>
      </c>
      <c r="DC118" s="117">
        <f t="shared" si="100"/>
        <v>0</v>
      </c>
      <c r="DD118" s="117">
        <f t="shared" si="101"/>
        <v>22699.779846565059</v>
      </c>
      <c r="DE118" s="69"/>
    </row>
    <row r="119" spans="1:109" x14ac:dyDescent="0.2">
      <c r="A119" s="69"/>
      <c r="B119" s="69"/>
      <c r="C119" s="70" t="s">
        <v>330</v>
      </c>
      <c r="D119" s="117">
        <f>D66+D71</f>
        <v>3036.1155297578998</v>
      </c>
      <c r="E119" s="117">
        <f t="shared" ref="E119:BJ119" si="111">E66+E71</f>
        <v>6072.2310595157996</v>
      </c>
      <c r="F119" s="117">
        <f t="shared" si="111"/>
        <v>0</v>
      </c>
      <c r="G119" s="117">
        <f t="shared" si="111"/>
        <v>2653.2622518118883</v>
      </c>
      <c r="H119" s="117">
        <f t="shared" si="111"/>
        <v>9800.1535589575342</v>
      </c>
      <c r="I119" s="117">
        <f t="shared" si="111"/>
        <v>884.71753609074233</v>
      </c>
      <c r="J119" s="117">
        <f t="shared" si="111"/>
        <v>444.13948096605048</v>
      </c>
      <c r="K119" s="117">
        <f t="shared" si="111"/>
        <v>1959.8229619507611</v>
      </c>
      <c r="L119" s="117">
        <f t="shared" si="111"/>
        <v>0</v>
      </c>
      <c r="M119" s="117">
        <f t="shared" si="111"/>
        <v>12599.879448495283</v>
      </c>
      <c r="N119" s="117">
        <f t="shared" si="111"/>
        <v>15180.577648789491</v>
      </c>
      <c r="O119" s="117">
        <f t="shared" si="111"/>
        <v>312.8119030659654</v>
      </c>
      <c r="P119" s="117">
        <f t="shared" si="111"/>
        <v>5379.3853406282315</v>
      </c>
      <c r="Q119" s="117">
        <f t="shared" si="111"/>
        <v>201.81413101030023</v>
      </c>
      <c r="R119" s="117">
        <f t="shared" si="111"/>
        <v>0</v>
      </c>
      <c r="S119" s="117">
        <f t="shared" si="111"/>
        <v>0</v>
      </c>
      <c r="T119" s="117">
        <f t="shared" si="111"/>
        <v>0</v>
      </c>
      <c r="U119" s="117">
        <f t="shared" si="111"/>
        <v>0</v>
      </c>
      <c r="V119" s="117">
        <f t="shared" si="111"/>
        <v>0</v>
      </c>
      <c r="W119" s="117">
        <f t="shared" si="111"/>
        <v>1881.6199861842701</v>
      </c>
      <c r="X119" s="117">
        <f t="shared" si="111"/>
        <v>117.9722309949917</v>
      </c>
      <c r="Y119" s="117">
        <f t="shared" si="111"/>
        <v>5465.007953564218</v>
      </c>
      <c r="Z119" s="117">
        <f t="shared" si="111"/>
        <v>2114.1514150762841</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623.39791498108184</v>
      </c>
      <c r="AJ119" s="117">
        <f t="shared" si="111"/>
        <v>0</v>
      </c>
      <c r="AK119" s="117">
        <f t="shared" si="111"/>
        <v>0</v>
      </c>
      <c r="AL119" s="117">
        <f t="shared" si="111"/>
        <v>5293.7627276922431</v>
      </c>
      <c r="AM119" s="117">
        <f t="shared" si="111"/>
        <v>0</v>
      </c>
      <c r="AN119" s="117">
        <f t="shared" si="111"/>
        <v>0</v>
      </c>
      <c r="AO119" s="117">
        <f t="shared" si="111"/>
        <v>3872.9022097336947</v>
      </c>
      <c r="AP119" s="117">
        <f t="shared" si="111"/>
        <v>681.27108490315334</v>
      </c>
      <c r="AQ119" s="117">
        <f t="shared" si="111"/>
        <v>0</v>
      </c>
      <c r="AR119" s="117">
        <f t="shared" si="111"/>
        <v>3413.0330979683131</v>
      </c>
      <c r="AS119" s="117">
        <f t="shared" si="111"/>
        <v>1062.6404354152644</v>
      </c>
      <c r="AT119" s="117">
        <f t="shared" si="111"/>
        <v>0</v>
      </c>
      <c r="AU119" s="117">
        <f t="shared" si="111"/>
        <v>0</v>
      </c>
      <c r="AV119" s="117">
        <f t="shared" si="111"/>
        <v>790.33975129474902</v>
      </c>
      <c r="AW119" s="117">
        <f t="shared" si="111"/>
        <v>1052.5497288647493</v>
      </c>
      <c r="AX119" s="117">
        <f t="shared" si="111"/>
        <v>0</v>
      </c>
      <c r="AY119" s="117">
        <f t="shared" si="111"/>
        <v>1982.5270516894193</v>
      </c>
      <c r="AZ119" s="117">
        <f t="shared" si="111"/>
        <v>665.68984684721102</v>
      </c>
      <c r="BA119" s="117">
        <f>BA66+BA71</f>
        <v>357.62651156972328</v>
      </c>
      <c r="BB119" s="117">
        <f t="shared" si="111"/>
        <v>472.33410221013645</v>
      </c>
      <c r="BC119" s="117">
        <f t="shared" si="111"/>
        <v>2873.7738684893193</v>
      </c>
      <c r="BD119" s="117">
        <f t="shared" si="111"/>
        <v>1582.7570009969577</v>
      </c>
      <c r="BE119" s="117">
        <f t="shared" si="111"/>
        <v>0</v>
      </c>
      <c r="BF119" s="117">
        <f t="shared" si="111"/>
        <v>3036.1155297578998</v>
      </c>
      <c r="BG119" s="117">
        <f t="shared" si="111"/>
        <v>7173.4536082124423</v>
      </c>
      <c r="BH119" s="117">
        <f t="shared" si="111"/>
        <v>1518.0577648789499</v>
      </c>
      <c r="BI119" s="117">
        <f t="shared" si="111"/>
        <v>0.29678548677985322</v>
      </c>
      <c r="BJ119" s="117">
        <f t="shared" si="111"/>
        <v>19734.750943426348</v>
      </c>
      <c r="BK119" s="117">
        <f t="shared" ref="BK119:BY119" si="112">BK66+BK71</f>
        <v>81975.11930346326</v>
      </c>
      <c r="BL119" s="117">
        <f t="shared" si="112"/>
        <v>92601.523657615908</v>
      </c>
      <c r="BM119" s="117">
        <f t="shared" si="112"/>
        <v>712.87873924520738</v>
      </c>
      <c r="BN119" s="117">
        <f t="shared" si="112"/>
        <v>531.54280682271724</v>
      </c>
      <c r="BO119" s="117">
        <f t="shared" si="112"/>
        <v>10432.306645798622</v>
      </c>
      <c r="BP119" s="117">
        <f t="shared" si="112"/>
        <v>22770.866473184233</v>
      </c>
      <c r="BQ119" s="117">
        <f t="shared" si="112"/>
        <v>697.29750118926518</v>
      </c>
      <c r="BR119" s="117">
        <f t="shared" si="112"/>
        <v>49361.213768481801</v>
      </c>
      <c r="BS119" s="117">
        <f t="shared" si="112"/>
        <v>0</v>
      </c>
      <c r="BT119" s="117">
        <f t="shared" si="112"/>
        <v>26566.01088538162</v>
      </c>
      <c r="BU119" s="117">
        <f t="shared" si="112"/>
        <v>0</v>
      </c>
      <c r="BV119" s="117">
        <f t="shared" si="112"/>
        <v>0</v>
      </c>
      <c r="BW119" s="117">
        <f t="shared" si="112"/>
        <v>2884.3097532700044</v>
      </c>
      <c r="BX119" s="117">
        <f t="shared" si="112"/>
        <v>221.10518765099067</v>
      </c>
      <c r="BY119" s="117">
        <f t="shared" si="112"/>
        <v>0</v>
      </c>
      <c r="BZ119" s="72">
        <f t="shared" si="95"/>
        <v>413045.11712338182</v>
      </c>
      <c r="CA119" s="128"/>
      <c r="CB119" s="117">
        <f t="shared" ref="CB119:CX119" si="113">CB66+CB71</f>
        <v>6831.2599419552744</v>
      </c>
      <c r="CC119" s="117">
        <f t="shared" si="113"/>
        <v>2447.7383022168392</v>
      </c>
      <c r="CD119" s="117">
        <f t="shared" si="113"/>
        <v>7419.6371694963309</v>
      </c>
      <c r="CE119" s="117">
        <f t="shared" si="113"/>
        <v>3795.1444121973727</v>
      </c>
      <c r="CF119" s="117">
        <f t="shared" si="113"/>
        <v>3036.1155297578998</v>
      </c>
      <c r="CG119" s="117">
        <f t="shared" si="113"/>
        <v>3795.1444121973727</v>
      </c>
      <c r="CH119" s="117">
        <f t="shared" si="113"/>
        <v>1897.498009726992</v>
      </c>
      <c r="CI119" s="117">
        <f t="shared" si="113"/>
        <v>1897.6464024703826</v>
      </c>
      <c r="CJ119" s="117">
        <f t="shared" si="113"/>
        <v>1518.0577648789499</v>
      </c>
      <c r="CK119" s="117">
        <f t="shared" si="113"/>
        <v>1518.0577648789499</v>
      </c>
      <c r="CL119" s="117">
        <f t="shared" si="113"/>
        <v>60.692632046479993</v>
      </c>
      <c r="CM119" s="117">
        <f t="shared" si="113"/>
        <v>2225.8911508488995</v>
      </c>
      <c r="CN119" s="117">
        <f t="shared" si="113"/>
        <v>15074.476837265696</v>
      </c>
      <c r="CO119" s="117">
        <f t="shared" si="113"/>
        <v>683.20019056722219</v>
      </c>
      <c r="CP119" s="117">
        <f t="shared" si="113"/>
        <v>28707.169779754873</v>
      </c>
      <c r="CQ119" s="117">
        <f t="shared" si="113"/>
        <v>1446.829248051785</v>
      </c>
      <c r="CR119" s="117">
        <f t="shared" si="113"/>
        <v>88015.000744920049</v>
      </c>
      <c r="CS119" s="117">
        <f t="shared" si="113"/>
        <v>5193.7460186474327</v>
      </c>
      <c r="CT119" s="117">
        <f t="shared" si="113"/>
        <v>767.55485897937524</v>
      </c>
      <c r="CU119" s="117">
        <f t="shared" si="113"/>
        <v>17716.211401716682</v>
      </c>
      <c r="CV119" s="117">
        <f t="shared" si="113"/>
        <v>89783.101952189871</v>
      </c>
      <c r="CW119" s="117">
        <f t="shared" si="113"/>
        <v>115015.41604108486</v>
      </c>
      <c r="CX119" s="117">
        <f t="shared" si="113"/>
        <v>2131.2602316265165</v>
      </c>
      <c r="CY119" s="72">
        <f t="shared" si="97"/>
        <v>400976.85079747607</v>
      </c>
      <c r="CZ119" s="128"/>
      <c r="DA119" s="72">
        <f t="shared" si="98"/>
        <v>814021.96792085795</v>
      </c>
      <c r="DB119" s="129">
        <f t="shared" si="99"/>
        <v>0.18486683132552614</v>
      </c>
      <c r="DC119" s="117">
        <f t="shared" si="100"/>
        <v>0</v>
      </c>
      <c r="DD119" s="117">
        <f t="shared" si="101"/>
        <v>115015.41604108486</v>
      </c>
      <c r="DE119" s="69"/>
    </row>
    <row r="120" spans="1:109" x14ac:dyDescent="0.2">
      <c r="A120" s="69"/>
      <c r="B120" s="69"/>
      <c r="C120" s="70" t="s">
        <v>331</v>
      </c>
      <c r="D120" s="117">
        <f>D67+D72</f>
        <v>3065.5471301803723</v>
      </c>
      <c r="E120" s="117">
        <f t="shared" ref="E120:BJ120" si="114">E67+E72</f>
        <v>6131.0942603607446</v>
      </c>
      <c r="F120" s="117">
        <f t="shared" si="114"/>
        <v>0</v>
      </c>
      <c r="G120" s="117">
        <f t="shared" si="114"/>
        <v>2678.9825360520549</v>
      </c>
      <c r="H120" s="117">
        <f t="shared" si="114"/>
        <v>9895.1546222566994</v>
      </c>
      <c r="I120" s="117">
        <f t="shared" si="114"/>
        <v>893.29384116008646</v>
      </c>
      <c r="J120" s="117">
        <f t="shared" si="114"/>
        <v>448.44489543645426</v>
      </c>
      <c r="K120" s="117">
        <f t="shared" si="114"/>
        <v>1978.8211607180922</v>
      </c>
      <c r="L120" s="117">
        <f t="shared" si="114"/>
        <v>0</v>
      </c>
      <c r="M120" s="117">
        <f t="shared" si="114"/>
        <v>12722.020590248545</v>
      </c>
      <c r="N120" s="117">
        <f t="shared" si="114"/>
        <v>15327.735650901855</v>
      </c>
      <c r="O120" s="117">
        <f t="shared" si="114"/>
        <v>315.84424977615953</v>
      </c>
      <c r="P120" s="117">
        <f t="shared" si="114"/>
        <v>5431.5322099789182</v>
      </c>
      <c r="Q120" s="117">
        <f t="shared" si="114"/>
        <v>203.77048372655452</v>
      </c>
      <c r="R120" s="117">
        <f t="shared" si="114"/>
        <v>0</v>
      </c>
      <c r="S120" s="117">
        <f t="shared" si="114"/>
        <v>0</v>
      </c>
      <c r="T120" s="117">
        <f t="shared" si="114"/>
        <v>0</v>
      </c>
      <c r="U120" s="117">
        <f t="shared" si="114"/>
        <v>0</v>
      </c>
      <c r="V120" s="117">
        <f t="shared" si="114"/>
        <v>0</v>
      </c>
      <c r="W120" s="117">
        <f t="shared" si="114"/>
        <v>1899.8600982740529</v>
      </c>
      <c r="X120" s="117">
        <f t="shared" si="114"/>
        <v>119.11583423721389</v>
      </c>
      <c r="Y120" s="117">
        <f t="shared" si="114"/>
        <v>5517.9848343246686</v>
      </c>
      <c r="Z120" s="117">
        <f t="shared" si="114"/>
        <v>2134.6456482736921</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629.44103098180551</v>
      </c>
      <c r="AJ120" s="117">
        <f t="shared" si="114"/>
        <v>0</v>
      </c>
      <c r="AK120" s="117">
        <f t="shared" si="114"/>
        <v>0</v>
      </c>
      <c r="AL120" s="117">
        <f t="shared" si="114"/>
        <v>5345.0795856331661</v>
      </c>
      <c r="AM120" s="117">
        <f t="shared" si="114"/>
        <v>0</v>
      </c>
      <c r="AN120" s="117">
        <f t="shared" si="114"/>
        <v>0</v>
      </c>
      <c r="AO120" s="117">
        <f t="shared" si="114"/>
        <v>3910.4454814554015</v>
      </c>
      <c r="AP120" s="117">
        <f t="shared" si="114"/>
        <v>687.8752138151558</v>
      </c>
      <c r="AQ120" s="117">
        <f t="shared" si="114"/>
        <v>0</v>
      </c>
      <c r="AR120" s="117">
        <f t="shared" si="114"/>
        <v>3446.1184747873194</v>
      </c>
      <c r="AS120" s="117">
        <f t="shared" si="114"/>
        <v>1072.9414955631298</v>
      </c>
      <c r="AT120" s="117">
        <f t="shared" si="114"/>
        <v>0</v>
      </c>
      <c r="AU120" s="117">
        <f t="shared" si="114"/>
        <v>0</v>
      </c>
      <c r="AV120" s="117">
        <f t="shared" si="114"/>
        <v>798.0011737703154</v>
      </c>
      <c r="AW120" s="117">
        <f t="shared" si="114"/>
        <v>1062.7529713768022</v>
      </c>
      <c r="AX120" s="117">
        <f t="shared" si="114"/>
        <v>0</v>
      </c>
      <c r="AY120" s="117">
        <f t="shared" si="114"/>
        <v>2001.7453401373291</v>
      </c>
      <c r="AZ120" s="117">
        <f t="shared" si="114"/>
        <v>672.14293382156166</v>
      </c>
      <c r="BA120" s="117">
        <f>BA67+BA72</f>
        <v>361.09328366249741</v>
      </c>
      <c r="BB120" s="117">
        <f t="shared" si="114"/>
        <v>476.91283066295813</v>
      </c>
      <c r="BC120" s="117">
        <f t="shared" si="114"/>
        <v>2901.6317557709226</v>
      </c>
      <c r="BD120" s="117">
        <f t="shared" si="114"/>
        <v>1598.099984873111</v>
      </c>
      <c r="BE120" s="117">
        <f t="shared" si="114"/>
        <v>0</v>
      </c>
      <c r="BF120" s="117">
        <f t="shared" si="114"/>
        <v>3065.5471301803723</v>
      </c>
      <c r="BG120" s="117">
        <f t="shared" si="114"/>
        <v>7242.9918778127731</v>
      </c>
      <c r="BH120" s="117">
        <f t="shared" si="114"/>
        <v>1532.7735650901861</v>
      </c>
      <c r="BI120" s="117">
        <f t="shared" si="114"/>
        <v>0.29966247606846247</v>
      </c>
      <c r="BJ120" s="117">
        <f t="shared" si="114"/>
        <v>19926.05634617242</v>
      </c>
      <c r="BK120" s="117">
        <f t="shared" ref="BK120:BY120" si="115">BK67+BK72</f>
        <v>82769.772514870026</v>
      </c>
      <c r="BL120" s="117">
        <f t="shared" si="115"/>
        <v>93499.187470501332</v>
      </c>
      <c r="BM120" s="117">
        <f t="shared" si="115"/>
        <v>719.78926751644678</v>
      </c>
      <c r="BN120" s="117">
        <f t="shared" si="115"/>
        <v>536.69549463861642</v>
      </c>
      <c r="BO120" s="117">
        <f t="shared" si="115"/>
        <v>10533.435696282528</v>
      </c>
      <c r="BP120" s="117">
        <f t="shared" si="115"/>
        <v>22991.603476352779</v>
      </c>
      <c r="BQ120" s="117">
        <f t="shared" si="115"/>
        <v>704.05698752285264</v>
      </c>
      <c r="BR120" s="117">
        <f t="shared" si="115"/>
        <v>49839.713188468646</v>
      </c>
      <c r="BS120" s="117">
        <f t="shared" si="115"/>
        <v>0</v>
      </c>
      <c r="BT120" s="117">
        <f t="shared" si="115"/>
        <v>26823.537389078258</v>
      </c>
      <c r="BU120" s="117">
        <f t="shared" si="115"/>
        <v>0</v>
      </c>
      <c r="BV120" s="117">
        <f t="shared" si="115"/>
        <v>0</v>
      </c>
      <c r="BW120" s="117">
        <f t="shared" si="115"/>
        <v>2912.2697736713535</v>
      </c>
      <c r="BX120" s="117">
        <f t="shared" si="115"/>
        <v>223.24854467100457</v>
      </c>
      <c r="BY120" s="117">
        <f t="shared" si="115"/>
        <v>0</v>
      </c>
      <c r="BZ120" s="72">
        <f t="shared" si="95"/>
        <v>417049.10798752337</v>
      </c>
      <c r="CA120" s="128"/>
      <c r="CB120" s="117">
        <f t="shared" ref="CB120:CX120" si="116">CB67+CB72</f>
        <v>6897.481042905838</v>
      </c>
      <c r="CC120" s="117">
        <f t="shared" si="116"/>
        <v>2471.4662713746443</v>
      </c>
      <c r="CD120" s="117">
        <f t="shared" si="116"/>
        <v>7491.5619017115623</v>
      </c>
      <c r="CE120" s="117">
        <f t="shared" si="116"/>
        <v>3831.9339127254639</v>
      </c>
      <c r="CF120" s="117">
        <f t="shared" si="116"/>
        <v>3065.5471301803723</v>
      </c>
      <c r="CG120" s="117">
        <f t="shared" si="116"/>
        <v>3831.9339127254639</v>
      </c>
      <c r="CH120" s="117">
        <f t="shared" si="116"/>
        <v>1915.8920407437154</v>
      </c>
      <c r="CI120" s="117">
        <f t="shared" si="116"/>
        <v>1916.0418719817501</v>
      </c>
      <c r="CJ120" s="117">
        <f t="shared" si="116"/>
        <v>1532.7735650901861</v>
      </c>
      <c r="CK120" s="117">
        <f t="shared" si="116"/>
        <v>1532.7735650901861</v>
      </c>
      <c r="CL120" s="117">
        <f t="shared" si="116"/>
        <v>61.280976356000586</v>
      </c>
      <c r="CM120" s="117">
        <f t="shared" si="116"/>
        <v>2247.4685705134689</v>
      </c>
      <c r="CN120" s="117">
        <f t="shared" si="116"/>
        <v>15220.606315707382</v>
      </c>
      <c r="CO120" s="117">
        <f t="shared" si="116"/>
        <v>689.8230199096007</v>
      </c>
      <c r="CP120" s="117">
        <f t="shared" si="116"/>
        <v>28985.45232267418</v>
      </c>
      <c r="CQ120" s="117">
        <f t="shared" si="116"/>
        <v>1460.8545708337551</v>
      </c>
      <c r="CR120" s="117">
        <f t="shared" si="116"/>
        <v>88868.203565339296</v>
      </c>
      <c r="CS120" s="117">
        <f t="shared" si="116"/>
        <v>5244.0933311980953</v>
      </c>
      <c r="CT120" s="117">
        <f t="shared" si="116"/>
        <v>774.99540848758511</v>
      </c>
      <c r="CU120" s="117">
        <f t="shared" si="116"/>
        <v>17887.949416909061</v>
      </c>
      <c r="CV120" s="117">
        <f t="shared" si="116"/>
        <v>90653.444452482581</v>
      </c>
      <c r="CW120" s="117">
        <f t="shared" si="116"/>
        <v>116130.35640951531</v>
      </c>
      <c r="CX120" s="117">
        <f t="shared" si="116"/>
        <v>2151.9203148541601</v>
      </c>
      <c r="CY120" s="72">
        <f t="shared" si="97"/>
        <v>404863.85388930968</v>
      </c>
      <c r="CZ120" s="128"/>
      <c r="DA120" s="72">
        <f t="shared" si="98"/>
        <v>821912.96187683311</v>
      </c>
      <c r="DB120" s="129">
        <f t="shared" si="99"/>
        <v>0.18665889972925237</v>
      </c>
      <c r="DC120" s="117">
        <f t="shared" si="100"/>
        <v>0</v>
      </c>
      <c r="DD120" s="117">
        <f t="shared" si="101"/>
        <v>116130.35640951531</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
      <c r="A122" s="69"/>
      <c r="B122" s="69"/>
      <c r="C122" s="70" t="s">
        <v>638</v>
      </c>
      <c r="D122" s="117">
        <f>SUM(D115:D120)</f>
        <v>20000.000000000004</v>
      </c>
      <c r="E122" s="117">
        <f t="shared" ref="E122:BJ122" si="117">SUM(E115:E120)</f>
        <v>40000.000000000007</v>
      </c>
      <c r="F122" s="117">
        <f t="shared" si="117"/>
        <v>0</v>
      </c>
      <c r="G122" s="117">
        <f t="shared" si="117"/>
        <v>17478.005865102641</v>
      </c>
      <c r="H122" s="117">
        <f t="shared" si="117"/>
        <v>64557.18475073314</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12394.916911045946</v>
      </c>
      <c r="X122" s="117">
        <f t="shared" si="117"/>
        <v>777.12609970674498</v>
      </c>
      <c r="Y122" s="117">
        <f t="shared" si="117"/>
        <v>36000</v>
      </c>
      <c r="Z122" s="117">
        <f t="shared" si="117"/>
        <v>13926.686217008801</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v>
      </c>
      <c r="AP122" s="117">
        <f t="shared" si="117"/>
        <v>4487.7810361681331</v>
      </c>
      <c r="AQ122" s="117">
        <f t="shared" si="117"/>
        <v>0</v>
      </c>
      <c r="AR122" s="117">
        <f t="shared" si="117"/>
        <v>22482.893450635387</v>
      </c>
      <c r="AS122" s="117">
        <f t="shared" si="117"/>
        <v>7000.0000000000018</v>
      </c>
      <c r="AT122" s="117">
        <f t="shared" si="117"/>
        <v>5000</v>
      </c>
      <c r="AU122" s="117">
        <f t="shared" si="117"/>
        <v>0</v>
      </c>
      <c r="AV122" s="117">
        <f t="shared" si="117"/>
        <v>5206.2561094819166</v>
      </c>
      <c r="AW122" s="117">
        <f t="shared" si="117"/>
        <v>6933.5288367546436</v>
      </c>
      <c r="AX122" s="117">
        <f t="shared" si="117"/>
        <v>0</v>
      </c>
      <c r="AY122" s="117">
        <f t="shared" si="117"/>
        <v>13059.628543499513</v>
      </c>
      <c r="AZ122" s="117">
        <f t="shared" si="117"/>
        <v>4385.1417399804504</v>
      </c>
      <c r="BA122" s="117">
        <f>SUM(BA115:BA120)</f>
        <v>2355.8162267839689</v>
      </c>
      <c r="BB122" s="117">
        <f t="shared" si="117"/>
        <v>3111.4369501466276</v>
      </c>
      <c r="BC122" s="117">
        <f t="shared" si="117"/>
        <v>18930.596285434996</v>
      </c>
      <c r="BD122" s="117">
        <f t="shared" si="117"/>
        <v>10426.197458455525</v>
      </c>
      <c r="BE122" s="117">
        <f t="shared" si="117"/>
        <v>0</v>
      </c>
      <c r="BF122" s="117">
        <f t="shared" si="117"/>
        <v>20000.000000000004</v>
      </c>
      <c r="BG122" s="117">
        <f t="shared" si="117"/>
        <v>47254.154447702836</v>
      </c>
      <c r="BH122" s="117">
        <f t="shared" si="117"/>
        <v>10000.000000000002</v>
      </c>
      <c r="BI122" s="117">
        <f t="shared" si="117"/>
        <v>1.9550342130987295</v>
      </c>
      <c r="BJ122" s="117">
        <f t="shared" si="117"/>
        <v>130000.00000000003</v>
      </c>
      <c r="BK122" s="117">
        <f t="shared" ref="BK122:BY122" si="118">SUM(BK115:BK120)</f>
        <v>540000</v>
      </c>
      <c r="BL122" s="117">
        <f t="shared" si="118"/>
        <v>610000</v>
      </c>
      <c r="BM122" s="117">
        <f t="shared" si="118"/>
        <v>4695.9921798631476</v>
      </c>
      <c r="BN122" s="117">
        <f t="shared" si="118"/>
        <v>3501.4662756598241</v>
      </c>
      <c r="BO122" s="117">
        <f t="shared" si="118"/>
        <v>68721.407624633444</v>
      </c>
      <c r="BP122" s="117">
        <f t="shared" si="118"/>
        <v>150000</v>
      </c>
      <c r="BQ122" s="117">
        <f t="shared" si="118"/>
        <v>4593.3528836754658</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1456.5004887585535</v>
      </c>
      <c r="BY122" s="117">
        <f t="shared" si="118"/>
        <v>0</v>
      </c>
      <c r="BZ122" s="72">
        <f t="shared" si="95"/>
        <v>2725878.7878787885</v>
      </c>
      <c r="CA122" s="128"/>
      <c r="CB122" s="117">
        <f t="shared" ref="CB122:CX122" si="119">SUM(CB115:CB120)</f>
        <v>45000.000000000015</v>
      </c>
      <c r="CC122" s="117">
        <f t="shared" si="119"/>
        <v>16124.144672531771</v>
      </c>
      <c r="CD122" s="117">
        <f t="shared" si="119"/>
        <v>48875.855327468234</v>
      </c>
      <c r="CE122" s="117">
        <f t="shared" si="119"/>
        <v>25000.000000000004</v>
      </c>
      <c r="CF122" s="117">
        <f t="shared" si="119"/>
        <v>20000.000000000004</v>
      </c>
      <c r="CG122" s="117">
        <f t="shared" si="119"/>
        <v>25000.000000000004</v>
      </c>
      <c r="CH122" s="117">
        <f t="shared" si="119"/>
        <v>12499.511241446726</v>
      </c>
      <c r="CI122" s="117">
        <f t="shared" si="119"/>
        <v>12500.488758553276</v>
      </c>
      <c r="CJ122" s="117">
        <f t="shared" si="119"/>
        <v>10000.000000000002</v>
      </c>
      <c r="CK122" s="117">
        <f t="shared" si="119"/>
        <v>10000.000000000002</v>
      </c>
      <c r="CL122" s="117">
        <f t="shared" si="119"/>
        <v>399.80449657869013</v>
      </c>
      <c r="CM122" s="117">
        <f t="shared" si="119"/>
        <v>14662.75659824047</v>
      </c>
      <c r="CN122" s="117">
        <f t="shared" si="119"/>
        <v>99301.075268817207</v>
      </c>
      <c r="CO122" s="117">
        <f t="shared" si="119"/>
        <v>4500.4887585532751</v>
      </c>
      <c r="CP122" s="117">
        <f t="shared" si="119"/>
        <v>189104.59433040084</v>
      </c>
      <c r="CQ122" s="117">
        <f t="shared" si="119"/>
        <v>9530.7917888563061</v>
      </c>
      <c r="CR122" s="117">
        <f t="shared" si="119"/>
        <v>579786.90127077233</v>
      </c>
      <c r="CS122" s="117">
        <f t="shared" si="119"/>
        <v>34213.098729227771</v>
      </c>
      <c r="CT122" s="117">
        <f t="shared" si="119"/>
        <v>1694.0371456500493</v>
      </c>
      <c r="CU122" s="117">
        <f t="shared" si="119"/>
        <v>39100.684261974588</v>
      </c>
      <c r="CV122" s="117">
        <f t="shared" si="119"/>
        <v>198156.40273704793</v>
      </c>
      <c r="CW122" s="117">
        <f t="shared" si="119"/>
        <v>253845.55229716524</v>
      </c>
      <c r="CX122" s="117">
        <f t="shared" si="119"/>
        <v>4703.8123167155427</v>
      </c>
      <c r="CY122" s="72">
        <f t="shared" si="97"/>
        <v>1654000</v>
      </c>
      <c r="CZ122" s="128"/>
      <c r="DA122" s="72">
        <f>BZ122+CY122</f>
        <v>4379878.787878789</v>
      </c>
      <c r="DB122" s="129">
        <f>SUM(DB115:DB120)</f>
        <v>0.99468361421882334</v>
      </c>
      <c r="DC122" s="117">
        <f>MIN(MIN($CB122:$CX122),MIN($D122:$BY122))</f>
        <v>0</v>
      </c>
      <c r="DD122" s="117">
        <f>MAX(MAX($CB122:$CX122),MAX($D122:$BY122))</f>
        <v>610000</v>
      </c>
      <c r="DE122" s="69"/>
    </row>
    <row r="123" spans="1:109" x14ac:dyDescent="0.2">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
      <c r="A126" s="69"/>
      <c r="B126" s="69"/>
      <c r="C126" s="70" t="s">
        <v>22</v>
      </c>
      <c r="D126" s="129">
        <f t="shared" ref="D126:AD126" si="124">IF(D3="FT1",(D115+D116+D117)/D122,1)</f>
        <v>0.66495603371373713</v>
      </c>
      <c r="E126" s="129">
        <f t="shared" si="124"/>
        <v>0.66495603371373713</v>
      </c>
      <c r="F126" s="129">
        <f t="shared" si="124"/>
        <v>1</v>
      </c>
      <c r="G126" s="129">
        <f t="shared" si="124"/>
        <v>0.66495603371373735</v>
      </c>
      <c r="H126" s="129">
        <f t="shared" si="124"/>
        <v>0.66495603371373735</v>
      </c>
      <c r="I126" s="129">
        <f t="shared" si="124"/>
        <v>0.66495603371373746</v>
      </c>
      <c r="J126" s="129">
        <f t="shared" si="124"/>
        <v>0.66495603371373735</v>
      </c>
      <c r="K126" s="129">
        <f t="shared" si="124"/>
        <v>0.66495603371373735</v>
      </c>
      <c r="L126" s="129">
        <f t="shared" si="124"/>
        <v>1</v>
      </c>
      <c r="M126" s="129">
        <f t="shared" si="124"/>
        <v>0.66495603371373735</v>
      </c>
      <c r="N126" s="129">
        <f t="shared" si="124"/>
        <v>0.66495603371373746</v>
      </c>
      <c r="O126" s="129">
        <f t="shared" si="124"/>
        <v>0.66495603371373735</v>
      </c>
      <c r="P126" s="129">
        <f t="shared" si="124"/>
        <v>0.66495603371373735</v>
      </c>
      <c r="Q126" s="129">
        <f t="shared" si="124"/>
        <v>0.66495603371373735</v>
      </c>
      <c r="R126" s="129">
        <f t="shared" si="124"/>
        <v>1</v>
      </c>
      <c r="S126" s="129">
        <f t="shared" si="124"/>
        <v>1</v>
      </c>
      <c r="T126" s="129">
        <f t="shared" si="124"/>
        <v>1</v>
      </c>
      <c r="U126" s="129">
        <f t="shared" si="124"/>
        <v>1</v>
      </c>
      <c r="V126" s="129">
        <f t="shared" si="124"/>
        <v>1</v>
      </c>
      <c r="W126" s="129">
        <f t="shared" si="124"/>
        <v>0.66495603371373724</v>
      </c>
      <c r="X126" s="129">
        <f t="shared" si="124"/>
        <v>0.66495603371373724</v>
      </c>
      <c r="Y126" s="129">
        <f t="shared" si="124"/>
        <v>0.66495603371373735</v>
      </c>
      <c r="Z126" s="129">
        <f t="shared" si="124"/>
        <v>0.66495603371373735</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0.66495603371373735</v>
      </c>
      <c r="AJ126" s="129">
        <f t="shared" si="125"/>
        <v>1</v>
      </c>
      <c r="AK126" s="129">
        <f t="shared" si="125"/>
        <v>1</v>
      </c>
      <c r="AL126" s="129">
        <f t="shared" si="125"/>
        <v>0.66495603371373735</v>
      </c>
      <c r="AM126" s="129">
        <f t="shared" si="125"/>
        <v>1</v>
      </c>
      <c r="AN126" s="129">
        <f t="shared" si="125"/>
        <v>1</v>
      </c>
      <c r="AO126" s="129">
        <f t="shared" si="125"/>
        <v>0.66495603371373746</v>
      </c>
      <c r="AP126" s="129">
        <f t="shared" si="125"/>
        <v>0.66495603371373735</v>
      </c>
      <c r="AQ126" s="129">
        <f t="shared" si="125"/>
        <v>1</v>
      </c>
      <c r="AR126" s="129">
        <f t="shared" si="125"/>
        <v>0.66495603371373735</v>
      </c>
      <c r="AS126" s="129">
        <f t="shared" si="125"/>
        <v>0.66495603371373735</v>
      </c>
      <c r="AT126" s="129">
        <f t="shared" si="125"/>
        <v>1</v>
      </c>
      <c r="AU126" s="129">
        <f t="shared" si="125"/>
        <v>1</v>
      </c>
      <c r="AV126" s="129">
        <f t="shared" si="125"/>
        <v>0.66495603371373746</v>
      </c>
      <c r="AW126" s="129">
        <f t="shared" si="125"/>
        <v>0.66495603371373746</v>
      </c>
      <c r="AX126" s="129">
        <f t="shared" si="125"/>
        <v>1</v>
      </c>
      <c r="AY126" s="129">
        <f t="shared" si="125"/>
        <v>0.66495603371373735</v>
      </c>
      <c r="AZ126" s="129">
        <f t="shared" si="125"/>
        <v>0.66495603371373735</v>
      </c>
      <c r="BA126" s="129">
        <f>IF(BA3="FT1",(BA115+BA116+BA117)/BA122,1)</f>
        <v>0.66495603371373724</v>
      </c>
      <c r="BB126" s="129">
        <f t="shared" si="125"/>
        <v>0.66495603371373735</v>
      </c>
      <c r="BC126" s="129">
        <f t="shared" si="125"/>
        <v>0.66495603371373735</v>
      </c>
      <c r="BD126" s="129">
        <f t="shared" si="125"/>
        <v>0.66495603371373735</v>
      </c>
      <c r="BE126" s="129">
        <f t="shared" si="125"/>
        <v>1</v>
      </c>
      <c r="BF126" s="129">
        <f t="shared" si="125"/>
        <v>0.66495603371373713</v>
      </c>
      <c r="BG126" s="129">
        <f t="shared" si="125"/>
        <v>0.66495603371373735</v>
      </c>
      <c r="BH126" s="129">
        <f t="shared" si="125"/>
        <v>0.66495603371373713</v>
      </c>
      <c r="BI126" s="129">
        <f t="shared" si="125"/>
        <v>0.66495603371373746</v>
      </c>
      <c r="BJ126" s="129">
        <f t="shared" si="125"/>
        <v>0.66495603371373724</v>
      </c>
      <c r="BK126" s="129">
        <f t="shared" si="125"/>
        <v>0.66495603371373735</v>
      </c>
      <c r="BL126" s="129">
        <f t="shared" ref="BL126:BY126" si="126">IF(BL3="FT1",(BL115+BL116+BL117)/BL122,1)</f>
        <v>0.66495603371373735</v>
      </c>
      <c r="BM126" s="129">
        <f t="shared" si="126"/>
        <v>0.66495603371373746</v>
      </c>
      <c r="BN126" s="129">
        <f t="shared" si="126"/>
        <v>0.66495603371373746</v>
      </c>
      <c r="BO126" s="129">
        <f t="shared" si="126"/>
        <v>0.66495603371373735</v>
      </c>
      <c r="BP126" s="129">
        <f t="shared" si="126"/>
        <v>0.66495603371373746</v>
      </c>
      <c r="BQ126" s="129">
        <f t="shared" si="126"/>
        <v>0.66495603371373735</v>
      </c>
      <c r="BR126" s="129">
        <f t="shared" si="126"/>
        <v>0.66495603371373735</v>
      </c>
      <c r="BS126" s="129">
        <f t="shared" si="126"/>
        <v>1</v>
      </c>
      <c r="BT126" s="129">
        <f t="shared" si="126"/>
        <v>0.66495603371373735</v>
      </c>
      <c r="BU126" s="129">
        <f t="shared" si="126"/>
        <v>1</v>
      </c>
      <c r="BV126" s="129">
        <f t="shared" si="126"/>
        <v>1</v>
      </c>
      <c r="BW126" s="129">
        <f t="shared" si="126"/>
        <v>0.66495603371373724</v>
      </c>
      <c r="BX126" s="129">
        <f t="shared" si="126"/>
        <v>0.66495603371373746</v>
      </c>
      <c r="BY126" s="129">
        <f t="shared" si="126"/>
        <v>1</v>
      </c>
      <c r="BZ126" s="129"/>
      <c r="CA126" s="118"/>
      <c r="CB126" s="129">
        <f t="shared" ref="CB126:CX126" si="127">IF(CB3="FT1",(CB115+CB116+CB117)/CB122,1)</f>
        <v>0.66495603371373724</v>
      </c>
      <c r="CC126" s="129">
        <f t="shared" si="127"/>
        <v>0.66495603371373746</v>
      </c>
      <c r="CD126" s="129">
        <f t="shared" si="127"/>
        <v>0.66495603371373735</v>
      </c>
      <c r="CE126" s="129">
        <f t="shared" si="127"/>
        <v>0.66495603371373746</v>
      </c>
      <c r="CF126" s="129">
        <f t="shared" si="127"/>
        <v>0.66495603371373713</v>
      </c>
      <c r="CG126" s="129">
        <f t="shared" si="127"/>
        <v>0.66495603371373746</v>
      </c>
      <c r="CH126" s="129">
        <f t="shared" si="127"/>
        <v>0.66495603371373735</v>
      </c>
      <c r="CI126" s="129">
        <f t="shared" si="127"/>
        <v>0.66495603371373724</v>
      </c>
      <c r="CJ126" s="129">
        <f t="shared" si="127"/>
        <v>0.66495603371373713</v>
      </c>
      <c r="CK126" s="129">
        <f t="shared" si="127"/>
        <v>0.66495603371373713</v>
      </c>
      <c r="CL126" s="129">
        <f t="shared" si="127"/>
        <v>0.66495603371373735</v>
      </c>
      <c r="CM126" s="129">
        <f t="shared" si="127"/>
        <v>0.66495603371373735</v>
      </c>
      <c r="CN126" s="129">
        <f t="shared" si="127"/>
        <v>0.66495603371373735</v>
      </c>
      <c r="CO126" s="129">
        <f t="shared" si="127"/>
        <v>0.66495603371373735</v>
      </c>
      <c r="CP126" s="129">
        <f t="shared" si="127"/>
        <v>0.66495603371373724</v>
      </c>
      <c r="CQ126" s="129">
        <f t="shared" si="127"/>
        <v>0.66495603371373735</v>
      </c>
      <c r="CR126" s="129">
        <f t="shared" si="127"/>
        <v>0.66495603371373746</v>
      </c>
      <c r="CS126" s="129">
        <f t="shared" si="127"/>
        <v>0.66495603371373713</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
      <c r="A127" s="69"/>
      <c r="B127" s="69"/>
      <c r="C127" s="70" t="s">
        <v>24</v>
      </c>
      <c r="D127" s="129">
        <f t="shared" ref="D127:AD127" si="128">IF(D3="FT1",(D118+D119+D120)/D122,1)</f>
        <v>0.33504396628626265</v>
      </c>
      <c r="E127" s="129">
        <f t="shared" si="128"/>
        <v>0.33504396628626265</v>
      </c>
      <c r="F127" s="129">
        <f t="shared" si="128"/>
        <v>1</v>
      </c>
      <c r="G127" s="129">
        <f t="shared" si="128"/>
        <v>0.33504396628626265</v>
      </c>
      <c r="H127" s="129">
        <f t="shared" si="128"/>
        <v>0.3350439662862626</v>
      </c>
      <c r="I127" s="129">
        <f t="shared" si="128"/>
        <v>0.33504396628626248</v>
      </c>
      <c r="J127" s="129">
        <f t="shared" si="128"/>
        <v>0.33504396628626265</v>
      </c>
      <c r="K127" s="129">
        <f t="shared" si="128"/>
        <v>0.3350439662862626</v>
      </c>
      <c r="L127" s="129">
        <f t="shared" si="128"/>
        <v>1</v>
      </c>
      <c r="M127" s="129">
        <f t="shared" si="128"/>
        <v>0.33504396628626265</v>
      </c>
      <c r="N127" s="129">
        <f t="shared" si="128"/>
        <v>0.33504396628626254</v>
      </c>
      <c r="O127" s="129">
        <f t="shared" si="128"/>
        <v>0.33504396628626265</v>
      </c>
      <c r="P127" s="129">
        <f t="shared" si="128"/>
        <v>0.33504396628626265</v>
      </c>
      <c r="Q127" s="129">
        <f t="shared" si="128"/>
        <v>0.33504396628626265</v>
      </c>
      <c r="R127" s="129">
        <f t="shared" si="128"/>
        <v>1</v>
      </c>
      <c r="S127" s="129">
        <f t="shared" si="128"/>
        <v>1</v>
      </c>
      <c r="T127" s="129">
        <f t="shared" si="128"/>
        <v>1</v>
      </c>
      <c r="U127" s="129">
        <f t="shared" si="128"/>
        <v>1</v>
      </c>
      <c r="V127" s="129">
        <f t="shared" si="128"/>
        <v>1</v>
      </c>
      <c r="W127" s="129">
        <f t="shared" si="128"/>
        <v>0.33504396628626265</v>
      </c>
      <c r="X127" s="129">
        <f t="shared" si="128"/>
        <v>0.33504396628626271</v>
      </c>
      <c r="Y127" s="129">
        <f t="shared" si="128"/>
        <v>0.33504396628626271</v>
      </c>
      <c r="Z127" s="129">
        <f t="shared" si="128"/>
        <v>0.33504396628626248</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0.33504396628626265</v>
      </c>
      <c r="AJ127" s="129">
        <f t="shared" si="129"/>
        <v>1</v>
      </c>
      <c r="AK127" s="129">
        <f t="shared" si="129"/>
        <v>1</v>
      </c>
      <c r="AL127" s="129">
        <f t="shared" si="129"/>
        <v>0.33504396628626265</v>
      </c>
      <c r="AM127" s="129">
        <f t="shared" si="129"/>
        <v>1</v>
      </c>
      <c r="AN127" s="129">
        <f t="shared" si="129"/>
        <v>1</v>
      </c>
      <c r="AO127" s="129">
        <f t="shared" si="129"/>
        <v>0.3350439662862626</v>
      </c>
      <c r="AP127" s="129">
        <f t="shared" si="129"/>
        <v>0.33504396628626271</v>
      </c>
      <c r="AQ127" s="129">
        <f t="shared" si="129"/>
        <v>1</v>
      </c>
      <c r="AR127" s="129">
        <f t="shared" si="129"/>
        <v>0.33504396628626271</v>
      </c>
      <c r="AS127" s="129">
        <f t="shared" si="129"/>
        <v>0.33504396628626254</v>
      </c>
      <c r="AT127" s="129">
        <f t="shared" si="129"/>
        <v>0</v>
      </c>
      <c r="AU127" s="129">
        <f t="shared" si="129"/>
        <v>1</v>
      </c>
      <c r="AV127" s="129">
        <f t="shared" si="129"/>
        <v>0.33504396628626248</v>
      </c>
      <c r="AW127" s="129">
        <f t="shared" si="129"/>
        <v>0.33504396628626254</v>
      </c>
      <c r="AX127" s="129">
        <f t="shared" si="129"/>
        <v>1</v>
      </c>
      <c r="AY127" s="129">
        <f t="shared" si="129"/>
        <v>0.33504396628626254</v>
      </c>
      <c r="AZ127" s="129">
        <f t="shared" si="129"/>
        <v>0.33504396628626265</v>
      </c>
      <c r="BA127" s="129">
        <f>IF(BA3="FT1",(BA118+BA119+BA120)/BA122,1)</f>
        <v>0.33504396628626271</v>
      </c>
      <c r="BB127" s="129">
        <f t="shared" si="129"/>
        <v>0.33504396628626265</v>
      </c>
      <c r="BC127" s="129">
        <f t="shared" si="129"/>
        <v>0.33504396628626265</v>
      </c>
      <c r="BD127" s="129">
        <f t="shared" si="129"/>
        <v>0.33504396628626265</v>
      </c>
      <c r="BE127" s="129">
        <f t="shared" si="129"/>
        <v>1</v>
      </c>
      <c r="BF127" s="129">
        <f t="shared" si="129"/>
        <v>0.33504396628626265</v>
      </c>
      <c r="BG127" s="129">
        <f t="shared" si="129"/>
        <v>0.3350439662862626</v>
      </c>
      <c r="BH127" s="129">
        <f t="shared" si="129"/>
        <v>0.33504396628626265</v>
      </c>
      <c r="BI127" s="129">
        <f t="shared" si="129"/>
        <v>0.33504396628626254</v>
      </c>
      <c r="BJ127" s="129">
        <f t="shared" si="129"/>
        <v>0.33504396628626265</v>
      </c>
      <c r="BK127" s="129">
        <f t="shared" si="129"/>
        <v>0.3350439662862626</v>
      </c>
      <c r="BL127" s="129">
        <f t="shared" ref="BL127:BY127" si="130">IF(BL3="FT1",(BL118+BL119+BL120)/BL122,1)</f>
        <v>0.33504396628626265</v>
      </c>
      <c r="BM127" s="129">
        <f t="shared" si="130"/>
        <v>0.3350439662862626</v>
      </c>
      <c r="BN127" s="129">
        <f t="shared" si="130"/>
        <v>0.33504396628626265</v>
      </c>
      <c r="BO127" s="129">
        <f t="shared" si="130"/>
        <v>0.3350439662862626</v>
      </c>
      <c r="BP127" s="129">
        <f t="shared" si="130"/>
        <v>0.33504396628626254</v>
      </c>
      <c r="BQ127" s="129">
        <f t="shared" si="130"/>
        <v>0.33504396628626248</v>
      </c>
      <c r="BR127" s="129">
        <f t="shared" si="130"/>
        <v>0.3350439662862626</v>
      </c>
      <c r="BS127" s="129">
        <f t="shared" si="130"/>
        <v>1</v>
      </c>
      <c r="BT127" s="129">
        <f t="shared" si="130"/>
        <v>0.33504396628626265</v>
      </c>
      <c r="BU127" s="129">
        <f t="shared" si="130"/>
        <v>1</v>
      </c>
      <c r="BV127" s="129">
        <f t="shared" si="130"/>
        <v>1</v>
      </c>
      <c r="BW127" s="129">
        <f t="shared" si="130"/>
        <v>0.33504396628626271</v>
      </c>
      <c r="BX127" s="129">
        <f t="shared" si="130"/>
        <v>0.3350439662862626</v>
      </c>
      <c r="BY127" s="129">
        <f t="shared" si="130"/>
        <v>1</v>
      </c>
      <c r="BZ127" s="129"/>
      <c r="CA127" s="118"/>
      <c r="CB127" s="129">
        <f t="shared" ref="CB127:CX127" si="131">IF(CB3="FT1",(CB118+CB119+CB120)/CB122,1)</f>
        <v>0.33504396628626265</v>
      </c>
      <c r="CC127" s="129">
        <f t="shared" si="131"/>
        <v>0.33504396628626254</v>
      </c>
      <c r="CD127" s="129">
        <f t="shared" si="131"/>
        <v>0.3350439662862626</v>
      </c>
      <c r="CE127" s="129">
        <f t="shared" si="131"/>
        <v>0.33504396628626254</v>
      </c>
      <c r="CF127" s="129">
        <f t="shared" si="131"/>
        <v>0.33504396628626265</v>
      </c>
      <c r="CG127" s="129">
        <f t="shared" si="131"/>
        <v>0.33504396628626254</v>
      </c>
      <c r="CH127" s="129">
        <f t="shared" si="131"/>
        <v>0.33504396628626265</v>
      </c>
      <c r="CI127" s="129">
        <f t="shared" si="131"/>
        <v>0.33504396628626276</v>
      </c>
      <c r="CJ127" s="129">
        <f t="shared" si="131"/>
        <v>0.33504396628626265</v>
      </c>
      <c r="CK127" s="129">
        <f t="shared" si="131"/>
        <v>0.33504396628626265</v>
      </c>
      <c r="CL127" s="129">
        <f t="shared" si="131"/>
        <v>0.33504396628626265</v>
      </c>
      <c r="CM127" s="129">
        <f t="shared" si="131"/>
        <v>0.33504396628626265</v>
      </c>
      <c r="CN127" s="129">
        <f t="shared" si="131"/>
        <v>0.33504396628626271</v>
      </c>
      <c r="CO127" s="129">
        <f t="shared" si="131"/>
        <v>0.3350439662862626</v>
      </c>
      <c r="CP127" s="129">
        <f t="shared" si="131"/>
        <v>0.33504396628626265</v>
      </c>
      <c r="CQ127" s="129">
        <f t="shared" si="131"/>
        <v>0.33504396628626271</v>
      </c>
      <c r="CR127" s="129">
        <f t="shared" si="131"/>
        <v>0.33504396628626254</v>
      </c>
      <c r="CS127" s="129">
        <f t="shared" si="131"/>
        <v>0.3350439662862626</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0</v>
      </c>
      <c r="DD127" s="129">
        <f>MAX(MAX($CB127:$CX127),MAX($D127:$BY127))</f>
        <v>1</v>
      </c>
      <c r="DE127" s="69"/>
    </row>
    <row r="128" spans="1:109" x14ac:dyDescent="0.2">
      <c r="A128" s="69"/>
      <c r="B128" s="69"/>
      <c r="C128" s="69" t="s">
        <v>25</v>
      </c>
      <c r="D128" s="129">
        <f t="shared" ref="D128:AD128" si="132">IF(D3="FT1",SUM(D126:D127),1)</f>
        <v>0.99999999999999978</v>
      </c>
      <c r="E128" s="129">
        <f t="shared" si="132"/>
        <v>0.99999999999999978</v>
      </c>
      <c r="F128" s="129">
        <f t="shared" si="132"/>
        <v>1</v>
      </c>
      <c r="G128" s="129">
        <f t="shared" si="132"/>
        <v>1</v>
      </c>
      <c r="H128" s="129">
        <f t="shared" si="132"/>
        <v>1</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0.99999999999999989</v>
      </c>
      <c r="X128" s="129">
        <f t="shared" si="132"/>
        <v>1</v>
      </c>
      <c r="Y128" s="129">
        <f t="shared" si="132"/>
        <v>1</v>
      </c>
      <c r="Z128" s="129">
        <f t="shared" si="132"/>
        <v>0.99999999999999978</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1</v>
      </c>
      <c r="AP128" s="129">
        <f t="shared" si="133"/>
        <v>1</v>
      </c>
      <c r="AQ128" s="129">
        <f t="shared" si="133"/>
        <v>1</v>
      </c>
      <c r="AR128" s="129">
        <f t="shared" si="133"/>
        <v>1</v>
      </c>
      <c r="AS128" s="129">
        <f t="shared" si="133"/>
        <v>0.99999999999999989</v>
      </c>
      <c r="AT128" s="129">
        <f t="shared" si="133"/>
        <v>1</v>
      </c>
      <c r="AU128" s="129">
        <f t="shared" si="133"/>
        <v>1</v>
      </c>
      <c r="AV128" s="129">
        <f t="shared" si="133"/>
        <v>1</v>
      </c>
      <c r="AW128" s="129">
        <f t="shared" si="133"/>
        <v>1</v>
      </c>
      <c r="AX128" s="129">
        <f t="shared" si="133"/>
        <v>1</v>
      </c>
      <c r="AY128" s="129">
        <f t="shared" si="133"/>
        <v>0.99999999999999989</v>
      </c>
      <c r="AZ128" s="129">
        <f t="shared" si="133"/>
        <v>1</v>
      </c>
      <c r="BA128" s="129">
        <f t="shared" si="133"/>
        <v>1</v>
      </c>
      <c r="BB128" s="129">
        <f t="shared" si="133"/>
        <v>1</v>
      </c>
      <c r="BC128" s="129">
        <f t="shared" si="133"/>
        <v>1</v>
      </c>
      <c r="BD128" s="129">
        <f t="shared" si="133"/>
        <v>1</v>
      </c>
      <c r="BE128" s="129">
        <f t="shared" si="133"/>
        <v>1</v>
      </c>
      <c r="BF128" s="129">
        <f t="shared" si="133"/>
        <v>0.99999999999999978</v>
      </c>
      <c r="BG128" s="129">
        <f t="shared" si="133"/>
        <v>1</v>
      </c>
      <c r="BH128" s="129">
        <f t="shared" si="133"/>
        <v>0.99999999999999978</v>
      </c>
      <c r="BI128" s="129">
        <f t="shared" si="133"/>
        <v>1</v>
      </c>
      <c r="BJ128" s="129">
        <f t="shared" si="133"/>
        <v>0.99999999999999989</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0.99999999999999978</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0.99999999999999989</v>
      </c>
      <c r="CC128" s="129">
        <f t="shared" si="135"/>
        <v>1</v>
      </c>
      <c r="CD128" s="129">
        <f t="shared" si="135"/>
        <v>1</v>
      </c>
      <c r="CE128" s="129">
        <f t="shared" si="135"/>
        <v>1</v>
      </c>
      <c r="CF128" s="129">
        <f t="shared" si="135"/>
        <v>0.99999999999999978</v>
      </c>
      <c r="CG128" s="129">
        <f t="shared" si="135"/>
        <v>1</v>
      </c>
      <c r="CH128" s="129">
        <f t="shared" si="135"/>
        <v>1</v>
      </c>
      <c r="CI128" s="129">
        <f t="shared" si="135"/>
        <v>1</v>
      </c>
      <c r="CJ128" s="129">
        <f t="shared" si="135"/>
        <v>0.99999999999999978</v>
      </c>
      <c r="CK128" s="129">
        <f t="shared" si="135"/>
        <v>0.99999999999999978</v>
      </c>
      <c r="CL128" s="129">
        <f t="shared" si="135"/>
        <v>1</v>
      </c>
      <c r="CM128" s="129">
        <f t="shared" si="135"/>
        <v>1</v>
      </c>
      <c r="CN128" s="129">
        <f t="shared" si="135"/>
        <v>1</v>
      </c>
      <c r="CO128" s="129">
        <f t="shared" si="135"/>
        <v>1</v>
      </c>
      <c r="CP128" s="129">
        <f t="shared" si="135"/>
        <v>0.99999999999999989</v>
      </c>
      <c r="CQ128" s="129">
        <f t="shared" si="135"/>
        <v>1</v>
      </c>
      <c r="CR128" s="129">
        <f t="shared" si="135"/>
        <v>1</v>
      </c>
      <c r="CS128" s="129">
        <f t="shared" si="135"/>
        <v>0.99999999999999978</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v>
      </c>
      <c r="DE128" s="69"/>
    </row>
    <row r="129" spans="1:109" x14ac:dyDescent="0.2">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
      <c r="A131" s="69"/>
      <c r="B131" s="69"/>
      <c r="C131" s="70" t="s">
        <v>326</v>
      </c>
      <c r="D131" s="130">
        <f t="shared" ref="D131:AD131" si="136">IF(D$3="FT1",D115/D$122,1)</f>
        <v>0.11031378951418519</v>
      </c>
      <c r="E131" s="130">
        <f t="shared" si="136"/>
        <v>0.11031378951418519</v>
      </c>
      <c r="F131" s="130">
        <f t="shared" si="136"/>
        <v>1</v>
      </c>
      <c r="G131" s="130">
        <f t="shared" si="136"/>
        <v>0.11031378951418525</v>
      </c>
      <c r="H131" s="130">
        <f t="shared" si="136"/>
        <v>0.11031378951418523</v>
      </c>
      <c r="I131" s="130">
        <f t="shared" si="136"/>
        <v>0.11031378951418525</v>
      </c>
      <c r="J131" s="130">
        <f t="shared" si="136"/>
        <v>0.11031378951418523</v>
      </c>
      <c r="K131" s="130">
        <f t="shared" si="136"/>
        <v>0.11031378951418523</v>
      </c>
      <c r="L131" s="130">
        <f t="shared" si="136"/>
        <v>1</v>
      </c>
      <c r="M131" s="130">
        <f t="shared" si="136"/>
        <v>0.11031378951418522</v>
      </c>
      <c r="N131" s="130">
        <f t="shared" si="136"/>
        <v>0.11031378951418525</v>
      </c>
      <c r="O131" s="130">
        <f t="shared" si="136"/>
        <v>0.11031378951418525</v>
      </c>
      <c r="P131" s="130">
        <f t="shared" si="136"/>
        <v>0.11031378951418523</v>
      </c>
      <c r="Q131" s="130">
        <f t="shared" si="136"/>
        <v>0.11031378951418525</v>
      </c>
      <c r="R131" s="130">
        <f t="shared" si="136"/>
        <v>1</v>
      </c>
      <c r="S131" s="130">
        <f t="shared" si="136"/>
        <v>1</v>
      </c>
      <c r="T131" s="130">
        <f t="shared" si="136"/>
        <v>1</v>
      </c>
      <c r="U131" s="130">
        <f t="shared" si="136"/>
        <v>1</v>
      </c>
      <c r="V131" s="130">
        <f t="shared" si="136"/>
        <v>1</v>
      </c>
      <c r="W131" s="130">
        <f t="shared" si="136"/>
        <v>0.11031378951418522</v>
      </c>
      <c r="X131" s="130">
        <f t="shared" si="136"/>
        <v>0.11031378951418523</v>
      </c>
      <c r="Y131" s="130">
        <f t="shared" si="136"/>
        <v>0.11031378951418522</v>
      </c>
      <c r="Z131" s="130">
        <f t="shared" si="136"/>
        <v>0.11031378951418522</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0.11031378951418523</v>
      </c>
      <c r="AJ131" s="130">
        <f t="shared" si="137"/>
        <v>1</v>
      </c>
      <c r="AK131" s="130">
        <f t="shared" si="137"/>
        <v>1</v>
      </c>
      <c r="AL131" s="130">
        <f t="shared" si="137"/>
        <v>0.11031378951418525</v>
      </c>
      <c r="AM131" s="130">
        <f t="shared" si="137"/>
        <v>1</v>
      </c>
      <c r="AN131" s="130">
        <f t="shared" si="137"/>
        <v>1</v>
      </c>
      <c r="AO131" s="130">
        <f t="shared" si="137"/>
        <v>0.11031378951418523</v>
      </c>
      <c r="AP131" s="130">
        <f t="shared" si="137"/>
        <v>0.11031378951418523</v>
      </c>
      <c r="AQ131" s="130">
        <f t="shared" si="137"/>
        <v>1</v>
      </c>
      <c r="AR131" s="130">
        <f t="shared" si="137"/>
        <v>0.11031378951418523</v>
      </c>
      <c r="AS131" s="130">
        <f t="shared" si="137"/>
        <v>0.11031378951418523</v>
      </c>
      <c r="AT131" s="130">
        <f t="shared" si="137"/>
        <v>0.1649412887962852</v>
      </c>
      <c r="AU131" s="130">
        <f t="shared" si="137"/>
        <v>1</v>
      </c>
      <c r="AV131" s="130">
        <f t="shared" si="137"/>
        <v>0.11031378951418525</v>
      </c>
      <c r="AW131" s="130">
        <f t="shared" si="137"/>
        <v>0.11031378951418523</v>
      </c>
      <c r="AX131" s="130">
        <f t="shared" si="137"/>
        <v>1</v>
      </c>
      <c r="AY131" s="130">
        <f t="shared" si="137"/>
        <v>0.11031378951418523</v>
      </c>
      <c r="AZ131" s="130">
        <f t="shared" si="137"/>
        <v>0.11031378951418522</v>
      </c>
      <c r="BA131" s="130">
        <f t="shared" ref="BA131:BA136" si="138">IF(BA$3="FT1",BA115/BA$122,1)</f>
        <v>0.11031378951418523</v>
      </c>
      <c r="BB131" s="130">
        <f t="shared" si="137"/>
        <v>0.11031378951418525</v>
      </c>
      <c r="BC131" s="130">
        <f t="shared" si="137"/>
        <v>0.11031378951418525</v>
      </c>
      <c r="BD131" s="130">
        <f t="shared" si="137"/>
        <v>0.11031378951418525</v>
      </c>
      <c r="BE131" s="130">
        <f t="shared" si="137"/>
        <v>1</v>
      </c>
      <c r="BF131" s="130">
        <f t="shared" si="137"/>
        <v>0.11031378951418519</v>
      </c>
      <c r="BG131" s="130">
        <f t="shared" si="137"/>
        <v>0.11031378951418523</v>
      </c>
      <c r="BH131" s="130">
        <f t="shared" si="137"/>
        <v>0.11031378951418519</v>
      </c>
      <c r="BI131" s="130">
        <f t="shared" si="137"/>
        <v>0.11031378951418525</v>
      </c>
      <c r="BJ131" s="130">
        <f t="shared" si="137"/>
        <v>0.11031378951418522</v>
      </c>
      <c r="BK131" s="130">
        <f t="shared" si="137"/>
        <v>0.11031378951418523</v>
      </c>
      <c r="BL131" s="130">
        <f t="shared" ref="BL131:BY131" si="139">IF(BL$3="FT1",BL115/BL$122,1)</f>
        <v>0.11031378951418523</v>
      </c>
      <c r="BM131" s="130">
        <f t="shared" si="139"/>
        <v>0.11031378951418525</v>
      </c>
      <c r="BN131" s="130">
        <f t="shared" si="139"/>
        <v>0.11031378951418526</v>
      </c>
      <c r="BO131" s="130">
        <f t="shared" si="139"/>
        <v>0.11031378951418523</v>
      </c>
      <c r="BP131" s="130">
        <f t="shared" si="139"/>
        <v>0.11031378951418525</v>
      </c>
      <c r="BQ131" s="130">
        <f t="shared" si="139"/>
        <v>0.1103137895141852</v>
      </c>
      <c r="BR131" s="130">
        <f t="shared" si="139"/>
        <v>0.11031378951418525</v>
      </c>
      <c r="BS131" s="130">
        <f t="shared" si="139"/>
        <v>1</v>
      </c>
      <c r="BT131" s="130">
        <f t="shared" si="139"/>
        <v>0.11031378951418523</v>
      </c>
      <c r="BU131" s="130">
        <f t="shared" si="139"/>
        <v>1</v>
      </c>
      <c r="BV131" s="130">
        <f t="shared" si="139"/>
        <v>1</v>
      </c>
      <c r="BW131" s="130">
        <f t="shared" si="139"/>
        <v>0.11031378951418523</v>
      </c>
      <c r="BX131" s="130">
        <f t="shared" si="139"/>
        <v>0.11031378951418523</v>
      </c>
      <c r="BY131" s="130">
        <f t="shared" si="139"/>
        <v>1</v>
      </c>
      <c r="BZ131" s="202"/>
      <c r="CA131" s="118"/>
      <c r="CB131" s="130">
        <f t="shared" ref="CB131:CX131" si="140">IF(CB$3="FT1",CB115/CB$122,1)</f>
        <v>0.11031378951418523</v>
      </c>
      <c r="CC131" s="130">
        <f t="shared" si="140"/>
        <v>0.11031378951418523</v>
      </c>
      <c r="CD131" s="130">
        <f t="shared" si="140"/>
        <v>0.11031378951418523</v>
      </c>
      <c r="CE131" s="130">
        <f t="shared" si="140"/>
        <v>0.11031378951418525</v>
      </c>
      <c r="CF131" s="130">
        <f t="shared" si="140"/>
        <v>0.11031378951418519</v>
      </c>
      <c r="CG131" s="130">
        <f t="shared" si="140"/>
        <v>0.11031378951418525</v>
      </c>
      <c r="CH131" s="130">
        <f t="shared" si="140"/>
        <v>0.11031378951418522</v>
      </c>
      <c r="CI131" s="130">
        <f t="shared" si="140"/>
        <v>0.11031378951418525</v>
      </c>
      <c r="CJ131" s="130">
        <f t="shared" si="140"/>
        <v>0.11031378951418519</v>
      </c>
      <c r="CK131" s="130">
        <f t="shared" si="140"/>
        <v>0.11031378951418519</v>
      </c>
      <c r="CL131" s="130">
        <f t="shared" si="140"/>
        <v>0.11031378951418525</v>
      </c>
      <c r="CM131" s="130">
        <f t="shared" si="140"/>
        <v>0.11031378951418523</v>
      </c>
      <c r="CN131" s="130">
        <f t="shared" si="140"/>
        <v>0.11031378951418525</v>
      </c>
      <c r="CO131" s="130">
        <f t="shared" si="140"/>
        <v>0.11031378951418523</v>
      </c>
      <c r="CP131" s="130">
        <f t="shared" si="140"/>
        <v>0.11031378951418522</v>
      </c>
      <c r="CQ131" s="130">
        <f t="shared" si="140"/>
        <v>0.11031378951418523</v>
      </c>
      <c r="CR131" s="130">
        <f t="shared" si="140"/>
        <v>0.11031378951418522</v>
      </c>
      <c r="CS131" s="130">
        <f t="shared" si="140"/>
        <v>0.11031378951418522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
      <c r="A132" s="69"/>
      <c r="B132" s="69"/>
      <c r="C132" s="70" t="s">
        <v>327</v>
      </c>
      <c r="D132" s="130">
        <f t="shared" ref="D132:AD132" si="143">IF(D$3="FT1",D116/D$122,1)</f>
        <v>4.2861839071447437E-2</v>
      </c>
      <c r="E132" s="130">
        <f t="shared" si="143"/>
        <v>4.2861839071447437E-2</v>
      </c>
      <c r="F132" s="130">
        <f t="shared" si="143"/>
        <v>1</v>
      </c>
      <c r="G132" s="130">
        <f t="shared" si="143"/>
        <v>4.2861839071447444E-2</v>
      </c>
      <c r="H132" s="130">
        <f t="shared" si="143"/>
        <v>4.2861839071447437E-2</v>
      </c>
      <c r="I132" s="130">
        <f t="shared" si="143"/>
        <v>4.2861839071447444E-2</v>
      </c>
      <c r="J132" s="130">
        <f t="shared" si="143"/>
        <v>4.2861839071447437E-2</v>
      </c>
      <c r="K132" s="130">
        <f t="shared" si="143"/>
        <v>4.2861839071447444E-2</v>
      </c>
      <c r="L132" s="130">
        <f t="shared" si="143"/>
        <v>1</v>
      </c>
      <c r="M132" s="130">
        <f t="shared" si="143"/>
        <v>4.2861839071447437E-2</v>
      </c>
      <c r="N132" s="130">
        <f t="shared" si="143"/>
        <v>4.2861839071447451E-2</v>
      </c>
      <c r="O132" s="130">
        <f t="shared" si="143"/>
        <v>4.2861839071447444E-2</v>
      </c>
      <c r="P132" s="130">
        <f t="shared" si="143"/>
        <v>4.2861839071447444E-2</v>
      </c>
      <c r="Q132" s="130">
        <f t="shared" si="143"/>
        <v>4.2861839071447444E-2</v>
      </c>
      <c r="R132" s="130">
        <f t="shared" si="143"/>
        <v>1</v>
      </c>
      <c r="S132" s="130">
        <f t="shared" si="143"/>
        <v>1</v>
      </c>
      <c r="T132" s="130">
        <f t="shared" si="143"/>
        <v>1</v>
      </c>
      <c r="U132" s="130">
        <f t="shared" si="143"/>
        <v>1</v>
      </c>
      <c r="V132" s="130">
        <f t="shared" si="143"/>
        <v>1</v>
      </c>
      <c r="W132" s="130">
        <f t="shared" si="143"/>
        <v>4.2861839071447423E-2</v>
      </c>
      <c r="X132" s="130">
        <f t="shared" si="143"/>
        <v>4.2861839071447444E-2</v>
      </c>
      <c r="Y132" s="130">
        <f t="shared" si="143"/>
        <v>4.2861839071447444E-2</v>
      </c>
      <c r="Z132" s="130">
        <f t="shared" si="143"/>
        <v>4.2861839071447437E-2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4.2861839071447444E-2</v>
      </c>
      <c r="AJ132" s="130">
        <f t="shared" si="144"/>
        <v>1</v>
      </c>
      <c r="AK132" s="130">
        <f t="shared" si="144"/>
        <v>1</v>
      </c>
      <c r="AL132" s="130">
        <f t="shared" si="144"/>
        <v>4.2861839071447444E-2</v>
      </c>
      <c r="AM132" s="130">
        <f t="shared" si="144"/>
        <v>1</v>
      </c>
      <c r="AN132" s="130">
        <f t="shared" si="144"/>
        <v>1</v>
      </c>
      <c r="AO132" s="130">
        <f t="shared" si="144"/>
        <v>4.2861839071447437E-2</v>
      </c>
      <c r="AP132" s="130">
        <f t="shared" si="144"/>
        <v>4.2861839071447437E-2</v>
      </c>
      <c r="AQ132" s="130">
        <f t="shared" si="144"/>
        <v>1</v>
      </c>
      <c r="AR132" s="130">
        <f t="shared" si="144"/>
        <v>4.2861839071447444E-2</v>
      </c>
      <c r="AS132" s="130">
        <f t="shared" si="144"/>
        <v>4.2861839071447437E-2</v>
      </c>
      <c r="AT132" s="130">
        <f t="shared" si="144"/>
        <v>6.4087064797229379E-2</v>
      </c>
      <c r="AU132" s="130">
        <f t="shared" si="144"/>
        <v>1</v>
      </c>
      <c r="AV132" s="130">
        <f t="shared" si="144"/>
        <v>4.2861839071447451E-2</v>
      </c>
      <c r="AW132" s="130">
        <f t="shared" si="144"/>
        <v>4.2861839071447444E-2</v>
      </c>
      <c r="AX132" s="130">
        <f t="shared" si="144"/>
        <v>1</v>
      </c>
      <c r="AY132" s="130">
        <f t="shared" si="144"/>
        <v>4.2861839071447437E-2</v>
      </c>
      <c r="AZ132" s="130">
        <f t="shared" si="144"/>
        <v>4.286183907144743E-2</v>
      </c>
      <c r="BA132" s="130">
        <f t="shared" si="138"/>
        <v>4.2861839071447444E-2</v>
      </c>
      <c r="BB132" s="130">
        <f t="shared" si="144"/>
        <v>4.2861839071447451E-2</v>
      </c>
      <c r="BC132" s="130">
        <f t="shared" si="144"/>
        <v>4.2861839071447451E-2</v>
      </c>
      <c r="BD132" s="130">
        <f t="shared" si="144"/>
        <v>4.2861839071447444E-2</v>
      </c>
      <c r="BE132" s="130">
        <f t="shared" si="144"/>
        <v>1</v>
      </c>
      <c r="BF132" s="130">
        <f t="shared" si="144"/>
        <v>4.2861839071447437E-2</v>
      </c>
      <c r="BG132" s="130">
        <f t="shared" si="144"/>
        <v>4.2861839071447437E-2</v>
      </c>
      <c r="BH132" s="130">
        <f t="shared" si="144"/>
        <v>4.2861839071447437E-2</v>
      </c>
      <c r="BI132" s="130">
        <f t="shared" si="144"/>
        <v>4.2861839071447437E-2</v>
      </c>
      <c r="BJ132" s="130">
        <f t="shared" si="144"/>
        <v>4.2861839071447437E-2</v>
      </c>
      <c r="BK132" s="130">
        <f t="shared" si="144"/>
        <v>4.2861839071447444E-2</v>
      </c>
      <c r="BL132" s="130">
        <f t="shared" ref="BL132:BY132" si="145">IF(BL$3="FT1",BL116/BL$122,1)</f>
        <v>4.2861839071447437E-2</v>
      </c>
      <c r="BM132" s="130">
        <f t="shared" si="145"/>
        <v>4.2861839071447437E-2</v>
      </c>
      <c r="BN132" s="130">
        <f t="shared" si="145"/>
        <v>4.2861839071447444E-2</v>
      </c>
      <c r="BO132" s="130">
        <f t="shared" si="145"/>
        <v>4.286183907144743E-2</v>
      </c>
      <c r="BP132" s="130">
        <f t="shared" si="145"/>
        <v>4.2861839071447444E-2</v>
      </c>
      <c r="BQ132" s="130">
        <f t="shared" si="145"/>
        <v>4.2861839071447437E-2</v>
      </c>
      <c r="BR132" s="130">
        <f t="shared" si="145"/>
        <v>4.2861839071447444E-2</v>
      </c>
      <c r="BS132" s="130">
        <f t="shared" si="145"/>
        <v>1</v>
      </c>
      <c r="BT132" s="130">
        <f t="shared" si="145"/>
        <v>4.2861839071447444E-2</v>
      </c>
      <c r="BU132" s="130">
        <f t="shared" si="145"/>
        <v>1</v>
      </c>
      <c r="BV132" s="130">
        <f t="shared" si="145"/>
        <v>1</v>
      </c>
      <c r="BW132" s="130">
        <f t="shared" si="145"/>
        <v>4.2861839071447437E-2</v>
      </c>
      <c r="BX132" s="130">
        <f t="shared" si="145"/>
        <v>4.2861839071447437E-2</v>
      </c>
      <c r="BY132" s="130">
        <f t="shared" si="145"/>
        <v>1</v>
      </c>
      <c r="BZ132" s="202"/>
      <c r="CA132" s="118"/>
      <c r="CB132" s="130">
        <f t="shared" ref="CB132:CX132" si="146">IF(CB$3="FT1",CB116/CB$122,1)</f>
        <v>4.286183907144743E-2</v>
      </c>
      <c r="CC132" s="130">
        <f t="shared" si="146"/>
        <v>4.2861839071447444E-2</v>
      </c>
      <c r="CD132" s="130">
        <f t="shared" si="146"/>
        <v>4.2861839071447437E-2</v>
      </c>
      <c r="CE132" s="130">
        <f t="shared" si="146"/>
        <v>4.2861839071447451E-2</v>
      </c>
      <c r="CF132" s="130">
        <f t="shared" si="146"/>
        <v>4.2861839071447437E-2</v>
      </c>
      <c r="CG132" s="130">
        <f t="shared" si="146"/>
        <v>4.2861839071447451E-2</v>
      </c>
      <c r="CH132" s="130">
        <f t="shared" si="146"/>
        <v>4.2861839071447437E-2</v>
      </c>
      <c r="CI132" s="130">
        <f t="shared" si="146"/>
        <v>4.2861839071447437E-2</v>
      </c>
      <c r="CJ132" s="130">
        <f t="shared" si="146"/>
        <v>4.2861839071447437E-2</v>
      </c>
      <c r="CK132" s="130">
        <f t="shared" si="146"/>
        <v>4.2861839071447437E-2</v>
      </c>
      <c r="CL132" s="130">
        <f t="shared" si="146"/>
        <v>4.2861839071447444E-2</v>
      </c>
      <c r="CM132" s="130">
        <f t="shared" si="146"/>
        <v>4.2861839071447437E-2</v>
      </c>
      <c r="CN132" s="130">
        <f t="shared" si="146"/>
        <v>4.2861839071447444E-2</v>
      </c>
      <c r="CO132" s="130">
        <f t="shared" si="146"/>
        <v>4.2861839071447444E-2</v>
      </c>
      <c r="CP132" s="130">
        <f t="shared" si="146"/>
        <v>4.286183907144743E-2</v>
      </c>
      <c r="CQ132" s="130">
        <f t="shared" si="146"/>
        <v>4.2861839071447444E-2</v>
      </c>
      <c r="CR132" s="130">
        <f t="shared" si="146"/>
        <v>4.2861839071447437E-2</v>
      </c>
      <c r="CS132" s="130">
        <f t="shared" si="146"/>
        <v>4.286183907144743E-2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
      <c r="A133" s="89"/>
      <c r="B133" s="89"/>
      <c r="C133" s="70" t="s">
        <v>328</v>
      </c>
      <c r="D133" s="130">
        <f t="shared" ref="D133:AD133" si="147">IF(D$3="FT1",D117/D$122,1)</f>
        <v>0.51178040512810452</v>
      </c>
      <c r="E133" s="130">
        <f t="shared" si="147"/>
        <v>0.51178040512810452</v>
      </c>
      <c r="F133" s="130">
        <f t="shared" si="147"/>
        <v>1</v>
      </c>
      <c r="G133" s="130">
        <f t="shared" si="147"/>
        <v>0.51178040512810474</v>
      </c>
      <c r="H133" s="130">
        <f t="shared" si="147"/>
        <v>0.51178040512810463</v>
      </c>
      <c r="I133" s="130">
        <f t="shared" si="147"/>
        <v>0.51178040512810485</v>
      </c>
      <c r="J133" s="130">
        <f t="shared" si="147"/>
        <v>0.51178040512810463</v>
      </c>
      <c r="K133" s="130">
        <f t="shared" si="147"/>
        <v>0.51178040512810474</v>
      </c>
      <c r="L133" s="130">
        <f t="shared" si="147"/>
        <v>1</v>
      </c>
      <c r="M133" s="130">
        <f t="shared" si="147"/>
        <v>0.51178040512810474</v>
      </c>
      <c r="N133" s="130">
        <f t="shared" si="147"/>
        <v>0.51178040512810463</v>
      </c>
      <c r="O133" s="130">
        <f t="shared" si="147"/>
        <v>0.51178040512810474</v>
      </c>
      <c r="P133" s="130">
        <f t="shared" si="147"/>
        <v>0.51178040512810463</v>
      </c>
      <c r="Q133" s="130">
        <f t="shared" si="147"/>
        <v>0.51178040512810463</v>
      </c>
      <c r="R133" s="130">
        <f t="shared" si="147"/>
        <v>1</v>
      </c>
      <c r="S133" s="130">
        <f t="shared" si="147"/>
        <v>1</v>
      </c>
      <c r="T133" s="130">
        <f t="shared" si="147"/>
        <v>1</v>
      </c>
      <c r="U133" s="130">
        <f t="shared" si="147"/>
        <v>1</v>
      </c>
      <c r="V133" s="130">
        <f t="shared" si="147"/>
        <v>1</v>
      </c>
      <c r="W133" s="130">
        <f t="shared" si="147"/>
        <v>0.51178040512810452</v>
      </c>
      <c r="X133" s="130">
        <f t="shared" si="147"/>
        <v>0.51178040512810463</v>
      </c>
      <c r="Y133" s="130">
        <f t="shared" si="147"/>
        <v>0.51178040512810463</v>
      </c>
      <c r="Z133" s="130">
        <f t="shared" si="147"/>
        <v>0.51178040512810474</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0.51178040512810474</v>
      </c>
      <c r="AJ133" s="130">
        <f t="shared" si="148"/>
        <v>1</v>
      </c>
      <c r="AK133" s="130">
        <f t="shared" si="148"/>
        <v>1</v>
      </c>
      <c r="AL133" s="130">
        <f t="shared" si="148"/>
        <v>0.51178040512810463</v>
      </c>
      <c r="AM133" s="130">
        <f t="shared" si="148"/>
        <v>1</v>
      </c>
      <c r="AN133" s="130">
        <f t="shared" si="148"/>
        <v>1</v>
      </c>
      <c r="AO133" s="130">
        <f t="shared" si="148"/>
        <v>0.51178040512810474</v>
      </c>
      <c r="AP133" s="130">
        <f t="shared" si="148"/>
        <v>0.51178040512810474</v>
      </c>
      <c r="AQ133" s="130">
        <f t="shared" si="148"/>
        <v>1</v>
      </c>
      <c r="AR133" s="130">
        <f t="shared" si="148"/>
        <v>0.51178040512810463</v>
      </c>
      <c r="AS133" s="130">
        <f t="shared" si="148"/>
        <v>0.51178040512810474</v>
      </c>
      <c r="AT133" s="130">
        <f t="shared" si="148"/>
        <v>0.77097164640648541</v>
      </c>
      <c r="AU133" s="130">
        <f t="shared" si="148"/>
        <v>1</v>
      </c>
      <c r="AV133" s="130">
        <f t="shared" si="148"/>
        <v>0.51178040512810474</v>
      </c>
      <c r="AW133" s="130">
        <f t="shared" si="148"/>
        <v>0.51178040512810474</v>
      </c>
      <c r="AX133" s="130">
        <f t="shared" si="148"/>
        <v>1</v>
      </c>
      <c r="AY133" s="130">
        <f t="shared" si="148"/>
        <v>0.51178040512810463</v>
      </c>
      <c r="AZ133" s="130">
        <f t="shared" si="148"/>
        <v>0.51178040512810474</v>
      </c>
      <c r="BA133" s="130">
        <f t="shared" si="138"/>
        <v>0.51178040512810463</v>
      </c>
      <c r="BB133" s="130">
        <f t="shared" si="148"/>
        <v>0.51178040512810474</v>
      </c>
      <c r="BC133" s="130">
        <f t="shared" si="148"/>
        <v>0.51178040512810474</v>
      </c>
      <c r="BD133" s="130">
        <f t="shared" si="148"/>
        <v>0.51178040512810463</v>
      </c>
      <c r="BE133" s="130">
        <f t="shared" si="148"/>
        <v>1</v>
      </c>
      <c r="BF133" s="130">
        <f t="shared" si="148"/>
        <v>0.51178040512810452</v>
      </c>
      <c r="BG133" s="130">
        <f t="shared" si="148"/>
        <v>0.51178040512810474</v>
      </c>
      <c r="BH133" s="130">
        <f t="shared" si="148"/>
        <v>0.51178040512810452</v>
      </c>
      <c r="BI133" s="130">
        <f t="shared" si="148"/>
        <v>0.51178040512810474</v>
      </c>
      <c r="BJ133" s="130">
        <f t="shared" si="148"/>
        <v>0.51178040512810463</v>
      </c>
      <c r="BK133" s="130">
        <f t="shared" si="148"/>
        <v>0.51178040512810463</v>
      </c>
      <c r="BL133" s="130">
        <f t="shared" ref="BL133:BY133" si="149">IF(BL$3="FT1",BL117/BL$122,1)</f>
        <v>0.51178040512810474</v>
      </c>
      <c r="BM133" s="130">
        <f t="shared" si="149"/>
        <v>0.51178040512810474</v>
      </c>
      <c r="BN133" s="130">
        <f t="shared" si="149"/>
        <v>0.51178040512810474</v>
      </c>
      <c r="BO133" s="130">
        <f t="shared" si="149"/>
        <v>0.51178040512810474</v>
      </c>
      <c r="BP133" s="130">
        <f t="shared" si="149"/>
        <v>0.51178040512810485</v>
      </c>
      <c r="BQ133" s="130">
        <f t="shared" si="149"/>
        <v>0.51178040512810463</v>
      </c>
      <c r="BR133" s="130">
        <f t="shared" si="149"/>
        <v>0.51178040512810463</v>
      </c>
      <c r="BS133" s="130">
        <f t="shared" si="149"/>
        <v>1</v>
      </c>
      <c r="BT133" s="130">
        <f t="shared" si="149"/>
        <v>0.51178040512810474</v>
      </c>
      <c r="BU133" s="130">
        <f t="shared" si="149"/>
        <v>1</v>
      </c>
      <c r="BV133" s="130">
        <f t="shared" si="149"/>
        <v>1</v>
      </c>
      <c r="BW133" s="130">
        <f t="shared" si="149"/>
        <v>0.51178040512810463</v>
      </c>
      <c r="BX133" s="130">
        <f t="shared" si="149"/>
        <v>0.51178040512810474</v>
      </c>
      <c r="BY133" s="130">
        <f t="shared" si="149"/>
        <v>1</v>
      </c>
      <c r="BZ133" s="130"/>
      <c r="CA133" s="118"/>
      <c r="CB133" s="130">
        <f t="shared" ref="CB133:CX133" si="150">IF(CB$3="FT1",CB117/CB$122,1)</f>
        <v>0.51178040512810463</v>
      </c>
      <c r="CC133" s="130">
        <f t="shared" si="150"/>
        <v>0.51178040512810474</v>
      </c>
      <c r="CD133" s="130">
        <f t="shared" si="150"/>
        <v>0.51178040512810474</v>
      </c>
      <c r="CE133" s="130">
        <f t="shared" si="150"/>
        <v>0.51178040512810463</v>
      </c>
      <c r="CF133" s="130">
        <f t="shared" si="150"/>
        <v>0.51178040512810452</v>
      </c>
      <c r="CG133" s="130">
        <f t="shared" si="150"/>
        <v>0.51178040512810463</v>
      </c>
      <c r="CH133" s="130">
        <f t="shared" si="150"/>
        <v>0.51178040512810463</v>
      </c>
      <c r="CI133" s="130">
        <f t="shared" si="150"/>
        <v>0.51178040512810463</v>
      </c>
      <c r="CJ133" s="130">
        <f t="shared" si="150"/>
        <v>0.51178040512810452</v>
      </c>
      <c r="CK133" s="130">
        <f t="shared" si="150"/>
        <v>0.51178040512810452</v>
      </c>
      <c r="CL133" s="130">
        <f t="shared" si="150"/>
        <v>0.51178040512810474</v>
      </c>
      <c r="CM133" s="130">
        <f t="shared" si="150"/>
        <v>0.51178040512810463</v>
      </c>
      <c r="CN133" s="130">
        <f t="shared" si="150"/>
        <v>0.51178040512810463</v>
      </c>
      <c r="CO133" s="130">
        <f t="shared" si="150"/>
        <v>0.51178040512810474</v>
      </c>
      <c r="CP133" s="130">
        <f t="shared" si="150"/>
        <v>0.51178040512810463</v>
      </c>
      <c r="CQ133" s="130">
        <f t="shared" si="150"/>
        <v>0.51178040512810463</v>
      </c>
      <c r="CR133" s="130">
        <f t="shared" si="150"/>
        <v>0.51178040512810474</v>
      </c>
      <c r="CS133" s="130">
        <f t="shared" si="150"/>
        <v>0.51178040512810452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
      <c r="A134" s="89"/>
      <c r="B134" s="89"/>
      <c r="C134" s="70" t="s">
        <v>329</v>
      </c>
      <c r="D134" s="130">
        <f t="shared" ref="D134:AD134" si="151">IF(D$3="FT1",D118/D$122,1)</f>
        <v>2.9960833289349155E-2</v>
      </c>
      <c r="E134" s="130">
        <f t="shared" si="151"/>
        <v>2.9960833289349155E-2</v>
      </c>
      <c r="F134" s="130">
        <f t="shared" si="151"/>
        <v>1</v>
      </c>
      <c r="G134" s="130">
        <f t="shared" si="151"/>
        <v>2.9960833289349148E-2</v>
      </c>
      <c r="H134" s="130">
        <f t="shared" si="151"/>
        <v>2.9960833289349145E-2</v>
      </c>
      <c r="I134" s="130">
        <f t="shared" si="151"/>
        <v>2.9960833289349134E-2</v>
      </c>
      <c r="J134" s="130">
        <f t="shared" si="151"/>
        <v>2.9960833289349151E-2</v>
      </c>
      <c r="K134" s="130">
        <f t="shared" si="151"/>
        <v>2.9960833289349145E-2</v>
      </c>
      <c r="L134" s="130">
        <f t="shared" si="151"/>
        <v>1</v>
      </c>
      <c r="M134" s="130">
        <f t="shared" si="151"/>
        <v>2.9960833289349155E-2</v>
      </c>
      <c r="N134" s="130">
        <f t="shared" si="151"/>
        <v>2.9960833289349138E-2</v>
      </c>
      <c r="O134" s="130">
        <f t="shared" si="151"/>
        <v>2.9960833289349148E-2</v>
      </c>
      <c r="P134" s="130">
        <f t="shared" si="151"/>
        <v>2.9960833289349151E-2</v>
      </c>
      <c r="Q134" s="130">
        <f t="shared" si="151"/>
        <v>2.9960833289349148E-2</v>
      </c>
      <c r="R134" s="130">
        <f t="shared" si="151"/>
        <v>1</v>
      </c>
      <c r="S134" s="130">
        <f t="shared" si="151"/>
        <v>1</v>
      </c>
      <c r="T134" s="130">
        <f t="shared" si="151"/>
        <v>1</v>
      </c>
      <c r="U134" s="130">
        <f t="shared" si="151"/>
        <v>1</v>
      </c>
      <c r="V134" s="130">
        <f t="shared" si="151"/>
        <v>1</v>
      </c>
      <c r="W134" s="130">
        <f t="shared" si="151"/>
        <v>2.9960833289349151E-2</v>
      </c>
      <c r="X134" s="130">
        <f t="shared" si="151"/>
        <v>2.9960833289349155E-2</v>
      </c>
      <c r="Y134" s="130">
        <f t="shared" si="151"/>
        <v>2.9960833289349151E-2</v>
      </c>
      <c r="Z134" s="130">
        <f t="shared" si="151"/>
        <v>2.9960833289349134E-2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2.9960833289349148E-2</v>
      </c>
      <c r="AJ134" s="130">
        <f t="shared" si="152"/>
        <v>1</v>
      </c>
      <c r="AK134" s="130">
        <f t="shared" si="152"/>
        <v>1</v>
      </c>
      <c r="AL134" s="130">
        <f t="shared" si="152"/>
        <v>2.9960833289349151E-2</v>
      </c>
      <c r="AM134" s="130">
        <f t="shared" si="152"/>
        <v>1</v>
      </c>
      <c r="AN134" s="130">
        <f t="shared" si="152"/>
        <v>1</v>
      </c>
      <c r="AO134" s="130">
        <f t="shared" si="152"/>
        <v>2.9960833289349145E-2</v>
      </c>
      <c r="AP134" s="130">
        <f t="shared" si="152"/>
        <v>2.9960833289349151E-2</v>
      </c>
      <c r="AQ134" s="130">
        <f t="shared" si="152"/>
        <v>1</v>
      </c>
      <c r="AR134" s="130">
        <f t="shared" si="152"/>
        <v>2.9960833289349151E-2</v>
      </c>
      <c r="AS134" s="130">
        <f t="shared" si="152"/>
        <v>2.9960833289349138E-2</v>
      </c>
      <c r="AT134" s="130">
        <f t="shared" si="152"/>
        <v>0</v>
      </c>
      <c r="AU134" s="130">
        <f t="shared" si="152"/>
        <v>1</v>
      </c>
      <c r="AV134" s="130">
        <f t="shared" si="152"/>
        <v>2.9960833289349134E-2</v>
      </c>
      <c r="AW134" s="130">
        <f t="shared" si="152"/>
        <v>2.9960833289349141E-2</v>
      </c>
      <c r="AX134" s="130">
        <f t="shared" si="152"/>
        <v>1</v>
      </c>
      <c r="AY134" s="130">
        <f t="shared" si="152"/>
        <v>2.9960833289349138E-2</v>
      </c>
      <c r="AZ134" s="130">
        <f t="shared" si="152"/>
        <v>2.9960833289349151E-2</v>
      </c>
      <c r="BA134" s="130">
        <f t="shared" si="138"/>
        <v>2.9960833289349151E-2</v>
      </c>
      <c r="BB134" s="130">
        <f t="shared" si="152"/>
        <v>2.9960833289349148E-2</v>
      </c>
      <c r="BC134" s="130">
        <f t="shared" si="152"/>
        <v>2.9960833289349148E-2</v>
      </c>
      <c r="BD134" s="130">
        <f t="shared" si="152"/>
        <v>2.9960833289349151E-2</v>
      </c>
      <c r="BE134" s="130">
        <f t="shared" si="152"/>
        <v>1</v>
      </c>
      <c r="BF134" s="130">
        <f t="shared" si="152"/>
        <v>2.9960833289349155E-2</v>
      </c>
      <c r="BG134" s="130">
        <f t="shared" si="152"/>
        <v>2.9960833289349145E-2</v>
      </c>
      <c r="BH134" s="130">
        <f t="shared" si="152"/>
        <v>2.9960833289349155E-2</v>
      </c>
      <c r="BI134" s="130">
        <f t="shared" si="152"/>
        <v>2.9960833289349141E-2</v>
      </c>
      <c r="BJ134" s="130">
        <f t="shared" si="152"/>
        <v>2.9960833289349151E-2</v>
      </c>
      <c r="BK134" s="130">
        <f t="shared" si="152"/>
        <v>2.9960833289349145E-2</v>
      </c>
      <c r="BL134" s="130">
        <f t="shared" ref="BL134:BY134" si="153">IF(BL$3="FT1",BL118/BL$122,1)</f>
        <v>2.9960833289349151E-2</v>
      </c>
      <c r="BM134" s="130">
        <f t="shared" si="153"/>
        <v>2.9960833289349145E-2</v>
      </c>
      <c r="BN134" s="130">
        <f t="shared" si="153"/>
        <v>2.9960833289349151E-2</v>
      </c>
      <c r="BO134" s="130">
        <f t="shared" si="153"/>
        <v>2.9960833289349148E-2</v>
      </c>
      <c r="BP134" s="130">
        <f t="shared" si="153"/>
        <v>2.9960833289349138E-2</v>
      </c>
      <c r="BQ134" s="130">
        <f t="shared" si="153"/>
        <v>2.9960833289349138E-2</v>
      </c>
      <c r="BR134" s="130">
        <f t="shared" si="153"/>
        <v>2.9960833289349148E-2</v>
      </c>
      <c r="BS134" s="130">
        <f t="shared" si="153"/>
        <v>1</v>
      </c>
      <c r="BT134" s="130">
        <f t="shared" si="153"/>
        <v>2.9960833289349148E-2</v>
      </c>
      <c r="BU134" s="130">
        <f t="shared" si="153"/>
        <v>1</v>
      </c>
      <c r="BV134" s="130">
        <f t="shared" si="153"/>
        <v>1</v>
      </c>
      <c r="BW134" s="130">
        <f t="shared" si="153"/>
        <v>2.9960833289349155E-2</v>
      </c>
      <c r="BX134" s="130">
        <f t="shared" si="153"/>
        <v>2.9960833289349145E-2</v>
      </c>
      <c r="BY134" s="130">
        <f t="shared" si="153"/>
        <v>1</v>
      </c>
      <c r="BZ134" s="130"/>
      <c r="CA134" s="118"/>
      <c r="CB134" s="130">
        <f t="shared" ref="CB134:CX134" si="154">IF(CB$3="FT1",CB118/CB$122,1)</f>
        <v>2.9960833289349148E-2</v>
      </c>
      <c r="CC134" s="130">
        <f t="shared" si="154"/>
        <v>2.9960833289349141E-2</v>
      </c>
      <c r="CD134" s="130">
        <f t="shared" si="154"/>
        <v>2.9960833289349145E-2</v>
      </c>
      <c r="CE134" s="130">
        <f t="shared" si="154"/>
        <v>2.9960833289349138E-2</v>
      </c>
      <c r="CF134" s="130">
        <f t="shared" si="154"/>
        <v>2.9960833289349155E-2</v>
      </c>
      <c r="CG134" s="130">
        <f t="shared" si="154"/>
        <v>2.9960833289349138E-2</v>
      </c>
      <c r="CH134" s="130">
        <f t="shared" si="154"/>
        <v>2.9960833289349151E-2</v>
      </c>
      <c r="CI134" s="130">
        <f t="shared" si="154"/>
        <v>2.9960833289349158E-2</v>
      </c>
      <c r="CJ134" s="130">
        <f t="shared" si="154"/>
        <v>2.9960833289349155E-2</v>
      </c>
      <c r="CK134" s="130">
        <f t="shared" si="154"/>
        <v>2.9960833289349155E-2</v>
      </c>
      <c r="CL134" s="130">
        <f t="shared" si="154"/>
        <v>2.9960833289349151E-2</v>
      </c>
      <c r="CM134" s="130">
        <f t="shared" si="154"/>
        <v>2.9960833289349151E-2</v>
      </c>
      <c r="CN134" s="130">
        <f t="shared" si="154"/>
        <v>2.9960833289349148E-2</v>
      </c>
      <c r="CO134" s="130">
        <f t="shared" si="154"/>
        <v>2.9960833289349145E-2</v>
      </c>
      <c r="CP134" s="130">
        <f t="shared" si="154"/>
        <v>2.9960833289349148E-2</v>
      </c>
      <c r="CQ134" s="130">
        <f t="shared" si="154"/>
        <v>2.9960833289349155E-2</v>
      </c>
      <c r="CR134" s="130">
        <f t="shared" si="154"/>
        <v>2.9960833289349138E-2</v>
      </c>
      <c r="CS134" s="130">
        <f t="shared" si="154"/>
        <v>2.9960833289349145E-2</v>
      </c>
      <c r="CT134" s="130">
        <f t="shared" si="154"/>
        <v>8.9423587063646781E-2</v>
      </c>
      <c r="CU134" s="130">
        <f t="shared" si="154"/>
        <v>8.9423587063646795E-2</v>
      </c>
      <c r="CV134" s="130">
        <f t="shared" si="154"/>
        <v>8.9423587063646781E-2</v>
      </c>
      <c r="CW134" s="130">
        <f t="shared" si="154"/>
        <v>8.9423587063646781E-2</v>
      </c>
      <c r="CX134" s="130">
        <f t="shared" si="154"/>
        <v>8.9423587063646795E-2</v>
      </c>
      <c r="CY134" s="130"/>
      <c r="CZ134" s="118"/>
      <c r="DA134" s="129"/>
      <c r="DB134" s="129"/>
      <c r="DC134" s="129">
        <f t="shared" si="141"/>
        <v>0</v>
      </c>
      <c r="DD134" s="129">
        <f t="shared" si="142"/>
        <v>1</v>
      </c>
      <c r="DE134" s="89"/>
    </row>
    <row r="135" spans="1:109" x14ac:dyDescent="0.2">
      <c r="A135" s="89"/>
      <c r="B135" s="89"/>
      <c r="C135" s="70" t="s">
        <v>330</v>
      </c>
      <c r="D135" s="130">
        <f t="shared" ref="D135:AD135" si="155">IF(D$3="FT1",D119/D$122,1)</f>
        <v>0.15180577648789495</v>
      </c>
      <c r="E135" s="130">
        <f t="shared" si="155"/>
        <v>0.15180577648789495</v>
      </c>
      <c r="F135" s="130">
        <f t="shared" si="155"/>
        <v>1</v>
      </c>
      <c r="G135" s="130">
        <f t="shared" si="155"/>
        <v>0.15180577648789492</v>
      </c>
      <c r="H135" s="130">
        <f t="shared" si="155"/>
        <v>0.15180577648789492</v>
      </c>
      <c r="I135" s="130">
        <f t="shared" si="155"/>
        <v>0.15180577648789487</v>
      </c>
      <c r="J135" s="130">
        <f t="shared" si="155"/>
        <v>0.15180577648789495</v>
      </c>
      <c r="K135" s="130">
        <f t="shared" si="155"/>
        <v>0.15180577648789492</v>
      </c>
      <c r="L135" s="130">
        <f t="shared" si="155"/>
        <v>1</v>
      </c>
      <c r="M135" s="130">
        <f t="shared" si="155"/>
        <v>0.15180577648789495</v>
      </c>
      <c r="N135" s="130">
        <f t="shared" si="155"/>
        <v>0.15180577648789489</v>
      </c>
      <c r="O135" s="130">
        <f t="shared" si="155"/>
        <v>0.15180577648789495</v>
      </c>
      <c r="P135" s="130">
        <f t="shared" si="155"/>
        <v>0.15180577648789495</v>
      </c>
      <c r="Q135" s="130">
        <f t="shared" si="155"/>
        <v>0.15180577648789495</v>
      </c>
      <c r="R135" s="130">
        <f t="shared" si="155"/>
        <v>1</v>
      </c>
      <c r="S135" s="130">
        <f t="shared" si="155"/>
        <v>1</v>
      </c>
      <c r="T135" s="130">
        <f t="shared" si="155"/>
        <v>1</v>
      </c>
      <c r="U135" s="130">
        <f t="shared" si="155"/>
        <v>1</v>
      </c>
      <c r="V135" s="130">
        <f t="shared" si="155"/>
        <v>1</v>
      </c>
      <c r="W135" s="130">
        <f t="shared" si="155"/>
        <v>0.15180577648789495</v>
      </c>
      <c r="X135" s="130">
        <f t="shared" si="155"/>
        <v>0.15180577648789498</v>
      </c>
      <c r="Y135" s="130">
        <f t="shared" si="155"/>
        <v>0.15180577648789495</v>
      </c>
      <c r="Z135" s="130">
        <f t="shared" si="155"/>
        <v>0.15180577648789487</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0.15180577648789495</v>
      </c>
      <c r="AJ135" s="130">
        <f t="shared" si="156"/>
        <v>1</v>
      </c>
      <c r="AK135" s="130">
        <f t="shared" si="156"/>
        <v>1</v>
      </c>
      <c r="AL135" s="130">
        <f t="shared" si="156"/>
        <v>0.15180577648789495</v>
      </c>
      <c r="AM135" s="130">
        <f t="shared" si="156"/>
        <v>1</v>
      </c>
      <c r="AN135" s="130">
        <f t="shared" si="156"/>
        <v>1</v>
      </c>
      <c r="AO135" s="130">
        <f t="shared" si="156"/>
        <v>0.15180577648789489</v>
      </c>
      <c r="AP135" s="130">
        <f t="shared" si="156"/>
        <v>0.15180577648789498</v>
      </c>
      <c r="AQ135" s="130">
        <f t="shared" si="156"/>
        <v>1</v>
      </c>
      <c r="AR135" s="130">
        <f t="shared" si="156"/>
        <v>0.15180577648789495</v>
      </c>
      <c r="AS135" s="130">
        <f t="shared" si="156"/>
        <v>0.15180577648789487</v>
      </c>
      <c r="AT135" s="130">
        <f t="shared" si="156"/>
        <v>0</v>
      </c>
      <c r="AU135" s="130">
        <f t="shared" si="156"/>
        <v>1</v>
      </c>
      <c r="AV135" s="130">
        <f t="shared" si="156"/>
        <v>0.15180577648789489</v>
      </c>
      <c r="AW135" s="130">
        <f t="shared" si="156"/>
        <v>0.15180577648789489</v>
      </c>
      <c r="AX135" s="130">
        <f t="shared" si="156"/>
        <v>1</v>
      </c>
      <c r="AY135" s="130">
        <f t="shared" si="156"/>
        <v>0.15180577648789487</v>
      </c>
      <c r="AZ135" s="130">
        <f t="shared" si="156"/>
        <v>0.15180577648789495</v>
      </c>
      <c r="BA135" s="130">
        <f t="shared" si="138"/>
        <v>0.15180577648789498</v>
      </c>
      <c r="BB135" s="130">
        <f t="shared" si="156"/>
        <v>0.15180577648789492</v>
      </c>
      <c r="BC135" s="130">
        <f t="shared" si="156"/>
        <v>0.15180577648789495</v>
      </c>
      <c r="BD135" s="130">
        <f t="shared" si="156"/>
        <v>0.15180577648789495</v>
      </c>
      <c r="BE135" s="130">
        <f t="shared" si="156"/>
        <v>1</v>
      </c>
      <c r="BF135" s="130">
        <f t="shared" si="156"/>
        <v>0.15180577648789495</v>
      </c>
      <c r="BG135" s="130">
        <f t="shared" si="156"/>
        <v>0.15180577648789492</v>
      </c>
      <c r="BH135" s="130">
        <f t="shared" si="156"/>
        <v>0.15180577648789495</v>
      </c>
      <c r="BI135" s="130">
        <f t="shared" si="156"/>
        <v>0.15180577648789489</v>
      </c>
      <c r="BJ135" s="130">
        <f t="shared" si="156"/>
        <v>0.15180577648789495</v>
      </c>
      <c r="BK135" s="130">
        <f t="shared" si="156"/>
        <v>0.15180577648789492</v>
      </c>
      <c r="BL135" s="130">
        <f t="shared" ref="BL135:BY135" si="157">IF(BL$3="FT1",BL119/BL$122,1)</f>
        <v>0.15180577648789492</v>
      </c>
      <c r="BM135" s="130">
        <f t="shared" si="157"/>
        <v>0.15180577648789492</v>
      </c>
      <c r="BN135" s="130">
        <f t="shared" si="157"/>
        <v>0.15180577648789495</v>
      </c>
      <c r="BO135" s="130">
        <f t="shared" si="157"/>
        <v>0.15180577648789492</v>
      </c>
      <c r="BP135" s="130">
        <f t="shared" si="157"/>
        <v>0.15180577648789489</v>
      </c>
      <c r="BQ135" s="130">
        <f t="shared" si="157"/>
        <v>0.15180577648789487</v>
      </c>
      <c r="BR135" s="130">
        <f t="shared" si="157"/>
        <v>0.15180577648789492</v>
      </c>
      <c r="BS135" s="130">
        <f t="shared" si="157"/>
        <v>1</v>
      </c>
      <c r="BT135" s="130">
        <f t="shared" si="157"/>
        <v>0.15180577648789495</v>
      </c>
      <c r="BU135" s="130">
        <f t="shared" si="157"/>
        <v>1</v>
      </c>
      <c r="BV135" s="130">
        <f t="shared" si="157"/>
        <v>1</v>
      </c>
      <c r="BW135" s="130">
        <f t="shared" si="157"/>
        <v>0.15180577648789498</v>
      </c>
      <c r="BX135" s="130">
        <f t="shared" si="157"/>
        <v>0.15180577648789492</v>
      </c>
      <c r="BY135" s="130">
        <f t="shared" si="157"/>
        <v>1</v>
      </c>
      <c r="BZ135" s="130"/>
      <c r="CA135" s="118"/>
      <c r="CB135" s="130">
        <f t="shared" ref="CB135:CX135" si="158">IF(CB$3="FT1",CB119/CB$122,1)</f>
        <v>0.15180577648789495</v>
      </c>
      <c r="CC135" s="130">
        <f t="shared" si="158"/>
        <v>0.15180577648789489</v>
      </c>
      <c r="CD135" s="130">
        <f t="shared" si="158"/>
        <v>0.15180577648789492</v>
      </c>
      <c r="CE135" s="130">
        <f t="shared" si="158"/>
        <v>0.15180577648789489</v>
      </c>
      <c r="CF135" s="130">
        <f t="shared" si="158"/>
        <v>0.15180577648789495</v>
      </c>
      <c r="CG135" s="130">
        <f t="shared" si="158"/>
        <v>0.15180577648789489</v>
      </c>
      <c r="CH135" s="130">
        <f t="shared" si="158"/>
        <v>0.15180577648789495</v>
      </c>
      <c r="CI135" s="130">
        <f t="shared" si="158"/>
        <v>0.15180577648789498</v>
      </c>
      <c r="CJ135" s="130">
        <f t="shared" si="158"/>
        <v>0.15180577648789495</v>
      </c>
      <c r="CK135" s="130">
        <f t="shared" si="158"/>
        <v>0.15180577648789495</v>
      </c>
      <c r="CL135" s="130">
        <f t="shared" si="158"/>
        <v>0.15180577648789495</v>
      </c>
      <c r="CM135" s="130">
        <f t="shared" si="158"/>
        <v>0.15180577648789495</v>
      </c>
      <c r="CN135" s="130">
        <f t="shared" si="158"/>
        <v>0.15180577648789492</v>
      </c>
      <c r="CO135" s="130">
        <f t="shared" si="158"/>
        <v>0.15180577648789492</v>
      </c>
      <c r="CP135" s="130">
        <f t="shared" si="158"/>
        <v>0.15180577648789492</v>
      </c>
      <c r="CQ135" s="130">
        <f t="shared" si="158"/>
        <v>0.15180577648789498</v>
      </c>
      <c r="CR135" s="130">
        <f t="shared" si="158"/>
        <v>0.15180577648789489</v>
      </c>
      <c r="CS135" s="130">
        <f t="shared" si="158"/>
        <v>0.15180577648789492</v>
      </c>
      <c r="CT135" s="130">
        <f t="shared" si="158"/>
        <v>0.45309210659890403</v>
      </c>
      <c r="CU135" s="130">
        <f t="shared" si="158"/>
        <v>0.45309210659890409</v>
      </c>
      <c r="CV135" s="130">
        <f t="shared" si="158"/>
        <v>0.45309210659890398</v>
      </c>
      <c r="CW135" s="130">
        <f t="shared" si="158"/>
        <v>0.45309210659890403</v>
      </c>
      <c r="CX135" s="130">
        <f t="shared" si="158"/>
        <v>0.45309210659890409</v>
      </c>
      <c r="CY135" s="130"/>
      <c r="CZ135" s="118"/>
      <c r="DA135" s="129"/>
      <c r="DB135" s="129"/>
      <c r="DC135" s="129">
        <f t="shared" si="141"/>
        <v>0</v>
      </c>
      <c r="DD135" s="129">
        <f t="shared" si="142"/>
        <v>1</v>
      </c>
      <c r="DE135" s="89"/>
    </row>
    <row r="136" spans="1:109" x14ac:dyDescent="0.2">
      <c r="A136" s="89"/>
      <c r="B136" s="89"/>
      <c r="C136" s="70" t="s">
        <v>331</v>
      </c>
      <c r="D136" s="130">
        <f t="shared" ref="D136:AD136" si="159">IF(D$3="FT1",D120/D$122,1)</f>
        <v>0.15327735650901858</v>
      </c>
      <c r="E136" s="130">
        <f t="shared" si="159"/>
        <v>0.15327735650901858</v>
      </c>
      <c r="F136" s="130">
        <f t="shared" si="159"/>
        <v>1</v>
      </c>
      <c r="G136" s="130">
        <f t="shared" si="159"/>
        <v>0.15327735650901855</v>
      </c>
      <c r="H136" s="130">
        <f t="shared" si="159"/>
        <v>0.15327735650901855</v>
      </c>
      <c r="I136" s="130">
        <f t="shared" si="159"/>
        <v>0.1532773565090185</v>
      </c>
      <c r="J136" s="130">
        <f t="shared" si="159"/>
        <v>0.15327735650901861</v>
      </c>
      <c r="K136" s="130">
        <f t="shared" si="159"/>
        <v>0.15327735650901855</v>
      </c>
      <c r="L136" s="130">
        <f t="shared" si="159"/>
        <v>1</v>
      </c>
      <c r="M136" s="130">
        <f t="shared" si="159"/>
        <v>0.15327735650901858</v>
      </c>
      <c r="N136" s="130">
        <f t="shared" si="159"/>
        <v>0.15327735650901853</v>
      </c>
      <c r="O136" s="130">
        <f t="shared" si="159"/>
        <v>0.15327735650901858</v>
      </c>
      <c r="P136" s="130">
        <f t="shared" si="159"/>
        <v>0.15327735650901858</v>
      </c>
      <c r="Q136" s="130">
        <f t="shared" si="159"/>
        <v>0.15327735650901858</v>
      </c>
      <c r="R136" s="130">
        <f t="shared" si="159"/>
        <v>1</v>
      </c>
      <c r="S136" s="130">
        <f t="shared" si="159"/>
        <v>1</v>
      </c>
      <c r="T136" s="130">
        <f t="shared" si="159"/>
        <v>1</v>
      </c>
      <c r="U136" s="130">
        <f t="shared" si="159"/>
        <v>1</v>
      </c>
      <c r="V136" s="130">
        <f t="shared" si="159"/>
        <v>1</v>
      </c>
      <c r="W136" s="130">
        <f t="shared" si="159"/>
        <v>0.15327735650901858</v>
      </c>
      <c r="X136" s="130">
        <f t="shared" si="159"/>
        <v>0.15327735650901861</v>
      </c>
      <c r="Y136" s="130">
        <f t="shared" si="159"/>
        <v>0.15327735650901858</v>
      </c>
      <c r="Z136" s="130">
        <f t="shared" si="159"/>
        <v>0.1532773565090185</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0.15327735650901855</v>
      </c>
      <c r="AJ136" s="130">
        <f t="shared" si="160"/>
        <v>1</v>
      </c>
      <c r="AK136" s="130">
        <f t="shared" si="160"/>
        <v>1</v>
      </c>
      <c r="AL136" s="130">
        <f t="shared" si="160"/>
        <v>0.15327735650901858</v>
      </c>
      <c r="AM136" s="130">
        <f t="shared" si="160"/>
        <v>1</v>
      </c>
      <c r="AN136" s="130">
        <f t="shared" si="160"/>
        <v>1</v>
      </c>
      <c r="AO136" s="130">
        <f t="shared" si="160"/>
        <v>0.15327735650901855</v>
      </c>
      <c r="AP136" s="130">
        <f t="shared" si="160"/>
        <v>0.15327735650901858</v>
      </c>
      <c r="AQ136" s="130">
        <f t="shared" si="160"/>
        <v>1</v>
      </c>
      <c r="AR136" s="130">
        <f t="shared" si="160"/>
        <v>0.15327735650901858</v>
      </c>
      <c r="AS136" s="130">
        <f t="shared" si="160"/>
        <v>0.1532773565090185</v>
      </c>
      <c r="AT136" s="130">
        <f t="shared" si="160"/>
        <v>0</v>
      </c>
      <c r="AU136" s="130">
        <f t="shared" si="160"/>
        <v>1</v>
      </c>
      <c r="AV136" s="130">
        <f t="shared" si="160"/>
        <v>0.1532773565090185</v>
      </c>
      <c r="AW136" s="130">
        <f t="shared" si="160"/>
        <v>0.15327735650901855</v>
      </c>
      <c r="AX136" s="130">
        <f t="shared" si="160"/>
        <v>1</v>
      </c>
      <c r="AY136" s="130">
        <f t="shared" si="160"/>
        <v>0.15327735650901853</v>
      </c>
      <c r="AZ136" s="130">
        <f t="shared" si="160"/>
        <v>0.15327735650901861</v>
      </c>
      <c r="BA136" s="130">
        <f t="shared" si="138"/>
        <v>0.15327735650901861</v>
      </c>
      <c r="BB136" s="130">
        <f t="shared" si="160"/>
        <v>0.15327735650901858</v>
      </c>
      <c r="BC136" s="130">
        <f t="shared" si="160"/>
        <v>0.15327735650901858</v>
      </c>
      <c r="BD136" s="130">
        <f t="shared" si="160"/>
        <v>0.15327735650901858</v>
      </c>
      <c r="BE136" s="130">
        <f t="shared" si="160"/>
        <v>1</v>
      </c>
      <c r="BF136" s="130">
        <f t="shared" si="160"/>
        <v>0.15327735650901858</v>
      </c>
      <c r="BG136" s="130">
        <f t="shared" si="160"/>
        <v>0.15327735650901858</v>
      </c>
      <c r="BH136" s="130">
        <f t="shared" si="160"/>
        <v>0.15327735650901858</v>
      </c>
      <c r="BI136" s="130">
        <f t="shared" si="160"/>
        <v>0.15327735650901853</v>
      </c>
      <c r="BJ136" s="130">
        <f t="shared" si="160"/>
        <v>0.15327735650901858</v>
      </c>
      <c r="BK136" s="130">
        <f t="shared" si="160"/>
        <v>0.15327735650901858</v>
      </c>
      <c r="BL136" s="130">
        <f t="shared" ref="BL136:BY136" si="161">IF(BL$3="FT1",BL120/BL$122,1)</f>
        <v>0.15327735650901858</v>
      </c>
      <c r="BM136" s="130">
        <f t="shared" si="161"/>
        <v>0.15327735650901853</v>
      </c>
      <c r="BN136" s="130">
        <f t="shared" si="161"/>
        <v>0.15327735650901858</v>
      </c>
      <c r="BO136" s="130">
        <f t="shared" si="161"/>
        <v>0.15327735650901858</v>
      </c>
      <c r="BP136" s="130">
        <f t="shared" si="161"/>
        <v>0.15327735650901853</v>
      </c>
      <c r="BQ136" s="130">
        <f t="shared" si="161"/>
        <v>0.15327735650901853</v>
      </c>
      <c r="BR136" s="130">
        <f t="shared" si="161"/>
        <v>0.15327735650901855</v>
      </c>
      <c r="BS136" s="130">
        <f t="shared" si="161"/>
        <v>1</v>
      </c>
      <c r="BT136" s="130">
        <f t="shared" si="161"/>
        <v>0.15327735650901858</v>
      </c>
      <c r="BU136" s="130">
        <f t="shared" si="161"/>
        <v>1</v>
      </c>
      <c r="BV136" s="130">
        <f t="shared" si="161"/>
        <v>1</v>
      </c>
      <c r="BW136" s="130">
        <f t="shared" si="161"/>
        <v>0.15327735650901861</v>
      </c>
      <c r="BX136" s="130">
        <f t="shared" si="161"/>
        <v>0.15327735650901855</v>
      </c>
      <c r="BY136" s="130">
        <f t="shared" si="161"/>
        <v>1</v>
      </c>
      <c r="BZ136" s="130"/>
      <c r="CA136" s="118"/>
      <c r="CB136" s="130">
        <f t="shared" ref="CB136:CX136" si="162">IF(CB$3="FT1",CB120/CB$122,1)</f>
        <v>0.15327735650901858</v>
      </c>
      <c r="CC136" s="130">
        <f t="shared" si="162"/>
        <v>0.15327735650901855</v>
      </c>
      <c r="CD136" s="130">
        <f t="shared" si="162"/>
        <v>0.15327735650901855</v>
      </c>
      <c r="CE136" s="130">
        <f t="shared" si="162"/>
        <v>0.15327735650901853</v>
      </c>
      <c r="CF136" s="130">
        <f t="shared" si="162"/>
        <v>0.15327735650901858</v>
      </c>
      <c r="CG136" s="130">
        <f t="shared" si="162"/>
        <v>0.15327735650901853</v>
      </c>
      <c r="CH136" s="130">
        <f t="shared" si="162"/>
        <v>0.15327735650901858</v>
      </c>
      <c r="CI136" s="130">
        <f t="shared" si="162"/>
        <v>0.15327735650901861</v>
      </c>
      <c r="CJ136" s="130">
        <f t="shared" si="162"/>
        <v>0.15327735650901858</v>
      </c>
      <c r="CK136" s="130">
        <f t="shared" si="162"/>
        <v>0.15327735650901858</v>
      </c>
      <c r="CL136" s="130">
        <f t="shared" si="162"/>
        <v>0.15327735650901858</v>
      </c>
      <c r="CM136" s="130">
        <f t="shared" si="162"/>
        <v>0.15327735650901855</v>
      </c>
      <c r="CN136" s="130">
        <f t="shared" si="162"/>
        <v>0.15327735650901858</v>
      </c>
      <c r="CO136" s="130">
        <f t="shared" si="162"/>
        <v>0.15327735650901855</v>
      </c>
      <c r="CP136" s="130">
        <f t="shared" si="162"/>
        <v>0.15327735650901855</v>
      </c>
      <c r="CQ136" s="130">
        <f t="shared" si="162"/>
        <v>0.15327735650901861</v>
      </c>
      <c r="CR136" s="130">
        <f t="shared" si="162"/>
        <v>0.15327735650901853</v>
      </c>
      <c r="CS136" s="130">
        <f t="shared" si="162"/>
        <v>0.15327735650901858</v>
      </c>
      <c r="CT136" s="130">
        <f t="shared" si="162"/>
        <v>0.45748430633744913</v>
      </c>
      <c r="CU136" s="130">
        <f t="shared" si="162"/>
        <v>0.45748430633744919</v>
      </c>
      <c r="CV136" s="130">
        <f t="shared" si="162"/>
        <v>0.45748430633744913</v>
      </c>
      <c r="CW136" s="130">
        <f t="shared" si="162"/>
        <v>0.45748430633744913</v>
      </c>
      <c r="CX136" s="130">
        <f t="shared" si="162"/>
        <v>0.45748430633744924</v>
      </c>
      <c r="CY136" s="130"/>
      <c r="CZ136" s="118"/>
      <c r="DA136" s="129"/>
      <c r="DB136" s="129"/>
      <c r="DC136" s="129">
        <f t="shared" si="141"/>
        <v>0</v>
      </c>
      <c r="DD136" s="129">
        <f t="shared" si="142"/>
        <v>1</v>
      </c>
      <c r="DE136" s="89"/>
    </row>
    <row r="137" spans="1:109" x14ac:dyDescent="0.2">
      <c r="A137" s="89"/>
      <c r="B137" s="89"/>
      <c r="C137" s="89" t="s">
        <v>25</v>
      </c>
      <c r="D137" s="130">
        <f t="shared" ref="D137:AD137" si="163">IF(D3="FT1",SUM(D131:D136),1)</f>
        <v>0.99999999999999978</v>
      </c>
      <c r="E137" s="130">
        <f t="shared" si="163"/>
        <v>0.99999999999999978</v>
      </c>
      <c r="F137" s="130">
        <f t="shared" si="163"/>
        <v>1</v>
      </c>
      <c r="G137" s="130">
        <f t="shared" si="163"/>
        <v>1.0000000000000002</v>
      </c>
      <c r="H137" s="130">
        <f t="shared" si="163"/>
        <v>0.99999999999999989</v>
      </c>
      <c r="I137" s="130">
        <f t="shared" si="163"/>
        <v>1</v>
      </c>
      <c r="J137" s="130">
        <f t="shared" si="163"/>
        <v>1</v>
      </c>
      <c r="K137" s="130">
        <f t="shared" si="163"/>
        <v>1.0000000000000002</v>
      </c>
      <c r="L137" s="130">
        <f t="shared" si="163"/>
        <v>1</v>
      </c>
      <c r="M137" s="130">
        <f t="shared" si="163"/>
        <v>1.0000000000000002</v>
      </c>
      <c r="N137" s="130">
        <f t="shared" si="163"/>
        <v>0.99999999999999989</v>
      </c>
      <c r="O137" s="130">
        <f t="shared" si="163"/>
        <v>1.0000000000000002</v>
      </c>
      <c r="P137" s="130">
        <f t="shared" si="163"/>
        <v>1</v>
      </c>
      <c r="Q137" s="130">
        <f t="shared" si="163"/>
        <v>1</v>
      </c>
      <c r="R137" s="130">
        <f t="shared" si="163"/>
        <v>1</v>
      </c>
      <c r="S137" s="130">
        <f t="shared" si="163"/>
        <v>1</v>
      </c>
      <c r="T137" s="130">
        <f t="shared" si="163"/>
        <v>1</v>
      </c>
      <c r="U137" s="130">
        <f t="shared" si="163"/>
        <v>1</v>
      </c>
      <c r="V137" s="130">
        <f t="shared" si="163"/>
        <v>1</v>
      </c>
      <c r="W137" s="130">
        <f t="shared" si="163"/>
        <v>0.99999999999999978</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1.0000000000000002</v>
      </c>
      <c r="AJ137" s="130">
        <f t="shared" si="164"/>
        <v>1</v>
      </c>
      <c r="AK137" s="130">
        <f t="shared" si="164"/>
        <v>1</v>
      </c>
      <c r="AL137" s="130">
        <f t="shared" si="164"/>
        <v>1</v>
      </c>
      <c r="AM137" s="130">
        <f t="shared" si="164"/>
        <v>1</v>
      </c>
      <c r="AN137" s="130">
        <f t="shared" si="164"/>
        <v>1</v>
      </c>
      <c r="AO137" s="130">
        <f t="shared" si="164"/>
        <v>1.0000000000000002</v>
      </c>
      <c r="AP137" s="130">
        <f t="shared" si="164"/>
        <v>1.0000000000000002</v>
      </c>
      <c r="AQ137" s="130">
        <f t="shared" si="164"/>
        <v>1</v>
      </c>
      <c r="AR137" s="130">
        <f t="shared" si="164"/>
        <v>1</v>
      </c>
      <c r="AS137" s="130">
        <f t="shared" si="164"/>
        <v>1</v>
      </c>
      <c r="AT137" s="130">
        <f t="shared" si="164"/>
        <v>1</v>
      </c>
      <c r="AU137" s="130">
        <f t="shared" si="164"/>
        <v>1</v>
      </c>
      <c r="AV137" s="130">
        <f t="shared" si="164"/>
        <v>1</v>
      </c>
      <c r="AW137" s="130">
        <f t="shared" si="164"/>
        <v>1.0000000000000002</v>
      </c>
      <c r="AX137" s="130">
        <f t="shared" si="164"/>
        <v>1</v>
      </c>
      <c r="AY137" s="130">
        <f t="shared" si="164"/>
        <v>0.99999999999999978</v>
      </c>
      <c r="AZ137" s="130">
        <f t="shared" si="164"/>
        <v>1.0000000000000002</v>
      </c>
      <c r="BA137" s="130">
        <f t="shared" si="164"/>
        <v>1</v>
      </c>
      <c r="BB137" s="130">
        <f t="shared" si="164"/>
        <v>1.0000000000000002</v>
      </c>
      <c r="BC137" s="130">
        <f t="shared" si="164"/>
        <v>1.0000000000000002</v>
      </c>
      <c r="BD137" s="130">
        <f t="shared" si="164"/>
        <v>1</v>
      </c>
      <c r="BE137" s="130">
        <f t="shared" si="164"/>
        <v>1</v>
      </c>
      <c r="BF137" s="130">
        <f t="shared" si="164"/>
        <v>0.99999999999999978</v>
      </c>
      <c r="BG137" s="130">
        <f t="shared" si="164"/>
        <v>1.0000000000000002</v>
      </c>
      <c r="BH137" s="130">
        <f t="shared" si="164"/>
        <v>0.99999999999999978</v>
      </c>
      <c r="BI137" s="130">
        <f t="shared" si="164"/>
        <v>1</v>
      </c>
      <c r="BJ137" s="130">
        <f t="shared" si="164"/>
        <v>1</v>
      </c>
      <c r="BK137" s="130">
        <f t="shared" si="164"/>
        <v>1</v>
      </c>
      <c r="BL137" s="130">
        <f t="shared" ref="BL137:BY137" si="165">IF(BL3="FT1",SUM(BL131:BL136),1)</f>
        <v>1.0000000000000002</v>
      </c>
      <c r="BM137" s="130">
        <f t="shared" si="165"/>
        <v>1</v>
      </c>
      <c r="BN137" s="130">
        <f t="shared" si="165"/>
        <v>1.0000000000000002</v>
      </c>
      <c r="BO137" s="130">
        <f t="shared" si="165"/>
        <v>1.0000000000000002</v>
      </c>
      <c r="BP137" s="130">
        <f t="shared" si="165"/>
        <v>1</v>
      </c>
      <c r="BQ137" s="130">
        <f t="shared" si="165"/>
        <v>0.99999999999999978</v>
      </c>
      <c r="BR137" s="130">
        <f t="shared" si="165"/>
        <v>1</v>
      </c>
      <c r="BS137" s="130">
        <f t="shared" si="165"/>
        <v>1</v>
      </c>
      <c r="BT137" s="130">
        <f t="shared" si="165"/>
        <v>1.0000000000000002</v>
      </c>
      <c r="BU137" s="130">
        <f t="shared" si="165"/>
        <v>1</v>
      </c>
      <c r="BV137" s="130">
        <f t="shared" si="165"/>
        <v>1</v>
      </c>
      <c r="BW137" s="130">
        <f t="shared" si="165"/>
        <v>1</v>
      </c>
      <c r="BX137" s="130">
        <f t="shared" si="165"/>
        <v>1.0000000000000002</v>
      </c>
      <c r="BY137" s="130">
        <f t="shared" si="165"/>
        <v>1</v>
      </c>
      <c r="BZ137" s="130"/>
      <c r="CA137" s="118"/>
      <c r="CB137" s="130">
        <f t="shared" ref="CB137:CX137" si="166">IF(CB3="FT1",SUM(CB131:CB136),1)</f>
        <v>1</v>
      </c>
      <c r="CC137" s="130">
        <f t="shared" si="166"/>
        <v>1.0000000000000002</v>
      </c>
      <c r="CD137" s="130">
        <f t="shared" si="166"/>
        <v>1.0000000000000002</v>
      </c>
      <c r="CE137" s="130">
        <f t="shared" si="166"/>
        <v>0.99999999999999989</v>
      </c>
      <c r="CF137" s="130">
        <f t="shared" si="166"/>
        <v>0.99999999999999978</v>
      </c>
      <c r="CG137" s="130">
        <f t="shared" si="166"/>
        <v>0.99999999999999989</v>
      </c>
      <c r="CH137" s="130">
        <f t="shared" si="166"/>
        <v>1</v>
      </c>
      <c r="CI137" s="130">
        <f t="shared" si="166"/>
        <v>1</v>
      </c>
      <c r="CJ137" s="130">
        <f t="shared" si="166"/>
        <v>0.99999999999999978</v>
      </c>
      <c r="CK137" s="130">
        <f t="shared" si="166"/>
        <v>0.99999999999999978</v>
      </c>
      <c r="CL137" s="130">
        <f t="shared" si="166"/>
        <v>1.0000000000000002</v>
      </c>
      <c r="CM137" s="130">
        <f t="shared" si="166"/>
        <v>0.99999999999999989</v>
      </c>
      <c r="CN137" s="130">
        <f t="shared" si="166"/>
        <v>1</v>
      </c>
      <c r="CO137" s="130">
        <f t="shared" si="166"/>
        <v>1.0000000000000002</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1.0000000000000002</v>
      </c>
      <c r="CY137" s="130"/>
      <c r="CZ137" s="118"/>
      <c r="DA137" s="129"/>
      <c r="DB137" s="129"/>
      <c r="DC137" s="129">
        <f t="shared" si="141"/>
        <v>0.99999999999999978</v>
      </c>
      <c r="DD137" s="129">
        <f t="shared" si="142"/>
        <v>1.0000000000000002</v>
      </c>
      <c r="DE137" s="89"/>
    </row>
    <row r="138" spans="1:109" x14ac:dyDescent="0.2">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6" t="s">
        <v>603</v>
      </c>
      <c r="B1" s="204"/>
    </row>
    <row r="2" spans="1:11" s="113" customFormat="1" ht="38.25" x14ac:dyDescent="0.2">
      <c r="A2" s="50"/>
      <c r="B2" s="50" t="s">
        <v>60</v>
      </c>
      <c r="C2" s="50" t="s">
        <v>194</v>
      </c>
      <c r="D2" s="50" t="s">
        <v>119</v>
      </c>
      <c r="E2" s="50" t="s">
        <v>195</v>
      </c>
      <c r="F2" s="50" t="s">
        <v>615</v>
      </c>
      <c r="G2" s="50" t="s">
        <v>621</v>
      </c>
      <c r="H2" s="50" t="s">
        <v>619</v>
      </c>
      <c r="I2" s="50" t="s">
        <v>618</v>
      </c>
      <c r="J2" s="140" t="s">
        <v>196</v>
      </c>
    </row>
    <row r="3" spans="1:11" s="113" customFormat="1" x14ac:dyDescent="0.2">
      <c r="B3" s="204" t="s">
        <v>128</v>
      </c>
      <c r="C3" s="57" t="s">
        <v>129</v>
      </c>
      <c r="D3" s="57" t="s">
        <v>129</v>
      </c>
      <c r="E3" s="57" t="s">
        <v>129</v>
      </c>
      <c r="F3" s="57" t="s">
        <v>129</v>
      </c>
      <c r="G3" s="57" t="s">
        <v>129</v>
      </c>
      <c r="H3" s="57" t="s">
        <v>129</v>
      </c>
      <c r="I3" s="57" t="s">
        <v>129</v>
      </c>
      <c r="J3" s="143"/>
    </row>
    <row r="4" spans="1:11" s="113" customFormat="1" x14ac:dyDescent="0.2">
      <c r="A4" s="205"/>
      <c r="B4" s="204" t="s">
        <v>131</v>
      </c>
      <c r="C4" s="58">
        <v>36281</v>
      </c>
      <c r="D4" s="58">
        <v>36526</v>
      </c>
      <c r="E4" s="58">
        <v>36039</v>
      </c>
      <c r="F4" s="58">
        <v>36647</v>
      </c>
      <c r="G4" s="58">
        <v>36617</v>
      </c>
      <c r="H4" s="58">
        <v>36617</v>
      </c>
      <c r="I4" s="58">
        <v>36617</v>
      </c>
      <c r="J4" s="143"/>
    </row>
    <row r="5" spans="1:11" s="113" customFormat="1" x14ac:dyDescent="0.2">
      <c r="A5" s="205"/>
      <c r="B5" s="204" t="s">
        <v>132</v>
      </c>
      <c r="C5" s="58">
        <v>37376</v>
      </c>
      <c r="D5" s="58">
        <v>37256</v>
      </c>
      <c r="E5" s="58">
        <v>37864</v>
      </c>
      <c r="F5" s="58">
        <v>36769</v>
      </c>
      <c r="G5" s="58">
        <v>36981</v>
      </c>
      <c r="H5" s="58">
        <v>36738</v>
      </c>
      <c r="I5" s="58">
        <v>36738</v>
      </c>
      <c r="J5" s="143"/>
    </row>
    <row r="6" spans="1:11" s="113" customFormat="1" x14ac:dyDescent="0.2">
      <c r="A6" s="57"/>
      <c r="B6" s="57" t="s">
        <v>133</v>
      </c>
      <c r="C6" s="57" t="s">
        <v>23</v>
      </c>
      <c r="D6" s="57" t="s">
        <v>24</v>
      </c>
      <c r="E6" s="57" t="s">
        <v>24</v>
      </c>
      <c r="F6" s="57" t="s">
        <v>24</v>
      </c>
      <c r="G6" s="57" t="s">
        <v>24</v>
      </c>
      <c r="H6" s="57" t="s">
        <v>24</v>
      </c>
      <c r="I6" s="57" t="s">
        <v>24</v>
      </c>
      <c r="J6" s="143"/>
    </row>
    <row r="7" spans="1:11" s="113" customFormat="1" ht="25.5" x14ac:dyDescent="0.2">
      <c r="A7" s="50"/>
      <c r="B7" s="50" t="s">
        <v>136</v>
      </c>
      <c r="C7" s="50" t="s">
        <v>197</v>
      </c>
      <c r="D7" s="50" t="s">
        <v>50</v>
      </c>
      <c r="E7" s="50" t="s">
        <v>198</v>
      </c>
      <c r="F7" s="50" t="s">
        <v>616</v>
      </c>
      <c r="G7" s="50" t="s">
        <v>622</v>
      </c>
      <c r="H7" s="50" t="s">
        <v>620</v>
      </c>
      <c r="I7" s="50" t="s">
        <v>54</v>
      </c>
      <c r="J7" s="140"/>
    </row>
    <row r="8" spans="1:11" s="113" customFormat="1" x14ac:dyDescent="0.2">
      <c r="B8" s="206" t="s">
        <v>186</v>
      </c>
      <c r="C8" s="49">
        <v>10500</v>
      </c>
      <c r="D8" s="49">
        <v>5333</v>
      </c>
      <c r="E8" s="49">
        <v>5000</v>
      </c>
      <c r="F8" s="49">
        <v>12760</v>
      </c>
      <c r="G8" s="49">
        <v>9375</v>
      </c>
      <c r="H8" s="49">
        <v>10000</v>
      </c>
      <c r="I8" s="49">
        <v>20000</v>
      </c>
      <c r="J8" s="72">
        <f>SUM(C8:I8)</f>
        <v>72968</v>
      </c>
      <c r="K8" s="207"/>
    </row>
    <row r="9" spans="1:11" s="113" customFormat="1" x14ac:dyDescent="0.2">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
      <c r="B10" s="71" t="s">
        <v>188</v>
      </c>
      <c r="C10" s="49"/>
      <c r="D10" s="49"/>
      <c r="E10" s="49"/>
      <c r="F10" s="49"/>
      <c r="G10" s="49"/>
      <c r="H10" s="49"/>
      <c r="I10" s="49"/>
      <c r="J10" s="72"/>
    </row>
    <row r="11" spans="1:11" s="113" customFormat="1" x14ac:dyDescent="0.2">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6" t="s">
        <v>191</v>
      </c>
      <c r="C17" s="49"/>
      <c r="D17" s="49"/>
      <c r="E17" s="49"/>
      <c r="F17" s="49"/>
      <c r="G17" s="49"/>
      <c r="H17" s="49"/>
      <c r="I17" s="49"/>
      <c r="J17" s="72">
        <f>SUM(C17:I17)</f>
        <v>0</v>
      </c>
    </row>
    <row r="18" spans="1:10" s="113" customFormat="1" x14ac:dyDescent="0.2">
      <c r="B18" s="206" t="s">
        <v>192</v>
      </c>
      <c r="C18" s="49"/>
      <c r="D18" s="49"/>
      <c r="E18" s="49"/>
      <c r="F18" s="49"/>
      <c r="G18" s="49"/>
      <c r="H18" s="49"/>
      <c r="I18" s="49"/>
      <c r="J18" s="72">
        <f>SUM(C18:I18)</f>
        <v>0</v>
      </c>
    </row>
    <row r="19" spans="1:10" s="113" customFormat="1" x14ac:dyDescent="0.2">
      <c r="B19" s="206" t="s">
        <v>193</v>
      </c>
      <c r="C19" s="49" t="s">
        <v>412</v>
      </c>
      <c r="D19" s="49" t="s">
        <v>413</v>
      </c>
      <c r="E19" s="208" t="s">
        <v>413</v>
      </c>
      <c r="F19" s="49" t="s">
        <v>617</v>
      </c>
      <c r="G19" s="49" t="s">
        <v>413</v>
      </c>
      <c r="H19" s="49" t="s">
        <v>413</v>
      </c>
      <c r="I19" s="49" t="s">
        <v>413</v>
      </c>
      <c r="J19" s="72"/>
    </row>
    <row r="20" spans="1:10" s="113" customFormat="1" x14ac:dyDescent="0.2">
      <c r="B20" s="206"/>
      <c r="C20" s="49"/>
      <c r="D20" s="49"/>
      <c r="E20" s="49"/>
      <c r="F20" s="49"/>
      <c r="G20" s="49"/>
      <c r="H20" s="49"/>
      <c r="I20" s="49"/>
      <c r="J20" s="72"/>
    </row>
    <row r="21" spans="1:10" s="113" customFormat="1" x14ac:dyDescent="0.2">
      <c r="B21" s="192"/>
      <c r="C21" s="49"/>
      <c r="D21" s="49"/>
      <c r="E21" s="49"/>
      <c r="F21" s="49"/>
      <c r="G21" s="49"/>
      <c r="H21" s="49"/>
      <c r="I21" s="49"/>
      <c r="J21" s="49"/>
    </row>
    <row r="22" spans="1:10" s="113" customFormat="1" ht="24.95" customHeight="1" x14ac:dyDescent="0.2">
      <c r="A22" s="273" t="s">
        <v>697</v>
      </c>
      <c r="B22" s="273"/>
      <c r="C22" s="49"/>
      <c r="D22" s="49"/>
      <c r="E22" s="49"/>
      <c r="F22" s="49"/>
      <c r="G22" s="49"/>
      <c r="H22" s="49"/>
      <c r="I22" s="49"/>
      <c r="J22" s="49"/>
    </row>
    <row r="23" spans="1:10" s="113" customFormat="1" x14ac:dyDescent="0.2">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73" t="s">
        <v>698</v>
      </c>
      <c r="B26" s="273"/>
      <c r="C26" s="49"/>
      <c r="D26" s="49"/>
      <c r="E26" s="49"/>
      <c r="F26" s="49"/>
      <c r="G26" s="49"/>
      <c r="H26" s="49"/>
      <c r="I26" s="49"/>
      <c r="J26" s="49"/>
    </row>
    <row r="27" spans="1:10" s="113" customFormat="1" x14ac:dyDescent="0.2">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1"/>
      <c r="B28" s="211"/>
      <c r="C28" s="49"/>
      <c r="D28" s="49"/>
      <c r="E28" s="49"/>
      <c r="F28" s="49"/>
      <c r="G28" s="49"/>
      <c r="H28" s="49"/>
      <c r="I28" s="49"/>
      <c r="J28" s="49"/>
    </row>
    <row r="29" spans="1:10" s="113" customFormat="1" x14ac:dyDescent="0.2">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1"/>
      <c r="B30" s="211"/>
    </row>
    <row r="31" spans="1:10" s="113" customFormat="1" ht="24.95" customHeight="1" x14ac:dyDescent="0.2">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Felienne</cp:lastModifiedBy>
  <cp:lastPrinted>2000-06-06T21:48:16Z</cp:lastPrinted>
  <dcterms:created xsi:type="dcterms:W3CDTF">1999-11-22T03:53:47Z</dcterms:created>
  <dcterms:modified xsi:type="dcterms:W3CDTF">2014-09-03T19:23:37Z</dcterms:modified>
</cp:coreProperties>
</file>