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360" yWindow="120" windowWidth="11280" windowHeight="6225"/>
  </bookViews>
  <sheets>
    <sheet name="Sheet1" sheetId="1" r:id="rId1"/>
    <sheet name="Sheet3" sheetId="2" r:id="rId2"/>
    <sheet name="Sheet2" sheetId="3" r:id="rId3"/>
    <sheet name="Sheet4" sheetId="4" r:id="rId4"/>
    <sheet name="Sheet5" sheetId="5" r:id="rId5"/>
    <sheet name="Sheet6" sheetId="6" r:id="rId6"/>
    <sheet name="Sheet7" sheetId="7" r:id="rId7"/>
    <sheet name="Sheet8" sheetId="8" r:id="rId8"/>
    <sheet name="Sheet9" sheetId="9" r:id="rId9"/>
    <sheet name="Sheet10" sheetId="10" r:id="rId10"/>
    <sheet name="Sheet11" sheetId="11" r:id="rId11"/>
    <sheet name="Sheet12" sheetId="12" r:id="rId12"/>
    <sheet name="Sheet13" sheetId="13" r:id="rId13"/>
    <sheet name="Sheet14" sheetId="14" r:id="rId14"/>
    <sheet name="Sheet15" sheetId="15" r:id="rId15"/>
    <sheet name="Sheet16" sheetId="16" r:id="rId16"/>
  </sheets>
  <definedNames>
    <definedName name="solver_adj" localSheetId="0" hidden="1">Sheet1!$C$17:$C$18,Sheet1!$C$21:$C$27</definedName>
    <definedName name="solver_drv" localSheetId="0" hidden="1">1</definedName>
    <definedName name="solver_est" localSheetId="0" hidden="1">1</definedName>
    <definedName name="solver_itr" localSheetId="0" hidden="1">100</definedName>
    <definedName name="solver_lhs1" localSheetId="0" hidden="1">Sheet1!$B$32:$B$35</definedName>
    <definedName name="solver_lhs2" localSheetId="0" hidden="1">Sheet1!$C$21:$C$27</definedName>
    <definedName name="solver_lhs3" localSheetId="0" hidden="1">Sheet1!$C$17:$C$18</definedName>
    <definedName name="solver_lhs4" localSheetId="0" hidden="1">Sheet1!$B$46:$B$49</definedName>
    <definedName name="solver_lhs5" localSheetId="0" hidden="1">Sheet1!$C$17</definedName>
    <definedName name="solver_lin" localSheetId="0" hidden="1">1</definedName>
    <definedName name="solver_num" localSheetId="0" hidden="1">5</definedName>
    <definedName name="solver_nwt" localSheetId="0" hidden="1">1</definedName>
    <definedName name="solver_opt" localSheetId="0" hidden="1">Sheet1!$F$29</definedName>
    <definedName name="solver_pre" localSheetId="0" hidden="1">0.000001</definedName>
    <definedName name="solver_rel1" localSheetId="0" hidden="1">1</definedName>
    <definedName name="solver_rel2" localSheetId="0" hidden="1">3</definedName>
    <definedName name="solver_rel3" localSheetId="0" hidden="1">3</definedName>
    <definedName name="solver_rel4" localSheetId="0" hidden="1">1</definedName>
    <definedName name="solver_rel5" localSheetId="0" hidden="1">1</definedName>
    <definedName name="solver_rhs1" localSheetId="0" hidden="1">Sheet1!$D$32:$D$35</definedName>
    <definedName name="solver_rhs2" localSheetId="0" hidden="1">0</definedName>
    <definedName name="solver_rhs3" localSheetId="0" hidden="1">0</definedName>
    <definedName name="solver_rhs4" localSheetId="0" hidden="1">Sheet1!$D$46:$D$49</definedName>
    <definedName name="solver_rhs5" localSheetId="0" hidden="1">Sheet1!$D$19</definedName>
    <definedName name="solver_scl" localSheetId="0" hidden="1">0</definedName>
    <definedName name="solver_sho" localSheetId="0" hidden="1">0</definedName>
    <definedName name="solver_tim" localSheetId="0" hidden="1">100</definedName>
    <definedName name="solver_tol" localSheetId="0" hidden="1">0.05</definedName>
    <definedName name="solver_typ" localSheetId="0" hidden="1">1</definedName>
    <definedName name="solver_val" localSheetId="0" hidden="1">0</definedName>
  </definedNames>
  <calcPr calcId="0"/>
</workbook>
</file>

<file path=xl/calcChain.xml><?xml version="1.0" encoding="utf-8"?>
<calcChain xmlns="http://schemas.openxmlformats.org/spreadsheetml/2006/main">
  <c r="B10" i="1" l="1"/>
  <c r="C10" i="1"/>
  <c r="D10" i="1"/>
  <c r="E10" i="1"/>
  <c r="A11" i="1"/>
  <c r="A12" i="1"/>
  <c r="A13" i="1"/>
  <c r="A14" i="1"/>
  <c r="C19" i="1"/>
  <c r="D19" i="1"/>
  <c r="C28" i="1"/>
  <c r="C29" i="1"/>
  <c r="F29" i="1"/>
  <c r="C30" i="1"/>
  <c r="B32" i="1"/>
  <c r="B33" i="1"/>
  <c r="B34" i="1"/>
  <c r="B35" i="1"/>
  <c r="C40" i="1"/>
  <c r="C41" i="1"/>
  <c r="C42" i="1"/>
  <c r="C43" i="1"/>
  <c r="B46" i="1"/>
  <c r="D46" i="1"/>
  <c r="B47" i="1"/>
  <c r="D47" i="1"/>
  <c r="B48" i="1"/>
  <c r="D48" i="1"/>
  <c r="B49" i="1"/>
  <c r="D49" i="1"/>
  <c r="G29" i="2"/>
  <c r="G33" i="2"/>
  <c r="G36" i="2"/>
  <c r="F43" i="2"/>
  <c r="G43" i="2"/>
</calcChain>
</file>

<file path=xl/sharedStrings.xml><?xml version="1.0" encoding="utf-8"?>
<sst xmlns="http://schemas.openxmlformats.org/spreadsheetml/2006/main" count="176" uniqueCount="116">
  <si>
    <t>"Home" Department</t>
  </si>
  <si>
    <t>Required Labor Hours per Briefcase</t>
  </si>
  <si>
    <t>Required Labor Hours per Laptop Case</t>
  </si>
  <si>
    <t>Total Labor Hours Available in "Home" Department</t>
  </si>
  <si>
    <t>Unit. Contrib.</t>
  </si>
  <si>
    <t>Frame Construction</t>
  </si>
  <si>
    <t>Haas briefcase</t>
  </si>
  <si>
    <t>Interior Construction</t>
  </si>
  <si>
    <t>Haas laptop carrying case</t>
  </si>
  <si>
    <t>Exterior Construction</t>
  </si>
  <si>
    <t>Additional wage/hr</t>
  </si>
  <si>
    <t>Quality Assurance</t>
  </si>
  <si>
    <t>Briefcase &lt;=70% of TMC production</t>
  </si>
  <si>
    <t>TO</t>
  </si>
  <si>
    <t>FROM</t>
  </si>
  <si>
    <t>Max Hours Reassignable</t>
  </si>
  <si>
    <t>Yes</t>
  </si>
  <si>
    <t>No</t>
  </si>
  <si>
    <t>hours</t>
  </si>
  <si>
    <t># of briefcases (B)</t>
  </si>
  <si>
    <t>&gt;=</t>
  </si>
  <si>
    <t>&lt;=</t>
  </si>
  <si>
    <t>70% of production</t>
  </si>
  <si>
    <t># of laptop cases (LC)</t>
  </si>
  <si>
    <t>Constraint #1 - Non-negativity of changing</t>
  </si>
  <si>
    <t>Total</t>
  </si>
  <si>
    <t>Max. briefcase</t>
  </si>
  <si>
    <t>Constraint #2 - Briefcases only 70% of total production</t>
  </si>
  <si>
    <t>Transferred from:</t>
  </si>
  <si>
    <t>To:</t>
  </si>
  <si>
    <t>FC</t>
  </si>
  <si>
    <t>IC</t>
  </si>
  <si>
    <t>EC</t>
  </si>
  <si>
    <t>Changing - blue</t>
  </si>
  <si>
    <t>Target - red</t>
  </si>
  <si>
    <t>QA</t>
  </si>
  <si>
    <t>Total Transferred</t>
  </si>
  <si>
    <t>/hour</t>
  </si>
  <si>
    <t>&lt;=====Target cell (Max. Profit)</t>
  </si>
  <si>
    <t>Transfer costs</t>
  </si>
  <si>
    <t>FC-IC+FC-EC</t>
  </si>
  <si>
    <t>Transferred from fc</t>
  </si>
  <si>
    <t>Constraint #3 - Reassignable used&lt;=Reassignable available</t>
  </si>
  <si>
    <t>IC-EC+IC-QA</t>
  </si>
  <si>
    <t>Transferred from ic</t>
  </si>
  <si>
    <t>EC-QA</t>
  </si>
  <si>
    <t>Transferred from ec</t>
  </si>
  <si>
    <t>QA-FC+QA-IC</t>
  </si>
  <si>
    <t>Transferred from qa</t>
  </si>
  <si>
    <t>Total hours:</t>
  </si>
  <si>
    <t>Calc.</t>
  </si>
  <si>
    <t>fc</t>
  </si>
  <si>
    <t>6500 + transferred in - transferred out</t>
  </si>
  <si>
    <t>ic</t>
  </si>
  <si>
    <t>6000 + transferred in - transferred out</t>
  </si>
  <si>
    <t>ec</t>
  </si>
  <si>
    <t>7000 + transferred in - transferred out</t>
  </si>
  <si>
    <t>qa</t>
  </si>
  <si>
    <t>1400 + transferred in - transferred out</t>
  </si>
  <si>
    <t>Total hours constraint:</t>
  </si>
  <si>
    <t>.65B+.95LC&lt;=total hours fc</t>
  </si>
  <si>
    <t>Constraint #4 - Total hours used &lt;=Total hours available</t>
  </si>
  <si>
    <t>.45B+.85LC&lt;=total hours ic</t>
  </si>
  <si>
    <t>1.0B+.7LC&lt;=total hours ec</t>
  </si>
  <si>
    <t>.15B+.3LC&lt;=total hours qa</t>
  </si>
  <si>
    <t>hours transferred</t>
  </si>
  <si>
    <t>Changing cells</t>
  </si>
  <si>
    <t>x fc-ic</t>
  </si>
  <si>
    <t>x fc - ec</t>
  </si>
  <si>
    <t>x ic -ec</t>
  </si>
  <si>
    <t>x ic -qa</t>
  </si>
  <si>
    <t>x ec - qa</t>
  </si>
  <si>
    <t>x qa - fc</t>
  </si>
  <si>
    <t>x qa - ic</t>
  </si>
  <si>
    <t xml:space="preserve">sum fc = </t>
  </si>
  <si>
    <t>+ total transferred in -total transferred out</t>
  </si>
  <si>
    <t>sum qa</t>
  </si>
  <si>
    <t>transferred for briefcase</t>
  </si>
  <si>
    <t>.65*((xqa-fc)-(xfc-ic+x fc-ec))</t>
  </si>
  <si>
    <t>.45*((x fc-ic+xqa-ic)-(xic-ec+xic-qa))</t>
  </si>
  <si>
    <t>1*((xfc-ec+xic-ec)-(xec-qa))</t>
  </si>
  <si>
    <t>.15((xic-qa+xec-qa)-(xqa-fc+xqa-ic))</t>
  </si>
  <si>
    <t>transferred for laptop</t>
  </si>
  <si>
    <t>.95*((xqa-fc)-xfc-ic+xfc-ec))</t>
  </si>
  <si>
    <t>.85((xfc-ic+xqaq-ic)-(xic-ec+xic-qa))</t>
  </si>
  <si>
    <t>.7*((xfc-ec+xIC-ec)-(xec-qa))</t>
  </si>
  <si>
    <t>.3*((xic-qa+xec-qa)-(xqa-fc+xqa-ic))</t>
  </si>
  <si>
    <t>total</t>
  </si>
  <si>
    <t>cost of transfers</t>
  </si>
  <si>
    <t>sum of transferred hours *$2/hour=</t>
  </si>
  <si>
    <t>Constraints</t>
  </si>
  <si>
    <t>Hour balance</t>
  </si>
  <si>
    <t>.65B+.95*L&lt;=SumXFC</t>
  </si>
  <si>
    <t>.45B+.85*L&lt;=sum xic</t>
  </si>
  <si>
    <t>1.0B+.7*l&lt;=sumxec</t>
  </si>
  <si>
    <t>.15*B+.3*L&lt;=Sumxqa</t>
  </si>
  <si>
    <t>transfer balance</t>
  </si>
  <si>
    <t>xfc-ic+xfc-ec&lt;=</t>
  </si>
  <si>
    <t>xic-ec+xic-qa&lt;=</t>
  </si>
  <si>
    <t>xec-qa&lt;=</t>
  </si>
  <si>
    <t>xqa-fc+xqa-ic&lt;=</t>
  </si>
  <si>
    <t>Non zero</t>
  </si>
  <si>
    <t>b,l&gt;=0</t>
  </si>
  <si>
    <t>70% rule</t>
  </si>
  <si>
    <t>B&lt;=.7*(B+L)</t>
  </si>
  <si>
    <t>xfc-ic</t>
  </si>
  <si>
    <t>xfc-ec</t>
  </si>
  <si>
    <t>xic-ec</t>
  </si>
  <si>
    <t>xic-qa</t>
  </si>
  <si>
    <t>xec-qa</t>
  </si>
  <si>
    <t>xqa-fc</t>
  </si>
  <si>
    <t>xqa-ic</t>
  </si>
  <si>
    <t>xfc-ic+xfc-ec&gt;=</t>
  </si>
  <si>
    <t>xic-ec+xic-qa&gt;=</t>
  </si>
  <si>
    <t>xec-qa&gt;=</t>
  </si>
  <si>
    <t>xqa-fc+xqa-ic&gt;=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</si>
</sst>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3" x14ac:knownFonts="1">
    <font>
      <sz val="10"/>
      <name val="Arial"/>
    </font>
    <font>
      <sz val="10"/>
      <name val="Arial"/>
    </font>
    <font>
      <sz val="10"/>
      <color indexed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8"/>
        <bgColor indexed="64"/>
      </patternFill>
    </fill>
  </fills>
  <borders count="23">
    <border>
      <left/>
      <right/>
      <top/>
      <bottom/>
      <diagonal/>
    </border>
    <border>
      <left style="thick">
        <color indexed="64"/>
      </left>
      <right/>
      <top style="thick">
        <color indexed="64"/>
      </top>
      <bottom style="thick">
        <color indexed="64"/>
      </bottom>
      <diagonal/>
    </border>
    <border>
      <left/>
      <right/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 style="thick">
        <color indexed="64"/>
      </top>
      <bottom style="thick">
        <color indexed="64"/>
      </bottom>
      <diagonal/>
    </border>
    <border>
      <left style="thick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n">
        <color indexed="64"/>
      </right>
      <top style="thin">
        <color indexed="64"/>
      </top>
      <bottom style="thick">
        <color indexed="64"/>
      </bottom>
      <diagonal/>
    </border>
    <border>
      <left/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ck">
        <color indexed="64"/>
      </top>
      <bottom/>
      <diagonal/>
    </border>
    <border>
      <left/>
      <right style="thick">
        <color indexed="64"/>
      </right>
      <top style="thick">
        <color indexed="64"/>
      </top>
      <bottom/>
      <diagonal/>
    </border>
    <border>
      <left style="thick">
        <color indexed="64"/>
      </left>
      <right style="thick">
        <color indexed="64"/>
      </right>
      <top style="thick">
        <color indexed="64"/>
      </top>
      <bottom style="thick">
        <color indexed="64"/>
      </bottom>
      <diagonal/>
    </border>
    <border>
      <left/>
      <right style="thick">
        <color indexed="64"/>
      </right>
      <top/>
      <bottom/>
      <diagonal/>
    </border>
    <border>
      <left style="thick">
        <color indexed="64"/>
      </left>
      <right style="thick">
        <color indexed="64"/>
      </right>
      <top/>
      <bottom/>
      <diagonal/>
    </border>
    <border>
      <left/>
      <right/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/>
      <diagonal/>
    </border>
    <border>
      <left style="thick">
        <color indexed="64"/>
      </left>
      <right style="thick">
        <color indexed="64"/>
      </right>
      <top style="thin">
        <color indexed="64"/>
      </top>
      <bottom style="thick">
        <color indexed="64"/>
      </bottom>
      <diagonal/>
    </border>
    <border>
      <left/>
      <right/>
      <top style="thin">
        <color indexed="64"/>
      </top>
      <bottom style="thick">
        <color indexed="64"/>
      </bottom>
      <diagonal/>
    </border>
    <border>
      <left style="thick">
        <color indexed="12"/>
      </left>
      <right style="thick">
        <color indexed="12"/>
      </right>
      <top style="thick">
        <color indexed="12"/>
      </top>
      <bottom/>
      <diagonal/>
    </border>
    <border>
      <left style="thick">
        <color indexed="12"/>
      </left>
      <right style="thick">
        <color indexed="12"/>
      </right>
      <top/>
      <bottom style="thick">
        <color indexed="12"/>
      </bottom>
      <diagonal/>
    </border>
    <border>
      <left style="thick">
        <color indexed="10"/>
      </left>
      <right style="thick">
        <color indexed="10"/>
      </right>
      <top style="thick">
        <color indexed="10"/>
      </top>
      <bottom style="thick">
        <color indexed="10"/>
      </bottom>
      <diagonal/>
    </border>
    <border>
      <left style="thick">
        <color indexed="12"/>
      </left>
      <right style="thick">
        <color indexed="12"/>
      </right>
      <top/>
      <bottom/>
      <diagonal/>
    </border>
  </borders>
  <cellStyleXfs count="3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7">
    <xf numFmtId="0" fontId="0" fillId="0" borderId="0" xfId="0"/>
    <xf numFmtId="0" fontId="0" fillId="0" borderId="0" xfId="0" quotePrefix="1"/>
    <xf numFmtId="0" fontId="2" fillId="0" borderId="0" xfId="0" applyFont="1"/>
    <xf numFmtId="0" fontId="2" fillId="0" borderId="1" xfId="0" applyFont="1" applyBorder="1" applyAlignment="1">
      <alignment wrapText="1"/>
    </xf>
    <xf numFmtId="0" fontId="2" fillId="0" borderId="2" xfId="0" applyFont="1" applyBorder="1" applyAlignment="1">
      <alignment horizontal="center" wrapText="1"/>
    </xf>
    <xf numFmtId="0" fontId="2" fillId="0" borderId="3" xfId="0" applyFont="1" applyBorder="1" applyAlignment="1">
      <alignment horizontal="center" wrapText="1"/>
    </xf>
    <xf numFmtId="0" fontId="2" fillId="0" borderId="0" xfId="0" applyFont="1" applyAlignment="1">
      <alignment horizontal="center" wrapText="1"/>
    </xf>
    <xf numFmtId="0" fontId="2" fillId="0" borderId="4" xfId="0" applyFont="1" applyBorder="1"/>
    <xf numFmtId="0" fontId="2" fillId="0" borderId="5" xfId="0" applyFont="1" applyBorder="1"/>
    <xf numFmtId="0" fontId="2" fillId="0" borderId="6" xfId="0" applyFont="1" applyBorder="1"/>
    <xf numFmtId="0" fontId="2" fillId="0" borderId="0" xfId="0" applyFont="1" applyAlignment="1">
      <alignment horizontal="right"/>
    </xf>
    <xf numFmtId="165" fontId="2" fillId="0" borderId="0" xfId="1" applyNumberFormat="1" applyFont="1"/>
    <xf numFmtId="44" fontId="2" fillId="0" borderId="0" xfId="1" applyFont="1"/>
    <xf numFmtId="2" fontId="2" fillId="0" borderId="5" xfId="0" applyNumberFormat="1" applyFont="1" applyBorder="1"/>
    <xf numFmtId="0" fontId="2" fillId="0" borderId="7" xfId="0" applyFont="1" applyBorder="1"/>
    <xf numFmtId="0" fontId="2" fillId="0" borderId="8" xfId="0" applyFont="1" applyBorder="1"/>
    <xf numFmtId="0" fontId="2" fillId="0" borderId="9" xfId="0" applyFont="1" applyBorder="1"/>
    <xf numFmtId="0" fontId="2" fillId="0" borderId="1" xfId="0" applyFont="1" applyBorder="1" applyAlignment="1">
      <alignment horizontal="centerContinuous"/>
    </xf>
    <xf numFmtId="0" fontId="2" fillId="0" borderId="2" xfId="0" applyFont="1" applyBorder="1" applyAlignment="1">
      <alignment horizontal="centerContinuous"/>
    </xf>
    <xf numFmtId="0" fontId="2" fillId="0" borderId="10" xfId="0" applyFont="1" applyBorder="1" applyAlignment="1">
      <alignment horizontal="centerContinuous"/>
    </xf>
    <xf numFmtId="0" fontId="2" fillId="0" borderId="11" xfId="0" applyFont="1" applyBorder="1" applyAlignment="1">
      <alignment horizontal="centerContinuous"/>
    </xf>
    <xf numFmtId="0" fontId="2" fillId="0" borderId="12" xfId="0" applyFont="1" applyBorder="1" applyAlignment="1">
      <alignment horizontal="center"/>
    </xf>
    <xf numFmtId="0" fontId="2" fillId="0" borderId="13" xfId="0" applyFont="1" applyBorder="1" applyAlignment="1">
      <alignment horizontal="center" wrapText="1"/>
    </xf>
    <xf numFmtId="0" fontId="2" fillId="0" borderId="0" xfId="0" applyFont="1" applyBorder="1" applyAlignment="1">
      <alignment horizontal="centerContinuous" wrapText="1"/>
    </xf>
    <xf numFmtId="0" fontId="2" fillId="0" borderId="13" xfId="0" applyFont="1" applyBorder="1" applyAlignment="1">
      <alignment horizontal="centerContinuous" wrapText="1"/>
    </xf>
    <xf numFmtId="0" fontId="2" fillId="0" borderId="14" xfId="0" applyFont="1" applyBorder="1"/>
    <xf numFmtId="0" fontId="2" fillId="2" borderId="15" xfId="0" applyFont="1" applyFill="1" applyBorder="1" applyAlignment="1">
      <alignment horizontal="center"/>
    </xf>
    <xf numFmtId="0" fontId="2" fillId="0" borderId="15" xfId="0" applyFont="1" applyBorder="1" applyAlignment="1">
      <alignment horizontal="center"/>
    </xf>
    <xf numFmtId="0" fontId="2" fillId="0" borderId="6" xfId="0" applyFont="1" applyBorder="1" applyAlignment="1">
      <alignment horizontal="center"/>
    </xf>
    <xf numFmtId="0" fontId="2" fillId="0" borderId="15" xfId="0" applyFont="1" applyBorder="1" applyAlignment="1">
      <alignment horizontal="right"/>
    </xf>
    <xf numFmtId="0" fontId="2" fillId="0" borderId="6" xfId="0" applyFont="1" applyBorder="1" applyAlignment="1">
      <alignment horizontal="left"/>
    </xf>
    <xf numFmtId="0" fontId="2" fillId="0" borderId="16" xfId="0" applyFont="1" applyBorder="1"/>
    <xf numFmtId="0" fontId="2" fillId="0" borderId="17" xfId="0" applyFont="1" applyBorder="1"/>
    <xf numFmtId="0" fontId="2" fillId="0" borderId="18" xfId="0" applyFont="1" applyBorder="1" applyAlignment="1">
      <alignment horizontal="center"/>
    </xf>
    <xf numFmtId="0" fontId="2" fillId="2" borderId="9" xfId="0" applyFont="1" applyFill="1" applyBorder="1" applyAlignment="1">
      <alignment horizontal="center"/>
    </xf>
    <xf numFmtId="0" fontId="2" fillId="0" borderId="18" xfId="0" applyFont="1" applyFill="1" applyBorder="1" applyAlignment="1">
      <alignment horizontal="right"/>
    </xf>
    <xf numFmtId="0" fontId="2" fillId="0" borderId="9" xfId="0" applyFont="1" applyFill="1" applyBorder="1" applyAlignment="1">
      <alignment horizontal="left"/>
    </xf>
    <xf numFmtId="2" fontId="2" fillId="0" borderId="0" xfId="0" applyNumberFormat="1" applyFont="1"/>
    <xf numFmtId="0" fontId="2" fillId="0" borderId="0" xfId="0" applyFont="1" applyAlignment="1">
      <alignment horizontal="center"/>
    </xf>
    <xf numFmtId="9" fontId="2" fillId="0" borderId="0" xfId="2" applyFont="1"/>
    <xf numFmtId="0" fontId="2" fillId="0" borderId="0" xfId="0" quotePrefix="1" applyFont="1"/>
    <xf numFmtId="165" fontId="2" fillId="0" borderId="0" xfId="0" applyNumberFormat="1" applyFont="1"/>
    <xf numFmtId="2" fontId="2" fillId="0" borderId="19" xfId="0" applyNumberFormat="1" applyFont="1" applyBorder="1"/>
    <xf numFmtId="2" fontId="2" fillId="0" borderId="20" xfId="0" applyNumberFormat="1" applyFont="1" applyBorder="1"/>
    <xf numFmtId="165" fontId="2" fillId="0" borderId="21" xfId="1" applyNumberFormat="1" applyFont="1" applyBorder="1"/>
    <xf numFmtId="2" fontId="2" fillId="0" borderId="22" xfId="0" applyNumberFormat="1" applyFont="1" applyBorder="1"/>
    <xf numFmtId="44" fontId="2" fillId="0" borderId="0" xfId="1" applyNumberFormat="1" applyFont="1"/>
  </cellXfs>
  <cellStyles count="3">
    <cellStyle name="Currency" xfId="1" builtinId="4"/>
    <cellStyle name="Normal" xfId="0" builtinId="0"/>
    <cellStyle name="Percent" xfId="2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49"/>
  <sheetViews>
    <sheetView tabSelected="1" topLeftCell="A30" workbookViewId="0">
      <selection activeCell="C36" sqref="C36"/>
    </sheetView>
  </sheetViews>
  <sheetFormatPr defaultRowHeight="12.75" x14ac:dyDescent="0.2"/>
  <cols>
    <col min="1" max="1" width="21.140625" style="2" customWidth="1"/>
    <col min="2" max="2" width="12.5703125" style="2" customWidth="1"/>
    <col min="3" max="3" width="11.140625" style="2" customWidth="1"/>
    <col min="4" max="4" width="13.5703125" style="2" customWidth="1"/>
    <col min="5" max="6" width="12.85546875" style="2" customWidth="1"/>
    <col min="7" max="7" width="7.140625" style="2" customWidth="1"/>
    <col min="8" max="8" width="9.140625" style="2"/>
    <col min="9" max="9" width="10.5703125" style="2" customWidth="1"/>
    <col min="10" max="16384" width="9.140625" style="2"/>
  </cols>
  <sheetData>
    <row r="1" spans="1:9" ht="13.5" thickBot="1" x14ac:dyDescent="0.25"/>
    <row r="2" spans="1:9" ht="68.25" customHeight="1" thickTop="1" thickBot="1" x14ac:dyDescent="0.25">
      <c r="A2" s="3" t="s">
        <v>0</v>
      </c>
      <c r="B2" s="4" t="s">
        <v>1</v>
      </c>
      <c r="C2" s="4" t="s">
        <v>2</v>
      </c>
      <c r="D2" s="5" t="s">
        <v>3</v>
      </c>
      <c r="G2" s="6" t="s">
        <v>4</v>
      </c>
      <c r="I2" s="6"/>
    </row>
    <row r="3" spans="1:9" ht="13.5" thickTop="1" x14ac:dyDescent="0.2">
      <c r="A3" s="7" t="s">
        <v>5</v>
      </c>
      <c r="B3" s="8">
        <v>0.65</v>
      </c>
      <c r="C3" s="8">
        <v>0.95</v>
      </c>
      <c r="D3" s="9">
        <v>6500</v>
      </c>
      <c r="G3" s="10" t="s">
        <v>6</v>
      </c>
      <c r="H3" s="11">
        <v>10</v>
      </c>
      <c r="I3" s="12"/>
    </row>
    <row r="4" spans="1:9" x14ac:dyDescent="0.2">
      <c r="A4" s="7" t="s">
        <v>7</v>
      </c>
      <c r="B4" s="8">
        <v>0.45</v>
      </c>
      <c r="C4" s="8">
        <v>0.85</v>
      </c>
      <c r="D4" s="9">
        <v>6000</v>
      </c>
      <c r="G4" s="10" t="s">
        <v>8</v>
      </c>
      <c r="H4" s="11">
        <v>9</v>
      </c>
      <c r="I4" s="12"/>
    </row>
    <row r="5" spans="1:9" x14ac:dyDescent="0.2">
      <c r="A5" s="7" t="s">
        <v>9</v>
      </c>
      <c r="B5" s="13">
        <v>1</v>
      </c>
      <c r="C5" s="8">
        <v>0.7</v>
      </c>
      <c r="D5" s="9">
        <v>7000</v>
      </c>
      <c r="G5" s="10" t="s">
        <v>10</v>
      </c>
      <c r="H5" s="11">
        <v>2</v>
      </c>
    </row>
    <row r="6" spans="1:9" ht="13.5" thickBot="1" x14ac:dyDescent="0.25">
      <c r="A6" s="14" t="s">
        <v>11</v>
      </c>
      <c r="B6" s="15">
        <v>0.15</v>
      </c>
      <c r="C6" s="15">
        <v>0.3</v>
      </c>
      <c r="D6" s="16">
        <v>1400</v>
      </c>
      <c r="H6" s="10" t="s">
        <v>12</v>
      </c>
    </row>
    <row r="7" spans="1:9" ht="13.5" thickTop="1" x14ac:dyDescent="0.2"/>
    <row r="8" spans="1:9" ht="13.5" thickBot="1" x14ac:dyDescent="0.25"/>
    <row r="9" spans="1:9" ht="14.25" thickTop="1" thickBot="1" x14ac:dyDescent="0.25">
      <c r="B9" s="17" t="s">
        <v>13</v>
      </c>
      <c r="C9" s="18"/>
      <c r="D9" s="18"/>
      <c r="E9" s="5"/>
      <c r="F9" s="19"/>
      <c r="G9" s="20"/>
    </row>
    <row r="10" spans="1:9" ht="32.25" customHeight="1" thickTop="1" thickBot="1" x14ac:dyDescent="0.25">
      <c r="A10" s="21" t="s">
        <v>14</v>
      </c>
      <c r="B10" s="6" t="str">
        <f>$A$3</f>
        <v>Frame Construction</v>
      </c>
      <c r="C10" s="6" t="str">
        <f>$A$4</f>
        <v>Interior Construction</v>
      </c>
      <c r="D10" s="6" t="str">
        <f>$A$5</f>
        <v>Exterior Construction</v>
      </c>
      <c r="E10" s="22" t="str">
        <f>$A$6</f>
        <v>Quality Assurance</v>
      </c>
      <c r="F10" s="23" t="s">
        <v>15</v>
      </c>
      <c r="G10" s="24"/>
    </row>
    <row r="11" spans="1:9" ht="13.5" thickTop="1" x14ac:dyDescent="0.2">
      <c r="A11" s="25" t="str">
        <f>$B$10</f>
        <v>Frame Construction</v>
      </c>
      <c r="B11" s="26"/>
      <c r="C11" s="27" t="s">
        <v>16</v>
      </c>
      <c r="D11" s="27" t="s">
        <v>16</v>
      </c>
      <c r="E11" s="28" t="s">
        <v>17</v>
      </c>
      <c r="F11" s="29">
        <v>400</v>
      </c>
      <c r="G11" s="30" t="s">
        <v>18</v>
      </c>
    </row>
    <row r="12" spans="1:9" x14ac:dyDescent="0.2">
      <c r="A12" s="31" t="str">
        <f>$C$10</f>
        <v>Interior Construction</v>
      </c>
      <c r="B12" s="27" t="s">
        <v>17</v>
      </c>
      <c r="C12" s="26"/>
      <c r="D12" s="27" t="s">
        <v>16</v>
      </c>
      <c r="E12" s="28" t="s">
        <v>16</v>
      </c>
      <c r="F12" s="29">
        <v>800</v>
      </c>
      <c r="G12" s="30" t="s">
        <v>18</v>
      </c>
    </row>
    <row r="13" spans="1:9" x14ac:dyDescent="0.2">
      <c r="A13" s="31" t="str">
        <f>$D$10</f>
        <v>Exterior Construction</v>
      </c>
      <c r="B13" s="27" t="s">
        <v>17</v>
      </c>
      <c r="C13" s="27" t="s">
        <v>17</v>
      </c>
      <c r="D13" s="26"/>
      <c r="E13" s="28" t="s">
        <v>16</v>
      </c>
      <c r="F13" s="29">
        <v>100</v>
      </c>
      <c r="G13" s="30" t="s">
        <v>18</v>
      </c>
    </row>
    <row r="14" spans="1:9" ht="13.5" thickBot="1" x14ac:dyDescent="0.25">
      <c r="A14" s="32" t="str">
        <f>$E$10</f>
        <v>Quality Assurance</v>
      </c>
      <c r="B14" s="33" t="s">
        <v>16</v>
      </c>
      <c r="C14" s="33" t="s">
        <v>16</v>
      </c>
      <c r="D14" s="33" t="s">
        <v>17</v>
      </c>
      <c r="E14" s="34"/>
      <c r="F14" s="35">
        <v>200</v>
      </c>
      <c r="G14" s="36" t="s">
        <v>18</v>
      </c>
    </row>
    <row r="15" spans="1:9" ht="13.5" thickTop="1" x14ac:dyDescent="0.2"/>
    <row r="16" spans="1:9" ht="13.5" thickBot="1" x14ac:dyDescent="0.25"/>
    <row r="17" spans="1:10" ht="13.5" thickTop="1" x14ac:dyDescent="0.2">
      <c r="A17" s="2" t="s">
        <v>19</v>
      </c>
      <c r="C17" s="42">
        <v>5956.639566397158</v>
      </c>
      <c r="D17" s="38" t="s">
        <v>20</v>
      </c>
      <c r="E17" s="2">
        <v>0</v>
      </c>
      <c r="F17" s="2" t="s">
        <v>21</v>
      </c>
      <c r="G17" s="2" t="s">
        <v>22</v>
      </c>
    </row>
    <row r="18" spans="1:10" ht="13.5" thickBot="1" x14ac:dyDescent="0.25">
      <c r="A18" s="2" t="s">
        <v>23</v>
      </c>
      <c r="C18" s="43">
        <v>2552.8455284514148</v>
      </c>
      <c r="D18" s="38" t="s">
        <v>20</v>
      </c>
      <c r="E18" s="2">
        <v>0</v>
      </c>
      <c r="J18" s="2" t="s">
        <v>24</v>
      </c>
    </row>
    <row r="19" spans="1:10" ht="13.5" thickTop="1" x14ac:dyDescent="0.2">
      <c r="B19" s="10" t="s">
        <v>25</v>
      </c>
      <c r="C19" s="37">
        <f>SUM(C17:C18)</f>
        <v>8509.4850948485728</v>
      </c>
      <c r="D19" s="37">
        <f>C19*F19</f>
        <v>5956.6395663940002</v>
      </c>
      <c r="E19" s="2" t="s">
        <v>26</v>
      </c>
      <c r="F19" s="39">
        <v>0.7</v>
      </c>
      <c r="J19" s="2" t="s">
        <v>27</v>
      </c>
    </row>
    <row r="20" spans="1:10" ht="13.5" thickBot="1" x14ac:dyDescent="0.25">
      <c r="A20" s="2" t="s">
        <v>28</v>
      </c>
      <c r="B20" s="2" t="s">
        <v>29</v>
      </c>
    </row>
    <row r="21" spans="1:10" ht="13.5" thickTop="1" x14ac:dyDescent="0.2">
      <c r="A21" s="2" t="s">
        <v>30</v>
      </c>
      <c r="B21" s="2" t="s">
        <v>31</v>
      </c>
      <c r="C21" s="42">
        <v>0</v>
      </c>
      <c r="D21" s="38" t="s">
        <v>20</v>
      </c>
      <c r="E21" s="2">
        <v>0</v>
      </c>
    </row>
    <row r="22" spans="1:10" x14ac:dyDescent="0.2">
      <c r="A22" s="2" t="s">
        <v>30</v>
      </c>
      <c r="B22" s="2" t="s">
        <v>32</v>
      </c>
      <c r="C22" s="45">
        <v>202.98102981258259</v>
      </c>
      <c r="D22" s="38" t="s">
        <v>20</v>
      </c>
      <c r="E22" s="2">
        <v>0</v>
      </c>
      <c r="H22" s="2" t="s">
        <v>33</v>
      </c>
    </row>
    <row r="23" spans="1:10" x14ac:dyDescent="0.2">
      <c r="A23" s="2" t="s">
        <v>31</v>
      </c>
      <c r="B23" s="2" t="s">
        <v>32</v>
      </c>
      <c r="C23" s="45">
        <v>540.65040650429637</v>
      </c>
      <c r="D23" s="38" t="s">
        <v>20</v>
      </c>
      <c r="E23" s="2">
        <v>0</v>
      </c>
      <c r="H23" s="2" t="s">
        <v>34</v>
      </c>
    </row>
    <row r="24" spans="1:10" x14ac:dyDescent="0.2">
      <c r="A24" s="2" t="s">
        <v>31</v>
      </c>
      <c r="B24" s="2" t="s">
        <v>35</v>
      </c>
      <c r="C24" s="45">
        <v>259.34959349575695</v>
      </c>
      <c r="D24" s="38" t="s">
        <v>20</v>
      </c>
      <c r="E24" s="2">
        <v>0</v>
      </c>
    </row>
    <row r="25" spans="1:10" x14ac:dyDescent="0.2">
      <c r="A25" s="2" t="s">
        <v>32</v>
      </c>
      <c r="B25" s="2" t="s">
        <v>35</v>
      </c>
      <c r="C25" s="45">
        <v>0</v>
      </c>
      <c r="D25" s="38" t="s">
        <v>20</v>
      </c>
      <c r="E25" s="2">
        <v>0</v>
      </c>
    </row>
    <row r="26" spans="1:10" x14ac:dyDescent="0.2">
      <c r="A26" s="2" t="s">
        <v>35</v>
      </c>
      <c r="B26" s="2" t="s">
        <v>30</v>
      </c>
      <c r="C26" s="45">
        <v>0</v>
      </c>
      <c r="D26" s="38" t="s">
        <v>20</v>
      </c>
      <c r="E26" s="2">
        <v>0</v>
      </c>
    </row>
    <row r="27" spans="1:10" ht="13.5" thickBot="1" x14ac:dyDescent="0.25">
      <c r="A27" s="2" t="s">
        <v>35</v>
      </c>
      <c r="B27" s="2" t="s">
        <v>31</v>
      </c>
      <c r="C27" s="43">
        <v>0</v>
      </c>
      <c r="D27" s="38" t="s">
        <v>20</v>
      </c>
      <c r="E27" s="2">
        <v>0</v>
      </c>
    </row>
    <row r="28" spans="1:10" ht="14.25" thickTop="1" thickBot="1" x14ac:dyDescent="0.25">
      <c r="B28" s="10" t="s">
        <v>36</v>
      </c>
      <c r="C28" s="37">
        <f>SUM(C21:C27)</f>
        <v>1002.9810298126359</v>
      </c>
    </row>
    <row r="29" spans="1:10" ht="14.25" thickTop="1" thickBot="1" x14ac:dyDescent="0.25">
      <c r="C29" s="41">
        <f>H5</f>
        <v>2</v>
      </c>
      <c r="D29" s="40" t="s">
        <v>37</v>
      </c>
      <c r="F29" s="44">
        <f>C17*H3+C18*H4-C30</f>
        <v>80536.043360409036</v>
      </c>
      <c r="G29" s="2" t="s">
        <v>38</v>
      </c>
    </row>
    <row r="30" spans="1:10" ht="13.5" thickTop="1" x14ac:dyDescent="0.2">
      <c r="A30"/>
      <c r="B30" s="2" t="s">
        <v>39</v>
      </c>
      <c r="C30" s="46">
        <f>C28*C29</f>
        <v>2005.9620596252719</v>
      </c>
      <c r="D30" s="2">
        <v>2005.96</v>
      </c>
    </row>
    <row r="32" spans="1:10" x14ac:dyDescent="0.2">
      <c r="A32" s="2" t="s">
        <v>40</v>
      </c>
      <c r="B32" s="2">
        <f>C21+C22</f>
        <v>202.98102981258259</v>
      </c>
      <c r="C32" s="38" t="s">
        <v>21</v>
      </c>
      <c r="D32" s="2">
        <v>400</v>
      </c>
      <c r="E32" s="2" t="s">
        <v>41</v>
      </c>
      <c r="J32" s="2" t="s">
        <v>42</v>
      </c>
    </row>
    <row r="33" spans="1:10" x14ac:dyDescent="0.2">
      <c r="A33" s="2" t="s">
        <v>43</v>
      </c>
      <c r="B33" s="2">
        <f>C23+C24</f>
        <v>800.00000000005332</v>
      </c>
      <c r="C33" s="38" t="s">
        <v>21</v>
      </c>
      <c r="D33" s="2">
        <v>800</v>
      </c>
      <c r="E33" s="2" t="s">
        <v>44</v>
      </c>
    </row>
    <row r="34" spans="1:10" x14ac:dyDescent="0.2">
      <c r="A34" s="2" t="s">
        <v>45</v>
      </c>
      <c r="B34" s="2">
        <f>C25</f>
        <v>0</v>
      </c>
      <c r="C34" s="38" t="s">
        <v>21</v>
      </c>
      <c r="D34" s="2">
        <v>100</v>
      </c>
      <c r="E34" s="2" t="s">
        <v>46</v>
      </c>
    </row>
    <row r="35" spans="1:10" x14ac:dyDescent="0.2">
      <c r="A35" s="2" t="s">
        <v>47</v>
      </c>
      <c r="B35" s="2">
        <f>C26+C27</f>
        <v>0</v>
      </c>
      <c r="C35" s="38" t="s">
        <v>21</v>
      </c>
      <c r="D35" s="2">
        <v>200</v>
      </c>
      <c r="E35" s="2" t="s">
        <v>48</v>
      </c>
    </row>
    <row r="39" spans="1:10" x14ac:dyDescent="0.2">
      <c r="A39" s="2" t="s">
        <v>49</v>
      </c>
      <c r="J39" s="2" t="s">
        <v>50</v>
      </c>
    </row>
    <row r="40" spans="1:10" x14ac:dyDescent="0.2">
      <c r="B40" s="2" t="s">
        <v>51</v>
      </c>
      <c r="C40" s="2">
        <f>D3+C26-C21-C22</f>
        <v>6297.0189701874178</v>
      </c>
      <c r="D40" s="2" t="s">
        <v>52</v>
      </c>
    </row>
    <row r="41" spans="1:10" x14ac:dyDescent="0.2">
      <c r="B41" s="2" t="s">
        <v>53</v>
      </c>
      <c r="C41" s="2">
        <f>D4+C21+C27-C23-C24</f>
        <v>5199.9999999999463</v>
      </c>
      <c r="D41" s="2" t="s">
        <v>54</v>
      </c>
    </row>
    <row r="42" spans="1:10" x14ac:dyDescent="0.2">
      <c r="B42" s="2" t="s">
        <v>55</v>
      </c>
      <c r="C42" s="2">
        <f>D5+C22+C23-C25</f>
        <v>7743.6314363168785</v>
      </c>
      <c r="D42" s="2" t="s">
        <v>56</v>
      </c>
    </row>
    <row r="43" spans="1:10" x14ac:dyDescent="0.2">
      <c r="B43" s="2" t="s">
        <v>57</v>
      </c>
      <c r="C43" s="2">
        <f>D6+C24+C25-C26-C27</f>
        <v>1659.3495934957568</v>
      </c>
      <c r="D43" s="2" t="s">
        <v>58</v>
      </c>
    </row>
    <row r="45" spans="1:10" x14ac:dyDescent="0.2">
      <c r="A45" s="2" t="s">
        <v>59</v>
      </c>
    </row>
    <row r="46" spans="1:10" x14ac:dyDescent="0.2">
      <c r="B46" s="2">
        <f>B3*$C$17+C3*$C$18</f>
        <v>6297.0189701869967</v>
      </c>
      <c r="C46" s="38" t="s">
        <v>21</v>
      </c>
      <c r="D46" s="2">
        <f>C40</f>
        <v>6297.0189701874178</v>
      </c>
      <c r="E46" s="2" t="s">
        <v>60</v>
      </c>
      <c r="J46" s="2" t="s">
        <v>61</v>
      </c>
    </row>
    <row r="47" spans="1:10" x14ac:dyDescent="0.2">
      <c r="B47" s="2">
        <f t="shared" ref="B47:B49" si="0">B4*$C$17+C4*$C$18</f>
        <v>4850.4065040624237</v>
      </c>
      <c r="C47" s="38" t="s">
        <v>21</v>
      </c>
      <c r="D47" s="2">
        <f>C41</f>
        <v>5199.9999999999463</v>
      </c>
      <c r="E47" s="2" t="s">
        <v>62</v>
      </c>
    </row>
    <row r="48" spans="1:10" x14ac:dyDescent="0.2">
      <c r="B48" s="2">
        <f t="shared" si="0"/>
        <v>7743.6314363131478</v>
      </c>
      <c r="C48" s="38" t="s">
        <v>21</v>
      </c>
      <c r="D48" s="2">
        <f>C42</f>
        <v>7743.6314363168785</v>
      </c>
      <c r="E48" s="2" t="s">
        <v>63</v>
      </c>
    </row>
    <row r="49" spans="2:5" x14ac:dyDescent="0.2">
      <c r="B49" s="2">
        <f t="shared" si="0"/>
        <v>1659.3495934949981</v>
      </c>
      <c r="C49" s="38" t="s">
        <v>21</v>
      </c>
      <c r="D49" s="2">
        <f>C43</f>
        <v>1659.3495934957568</v>
      </c>
      <c r="E49" s="2" t="s">
        <v>64</v>
      </c>
    </row>
  </sheetData>
  <pageMargins left="0.75" right="0.75" top="1" bottom="1" header="0.5" footer="0.5"/>
  <pageSetup orientation="portrait" r:id="rId1"/>
  <headerFooter alignWithMargins="0">
    <oddHeader>&amp;A</oddHeader>
    <oddFooter>Page &amp;P</oddFooter>
  </headerFooter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1"/>
  <sheetViews>
    <sheetView workbookViewId="0">
      <selection activeCell="C11" sqref="C11"/>
    </sheetView>
  </sheetViews>
  <sheetFormatPr defaultRowHeight="12.75" x14ac:dyDescent="0.2"/>
  <cols>
    <col min="1" max="1" width="15.28515625" customWidth="1"/>
  </cols>
  <sheetData>
    <row r="1" spans="1:8" x14ac:dyDescent="0.2">
      <c r="B1" t="s">
        <v>65</v>
      </c>
    </row>
    <row r="2" spans="1:8" x14ac:dyDescent="0.2">
      <c r="A2" t="s">
        <v>66</v>
      </c>
      <c r="B2" t="s">
        <v>67</v>
      </c>
      <c r="C2">
        <v>0</v>
      </c>
    </row>
    <row r="3" spans="1:8" x14ac:dyDescent="0.2">
      <c r="B3" t="s">
        <v>68</v>
      </c>
      <c r="C3">
        <v>202.98</v>
      </c>
    </row>
    <row r="4" spans="1:8" x14ac:dyDescent="0.2">
      <c r="B4" t="s">
        <v>69</v>
      </c>
      <c r="C4">
        <v>540.65</v>
      </c>
    </row>
    <row r="5" spans="1:8" x14ac:dyDescent="0.2">
      <c r="B5" t="s">
        <v>70</v>
      </c>
      <c r="C5">
        <v>259.35000000000002</v>
      </c>
    </row>
    <row r="6" spans="1:8" x14ac:dyDescent="0.2">
      <c r="B6" t="s">
        <v>71</v>
      </c>
      <c r="C6">
        <v>0</v>
      </c>
    </row>
    <row r="7" spans="1:8" x14ac:dyDescent="0.2">
      <c r="B7" t="s">
        <v>72</v>
      </c>
      <c r="C7">
        <v>0</v>
      </c>
    </row>
    <row r="8" spans="1:8" x14ac:dyDescent="0.2">
      <c r="B8" t="s">
        <v>73</v>
      </c>
      <c r="C8">
        <v>9</v>
      </c>
    </row>
    <row r="10" spans="1:8" x14ac:dyDescent="0.2">
      <c r="B10" t="s">
        <v>74</v>
      </c>
      <c r="C10">
        <v>6500</v>
      </c>
      <c r="D10" s="1" t="s">
        <v>75</v>
      </c>
      <c r="H10">
        <v>6297.02</v>
      </c>
    </row>
    <row r="11" spans="1:8" x14ac:dyDescent="0.2">
      <c r="B11" t="s">
        <v>53</v>
      </c>
      <c r="C11">
        <v>6000</v>
      </c>
      <c r="D11" s="1" t="s">
        <v>75</v>
      </c>
      <c r="H11">
        <v>5200</v>
      </c>
    </row>
    <row r="12" spans="1:8" x14ac:dyDescent="0.2">
      <c r="B12" t="s">
        <v>55</v>
      </c>
      <c r="C12">
        <v>7000</v>
      </c>
      <c r="D12" s="1" t="s">
        <v>75</v>
      </c>
      <c r="H12">
        <v>7743.63</v>
      </c>
    </row>
    <row r="13" spans="1:8" x14ac:dyDescent="0.2">
      <c r="B13" t="s">
        <v>76</v>
      </c>
      <c r="C13">
        <v>1400</v>
      </c>
      <c r="D13" s="1" t="s">
        <v>75</v>
      </c>
      <c r="H13">
        <v>1659.35</v>
      </c>
    </row>
    <row r="15" spans="1:8" x14ac:dyDescent="0.2">
      <c r="A15" t="s">
        <v>77</v>
      </c>
    </row>
    <row r="17" spans="1:7" x14ac:dyDescent="0.2">
      <c r="B17" t="s">
        <v>51</v>
      </c>
      <c r="C17" t="s">
        <v>78</v>
      </c>
      <c r="G17">
        <v>-131.94</v>
      </c>
    </row>
    <row r="18" spans="1:7" x14ac:dyDescent="0.2">
      <c r="B18" t="s">
        <v>53</v>
      </c>
      <c r="C18" t="s">
        <v>79</v>
      </c>
      <c r="G18">
        <v>-360</v>
      </c>
    </row>
    <row r="19" spans="1:7" x14ac:dyDescent="0.2">
      <c r="B19" t="s">
        <v>55</v>
      </c>
      <c r="C19" t="s">
        <v>80</v>
      </c>
      <c r="G19">
        <v>743.63</v>
      </c>
    </row>
    <row r="20" spans="1:7" x14ac:dyDescent="0.2">
      <c r="B20" t="s">
        <v>57</v>
      </c>
      <c r="C20" t="s">
        <v>81</v>
      </c>
      <c r="G20">
        <v>38.9</v>
      </c>
    </row>
    <row r="22" spans="1:7" x14ac:dyDescent="0.2">
      <c r="A22" t="s">
        <v>82</v>
      </c>
    </row>
    <row r="23" spans="1:7" x14ac:dyDescent="0.2">
      <c r="B23" t="s">
        <v>51</v>
      </c>
      <c r="C23" t="s">
        <v>83</v>
      </c>
      <c r="G23">
        <v>-192.83</v>
      </c>
    </row>
    <row r="24" spans="1:7" x14ac:dyDescent="0.2">
      <c r="B24" t="s">
        <v>53</v>
      </c>
      <c r="C24" t="s">
        <v>84</v>
      </c>
      <c r="G24">
        <v>-680</v>
      </c>
    </row>
    <row r="25" spans="1:7" x14ac:dyDescent="0.2">
      <c r="B25" t="s">
        <v>55</v>
      </c>
      <c r="C25" t="s">
        <v>85</v>
      </c>
      <c r="G25">
        <v>520.54</v>
      </c>
    </row>
    <row r="26" spans="1:7" x14ac:dyDescent="0.2">
      <c r="B26" t="s">
        <v>57</v>
      </c>
      <c r="C26" t="s">
        <v>86</v>
      </c>
      <c r="G26">
        <v>77.8</v>
      </c>
    </row>
    <row r="27" spans="1:7" x14ac:dyDescent="0.2">
      <c r="B27" t="s">
        <v>87</v>
      </c>
    </row>
    <row r="28" spans="1:7" x14ac:dyDescent="0.2">
      <c r="A28" t="s">
        <v>88</v>
      </c>
    </row>
    <row r="29" spans="1:7" x14ac:dyDescent="0.2">
      <c r="B29" t="s">
        <v>89</v>
      </c>
      <c r="G29">
        <f>2*F43</f>
        <v>2005.96</v>
      </c>
    </row>
    <row r="31" spans="1:7" x14ac:dyDescent="0.2">
      <c r="A31" t="s">
        <v>90</v>
      </c>
    </row>
    <row r="32" spans="1:7" x14ac:dyDescent="0.2">
      <c r="A32" t="s">
        <v>91</v>
      </c>
    </row>
    <row r="33" spans="1:7" x14ac:dyDescent="0.2">
      <c r="C33" t="s">
        <v>92</v>
      </c>
      <c r="F33">
        <v>6297.02</v>
      </c>
      <c r="G33">
        <f>F33</f>
        <v>6297.02</v>
      </c>
    </row>
    <row r="34" spans="1:7" x14ac:dyDescent="0.2">
      <c r="C34" t="s">
        <v>93</v>
      </c>
      <c r="F34">
        <v>4850.41</v>
      </c>
      <c r="G34">
        <v>5200</v>
      </c>
    </row>
    <row r="35" spans="1:7" x14ac:dyDescent="0.2">
      <c r="C35" t="s">
        <v>94</v>
      </c>
      <c r="F35">
        <v>7743.63</v>
      </c>
      <c r="G35">
        <v>7743.63</v>
      </c>
    </row>
    <row r="36" spans="1:7" x14ac:dyDescent="0.2">
      <c r="C36" t="s">
        <v>95</v>
      </c>
      <c r="F36">
        <v>1659.35</v>
      </c>
      <c r="G36">
        <f>F36</f>
        <v>1659.35</v>
      </c>
    </row>
    <row r="38" spans="1:7" x14ac:dyDescent="0.2">
      <c r="A38" t="s">
        <v>96</v>
      </c>
    </row>
    <row r="39" spans="1:7" x14ac:dyDescent="0.2">
      <c r="C39" t="s">
        <v>97</v>
      </c>
      <c r="F39">
        <v>202.98</v>
      </c>
      <c r="G39">
        <v>400</v>
      </c>
    </row>
    <row r="40" spans="1:7" x14ac:dyDescent="0.2">
      <c r="C40" t="s">
        <v>98</v>
      </c>
      <c r="F40">
        <v>800</v>
      </c>
      <c r="G40">
        <v>800</v>
      </c>
    </row>
    <row r="41" spans="1:7" x14ac:dyDescent="0.2">
      <c r="C41" t="s">
        <v>99</v>
      </c>
      <c r="F41">
        <v>0</v>
      </c>
      <c r="G41">
        <v>100</v>
      </c>
    </row>
    <row r="42" spans="1:7" x14ac:dyDescent="0.2">
      <c r="C42" t="s">
        <v>100</v>
      </c>
      <c r="F42">
        <v>0</v>
      </c>
      <c r="G42">
        <v>200</v>
      </c>
    </row>
    <row r="43" spans="1:7" x14ac:dyDescent="0.2">
      <c r="C43" t="s">
        <v>25</v>
      </c>
      <c r="F43">
        <f t="shared" ref="F43:G43" si="0">SUM(F39:F42)</f>
        <v>1002.98</v>
      </c>
      <c r="G43">
        <f t="shared" si="0"/>
        <v>1500</v>
      </c>
    </row>
    <row r="51" spans="1:6" x14ac:dyDescent="0.2">
      <c r="A51" t="s">
        <v>101</v>
      </c>
    </row>
    <row r="52" spans="1:6" x14ac:dyDescent="0.2">
      <c r="C52" t="s">
        <v>102</v>
      </c>
    </row>
    <row r="54" spans="1:6" x14ac:dyDescent="0.2">
      <c r="A54" t="s">
        <v>103</v>
      </c>
      <c r="C54" t="s">
        <v>104</v>
      </c>
      <c r="E54">
        <v>5956.64</v>
      </c>
    </row>
    <row r="55" spans="1:6" x14ac:dyDescent="0.2">
      <c r="C55" t="s">
        <v>105</v>
      </c>
      <c r="D55" t="s">
        <v>20</v>
      </c>
      <c r="F55">
        <v>0</v>
      </c>
    </row>
    <row r="56" spans="1:6" x14ac:dyDescent="0.2">
      <c r="C56" t="s">
        <v>106</v>
      </c>
      <c r="D56" t="s">
        <v>20</v>
      </c>
      <c r="F56">
        <v>0</v>
      </c>
    </row>
    <row r="57" spans="1:6" x14ac:dyDescent="0.2">
      <c r="C57" t="s">
        <v>107</v>
      </c>
      <c r="D57" t="s">
        <v>20</v>
      </c>
      <c r="F57">
        <v>0</v>
      </c>
    </row>
    <row r="58" spans="1:6" x14ac:dyDescent="0.2">
      <c r="C58" t="s">
        <v>108</v>
      </c>
      <c r="D58" t="s">
        <v>20</v>
      </c>
      <c r="F58">
        <v>0</v>
      </c>
    </row>
    <row r="59" spans="1:6" x14ac:dyDescent="0.2">
      <c r="C59" t="s">
        <v>109</v>
      </c>
      <c r="D59" t="s">
        <v>20</v>
      </c>
      <c r="F59">
        <v>0</v>
      </c>
    </row>
    <row r="60" spans="1:6" x14ac:dyDescent="0.2">
      <c r="C60" t="s">
        <v>110</v>
      </c>
      <c r="D60" t="s">
        <v>20</v>
      </c>
      <c r="F60">
        <v>0</v>
      </c>
    </row>
    <row r="61" spans="1:6" x14ac:dyDescent="0.2">
      <c r="C61" t="s">
        <v>111</v>
      </c>
      <c r="D61" t="s">
        <v>20</v>
      </c>
      <c r="F61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45:G48"/>
  <sheetViews>
    <sheetView topLeftCell="A31" workbookViewId="0">
      <selection activeCell="C40" sqref="C40"/>
    </sheetView>
  </sheetViews>
  <sheetFormatPr defaultRowHeight="12.75" x14ac:dyDescent="0.2"/>
  <cols>
    <col min="1" max="1" width="20.7109375" customWidth="1"/>
  </cols>
  <sheetData>
    <row r="45" spans="3:7" x14ac:dyDescent="0.2">
      <c r="C45" t="s">
        <v>112</v>
      </c>
      <c r="F45">
        <v>202.98</v>
      </c>
      <c r="G45">
        <v>0</v>
      </c>
    </row>
    <row r="46" spans="3:7" x14ac:dyDescent="0.2">
      <c r="C46" t="s">
        <v>113</v>
      </c>
      <c r="F46">
        <v>800</v>
      </c>
      <c r="G46">
        <v>0</v>
      </c>
    </row>
    <row r="47" spans="3:7" x14ac:dyDescent="0.2">
      <c r="C47" t="s">
        <v>114</v>
      </c>
      <c r="F47">
        <v>0</v>
      </c>
      <c r="G47">
        <v>0</v>
      </c>
    </row>
    <row r="48" spans="3:7" x14ac:dyDescent="0.2">
      <c r="C48" t="s">
        <v>115</v>
      </c>
      <c r="F48">
        <v>0</v>
      </c>
      <c r="G48">
        <v>0</v>
      </c>
    </row>
  </sheetData>
  <pageMargins left="0.75" right="0.75" top="1" bottom="1" header="0.5" footer="0.5"/>
  <headerFooter alignWithMargins="0">
    <oddHeader>&amp;A</oddHeader>
    <oddFooter>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2.75" x14ac:dyDescent="0.2"/>
  <sheetData/>
  <pageMargins left="0.75" right="0.75" top="1" bottom="1" header="0.5" footer="0.5"/>
  <headerFooter alignWithMargins="0">
    <oddHeader>&amp;A</oddHead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Sheet1</vt:lpstr>
      <vt:lpstr>Sheet3</vt:lpstr>
      <vt:lpstr>Sheet2</vt:lpstr>
      <vt:lpstr>Sheet4</vt:lpstr>
      <vt:lpstr>Sheet5</vt:lpstr>
      <vt:lpstr>Sheet6</vt:lpstr>
      <vt:lpstr>Sheet7</vt:lpstr>
      <vt:lpstr>Sheet8</vt:lpstr>
      <vt:lpstr>Sheet9</vt:lpstr>
      <vt:lpstr>Sheet10</vt:lpstr>
      <vt:lpstr>Sheet11</vt:lpstr>
      <vt:lpstr>Sheet12</vt:lpstr>
      <vt:lpstr>Sheet13</vt:lpstr>
      <vt:lpstr>Sheet14</vt:lpstr>
      <vt:lpstr>Sheet15</vt:lpstr>
      <vt:lpstr>Sheet16</vt:lpstr>
    </vt:vector>
  </TitlesOfParts>
  <Company>Prudential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Pru</dc:creator>
  <cp:lastModifiedBy>Felienne</cp:lastModifiedBy>
  <dcterms:created xsi:type="dcterms:W3CDTF">2000-04-14T21:54:10Z</dcterms:created>
  <dcterms:modified xsi:type="dcterms:W3CDTF">2014-09-04T08:08:44Z</dcterms:modified>
</cp:coreProperties>
</file>