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H11" i="2"/>
  <c r="B12" i="2"/>
  <c r="D12" i="2"/>
  <c r="E12" i="2"/>
  <c r="F12" i="2"/>
  <c r="H12" i="2"/>
  <c r="I12" i="2" s="1"/>
  <c r="D13" i="2"/>
  <c r="F13" i="2"/>
  <c r="G12" i="2" s="1"/>
  <c r="H13" i="2"/>
  <c r="I11" i="2" s="1"/>
  <c r="A15" i="2"/>
  <c r="B15" i="2"/>
  <c r="D15" i="2"/>
  <c r="F15" i="2"/>
  <c r="H15" i="2"/>
  <c r="I15" i="2"/>
  <c r="B16" i="2"/>
  <c r="D16" i="2"/>
  <c r="F16" i="2"/>
  <c r="G16" i="2" s="1"/>
  <c r="H16" i="2"/>
  <c r="I16" i="2"/>
  <c r="D17" i="2"/>
  <c r="E16" i="2" s="1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B24" i="2"/>
  <c r="D24" i="2"/>
  <c r="E24" i="2"/>
  <c r="F24" i="2"/>
  <c r="G24" i="2"/>
  <c r="H24" i="2"/>
  <c r="D25" i="2"/>
  <c r="F25" i="2"/>
  <c r="H25" i="2"/>
  <c r="I24" i="2" s="1"/>
  <c r="A27" i="2"/>
  <c r="B27" i="2"/>
  <c r="D27" i="2"/>
  <c r="E27" i="2" s="1"/>
  <c r="F27" i="2"/>
  <c r="H27" i="2"/>
  <c r="B28" i="2"/>
  <c r="D28" i="2"/>
  <c r="E28" i="2"/>
  <c r="F28" i="2"/>
  <c r="H28" i="2"/>
  <c r="I28" i="2" s="1"/>
  <c r="D29" i="2"/>
  <c r="F29" i="2"/>
  <c r="G28" i="2" s="1"/>
  <c r="H29" i="2"/>
  <c r="I27" i="2" s="1"/>
  <c r="A31" i="2"/>
  <c r="B31" i="2"/>
  <c r="D31" i="2"/>
  <c r="F31" i="2"/>
  <c r="H31" i="2"/>
  <c r="I31" i="2"/>
  <c r="B32" i="2"/>
  <c r="D32" i="2"/>
  <c r="F32" i="2"/>
  <c r="G32" i="2" s="1"/>
  <c r="H32" i="2"/>
  <c r="I32" i="2"/>
  <c r="D33" i="2"/>
  <c r="E32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 s="1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B40" i="2"/>
  <c r="D40" i="2"/>
  <c r="D44" i="2" s="1"/>
  <c r="E40" i="2"/>
  <c r="F40" i="2"/>
  <c r="F44" i="2" s="1"/>
  <c r="G40" i="2"/>
  <c r="H40" i="2"/>
  <c r="D41" i="2"/>
  <c r="F41" i="2"/>
  <c r="H41" i="2"/>
  <c r="I40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 s="1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B16" i="3"/>
  <c r="D16" i="3"/>
  <c r="E16" i="3"/>
  <c r="F16" i="3"/>
  <c r="G16" i="3"/>
  <c r="H16" i="3"/>
  <c r="D17" i="3"/>
  <c r="F17" i="3"/>
  <c r="H17" i="3"/>
  <c r="I15" i="3" s="1"/>
  <c r="A19" i="3"/>
  <c r="B19" i="3"/>
  <c r="D19" i="3"/>
  <c r="E19" i="3" s="1"/>
  <c r="F19" i="3"/>
  <c r="H19" i="3"/>
  <c r="B20" i="3"/>
  <c r="D20" i="3"/>
  <c r="E20" i="3"/>
  <c r="F20" i="3"/>
  <c r="H20" i="3"/>
  <c r="I20" i="3" s="1"/>
  <c r="D21" i="3"/>
  <c r="F21" i="3"/>
  <c r="G20" i="3" s="1"/>
  <c r="H21" i="3"/>
  <c r="I19" i="3" s="1"/>
  <c r="A23" i="3"/>
  <c r="B23" i="3"/>
  <c r="D23" i="3"/>
  <c r="F23" i="3"/>
  <c r="H23" i="3"/>
  <c r="I23" i="3"/>
  <c r="B24" i="3"/>
  <c r="D24" i="3"/>
  <c r="F24" i="3"/>
  <c r="G24" i="3" s="1"/>
  <c r="H24" i="3"/>
  <c r="I24" i="3"/>
  <c r="D25" i="3"/>
  <c r="E24" i="3" s="1"/>
  <c r="F25" i="3"/>
  <c r="G23" i="3" s="1"/>
  <c r="H25" i="3"/>
  <c r="A31" i="3"/>
  <c r="B31" i="3"/>
  <c r="D31" i="3"/>
  <c r="E31" i="3"/>
  <c r="F31" i="3"/>
  <c r="G31" i="3"/>
  <c r="H31" i="3"/>
  <c r="I31" i="3" s="1"/>
  <c r="B32" i="3"/>
  <c r="D32" i="3"/>
  <c r="E32" i="3" s="1"/>
  <c r="F32" i="3"/>
  <c r="G32" i="3"/>
  <c r="H32" i="3"/>
  <c r="I32" i="3"/>
  <c r="D33" i="3"/>
  <c r="F33" i="3"/>
  <c r="H33" i="3"/>
  <c r="A35" i="3"/>
  <c r="B35" i="3"/>
  <c r="D35" i="3"/>
  <c r="E35" i="3"/>
  <c r="F35" i="3"/>
  <c r="G35" i="3" s="1"/>
  <c r="H35" i="3"/>
  <c r="B36" i="3"/>
  <c r="D36" i="3"/>
  <c r="E36" i="3"/>
  <c r="F36" i="3"/>
  <c r="G36" i="3"/>
  <c r="H36" i="3"/>
  <c r="D37" i="3"/>
  <c r="F37" i="3"/>
  <c r="H37" i="3"/>
  <c r="I35" i="3" s="1"/>
  <c r="A39" i="3"/>
  <c r="B39" i="3"/>
  <c r="D39" i="3"/>
  <c r="E39" i="3" s="1"/>
  <c r="F39" i="3"/>
  <c r="H39" i="3"/>
  <c r="B40" i="3"/>
  <c r="D40" i="3"/>
  <c r="D44" i="3" s="1"/>
  <c r="E40" i="3"/>
  <c r="F40" i="3"/>
  <c r="H40" i="3"/>
  <c r="H44" i="3" s="1"/>
  <c r="D41" i="3"/>
  <c r="F41" i="3"/>
  <c r="G39" i="3" s="1"/>
  <c r="H41" i="3"/>
  <c r="I39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B12" i="1"/>
  <c r="D12" i="1"/>
  <c r="E12" i="1"/>
  <c r="F12" i="1"/>
  <c r="G12" i="1"/>
  <c r="H12" i="1"/>
  <c r="I12" i="1" s="1"/>
  <c r="D13" i="1"/>
  <c r="F13" i="1"/>
  <c r="H13" i="1"/>
  <c r="I11" i="1" s="1"/>
  <c r="A15" i="1"/>
  <c r="B15" i="1"/>
  <c r="D15" i="1"/>
  <c r="E15" i="1"/>
  <c r="F15" i="1"/>
  <c r="H15" i="1"/>
  <c r="I15" i="1" s="1"/>
  <c r="B16" i="1"/>
  <c r="D16" i="1"/>
  <c r="E16" i="1"/>
  <c r="F16" i="1"/>
  <c r="G16" i="1" s="1"/>
  <c r="H16" i="1"/>
  <c r="D17" i="1"/>
  <c r="F17" i="1"/>
  <c r="G15" i="1" s="1"/>
  <c r="H17" i="1"/>
  <c r="I16" i="1" s="1"/>
  <c r="A19" i="1"/>
  <c r="B19" i="1"/>
  <c r="D19" i="1"/>
  <c r="F19" i="1"/>
  <c r="G19" i="1" s="1"/>
  <c r="H19" i="1"/>
  <c r="B20" i="1"/>
  <c r="D20" i="1"/>
  <c r="E20" i="1" s="1"/>
  <c r="F20" i="1"/>
  <c r="H20" i="1"/>
  <c r="D21" i="1"/>
  <c r="E19" i="1" s="1"/>
  <c r="F21" i="1"/>
  <c r="G20" i="1" s="1"/>
  <c r="H21" i="1"/>
  <c r="I19" i="1" s="1"/>
  <c r="A23" i="1"/>
  <c r="B23" i="1"/>
  <c r="D23" i="1"/>
  <c r="E23" i="1" s="1"/>
  <c r="F23" i="1"/>
  <c r="G23" i="1"/>
  <c r="H23" i="1"/>
  <c r="I23" i="1"/>
  <c r="B24" i="1"/>
  <c r="D24" i="1"/>
  <c r="F24" i="1"/>
  <c r="G24" i="1"/>
  <c r="H24" i="1"/>
  <c r="I24" i="1"/>
  <c r="D25" i="1"/>
  <c r="E24" i="1" s="1"/>
  <c r="F25" i="1"/>
  <c r="H25" i="1"/>
  <c r="A27" i="1"/>
  <c r="B27" i="1"/>
  <c r="D27" i="1"/>
  <c r="E27" i="1"/>
  <c r="F27" i="1"/>
  <c r="F43" i="1" s="1"/>
  <c r="G27" i="1"/>
  <c r="H27" i="1"/>
  <c r="B28" i="1"/>
  <c r="D28" i="1"/>
  <c r="E28" i="1"/>
  <c r="F28" i="1"/>
  <c r="G28" i="1"/>
  <c r="H28" i="1"/>
  <c r="I28" i="1" s="1"/>
  <c r="D29" i="1"/>
  <c r="F29" i="1"/>
  <c r="H29" i="1"/>
  <c r="I27" i="1" s="1"/>
  <c r="A31" i="1"/>
  <c r="B31" i="1"/>
  <c r="D31" i="1"/>
  <c r="D43" i="1" s="1"/>
  <c r="E31" i="1"/>
  <c r="F31" i="1"/>
  <c r="H31" i="1"/>
  <c r="I31" i="1" s="1"/>
  <c r="B32" i="1"/>
  <c r="D32" i="1"/>
  <c r="E32" i="1"/>
  <c r="F32" i="1"/>
  <c r="G32" i="1" s="1"/>
  <c r="H32" i="1"/>
  <c r="D33" i="1"/>
  <c r="F33" i="1"/>
  <c r="G31" i="1" s="1"/>
  <c r="H33" i="1"/>
  <c r="I32" i="1" s="1"/>
  <c r="A35" i="1"/>
  <c r="B35" i="1"/>
  <c r="D35" i="1"/>
  <c r="F35" i="1"/>
  <c r="G35" i="1" s="1"/>
  <c r="H35" i="1"/>
  <c r="B36" i="1"/>
  <c r="D36" i="1"/>
  <c r="E36" i="1" s="1"/>
  <c r="F36" i="1"/>
  <c r="H36" i="1"/>
  <c r="D37" i="1"/>
  <c r="E35" i="1" s="1"/>
  <c r="F37" i="1"/>
  <c r="G36" i="1" s="1"/>
  <c r="H37" i="1"/>
  <c r="I36" i="1" s="1"/>
  <c r="A39" i="1"/>
  <c r="B39" i="1"/>
  <c r="D39" i="1"/>
  <c r="E39" i="1" s="1"/>
  <c r="F39" i="1"/>
  <c r="G39" i="1"/>
  <c r="H39" i="1"/>
  <c r="I39" i="1"/>
  <c r="B40" i="1"/>
  <c r="D40" i="1"/>
  <c r="D44" i="1" s="1"/>
  <c r="F40" i="1"/>
  <c r="G40" i="1"/>
  <c r="H40" i="1"/>
  <c r="H44" i="1" s="1"/>
  <c r="I40" i="1"/>
  <c r="D41" i="1"/>
  <c r="E40" i="1" s="1"/>
  <c r="F41" i="1"/>
  <c r="H41" i="1"/>
  <c r="H43" i="1"/>
  <c r="H45" i="1" s="1"/>
  <c r="I43" i="1" s="1"/>
  <c r="E43" i="3" l="1"/>
  <c r="I44" i="1"/>
  <c r="G44" i="2"/>
  <c r="D45" i="1"/>
  <c r="E44" i="1" s="1"/>
  <c r="E43" i="1"/>
  <c r="D43" i="2"/>
  <c r="I20" i="1"/>
  <c r="D45" i="3"/>
  <c r="E44" i="3" s="1"/>
  <c r="H43" i="3"/>
  <c r="I40" i="3"/>
  <c r="I35" i="1"/>
  <c r="E23" i="3"/>
  <c r="I39" i="2"/>
  <c r="E31" i="2"/>
  <c r="G27" i="2"/>
  <c r="I23" i="2"/>
  <c r="E15" i="2"/>
  <c r="G11" i="2"/>
  <c r="G40" i="3"/>
  <c r="I36" i="3"/>
  <c r="I16" i="3"/>
  <c r="H43" i="2"/>
  <c r="F44" i="1"/>
  <c r="G19" i="3"/>
  <c r="F45" i="2"/>
  <c r="G43" i="2" s="1"/>
  <c r="F43" i="3"/>
  <c r="H45" i="2" l="1"/>
  <c r="I44" i="2" s="1"/>
  <c r="G44" i="1"/>
  <c r="D45" i="2"/>
  <c r="E44" i="2" s="1"/>
  <c r="F45" i="1"/>
  <c r="G43" i="1" s="1"/>
  <c r="F45" i="3"/>
  <c r="G44" i="3" s="1"/>
  <c r="H45" i="3"/>
  <c r="I44" i="3" s="1"/>
  <c r="I43" i="3"/>
  <c r="I43" i="2" l="1"/>
  <c r="G43" i="3"/>
  <c r="E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<sst xmlns="http://schemas.openxmlformats.org/spreadsheetml/2006/main" count="61" uniqueCount="14">
  <si>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</si>
  <si>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</si>
  <si>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October 18,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</si>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</sst>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70063</v>
          </cell>
          <cell r="E6">
            <v>9026001458</v>
          </cell>
          <cell r="F6">
            <v>7789533400.0521173</v>
          </cell>
        </row>
        <row r="7">
          <cell r="C7" t="str">
            <v>NON-EOL</v>
          </cell>
          <cell r="D7">
            <v>15289</v>
          </cell>
          <cell r="E7">
            <v>3487150668.2743506</v>
          </cell>
          <cell r="F7">
            <v>8686215750.4818134</v>
          </cell>
        </row>
        <row r="8">
          <cell r="D8">
            <v>85352</v>
          </cell>
          <cell r="E8">
            <v>12513152126.274351</v>
          </cell>
          <cell r="F8">
            <v>16475749150.533932</v>
          </cell>
        </row>
        <row r="9">
          <cell r="B9" t="str">
            <v>EAST</v>
          </cell>
          <cell r="C9" t="str">
            <v>EOL</v>
          </cell>
          <cell r="D9">
            <v>51693</v>
          </cell>
          <cell r="E9">
            <v>5303916895.6000996</v>
          </cell>
          <cell r="F9">
            <v>8730667227.0652409</v>
          </cell>
        </row>
        <row r="10">
          <cell r="C10" t="str">
            <v>NON-EOL</v>
          </cell>
          <cell r="D10">
            <v>27242</v>
          </cell>
          <cell r="E10">
            <v>8693322425.3823414</v>
          </cell>
          <cell r="F10">
            <v>17986560605.666668</v>
          </cell>
        </row>
        <row r="11">
          <cell r="D11">
            <v>78935</v>
          </cell>
          <cell r="E11">
            <v>13997239320.982441</v>
          </cell>
          <cell r="F11">
            <v>26717227832.731911</v>
          </cell>
        </row>
        <row r="12">
          <cell r="B12" t="str">
            <v>ECC-CANADA WEST</v>
          </cell>
          <cell r="C12" t="str">
            <v>EOL</v>
          </cell>
          <cell r="D12">
            <v>41160</v>
          </cell>
          <cell r="E12">
            <v>5197446531.5802107</v>
          </cell>
          <cell r="F12">
            <v>14021134791.486404</v>
          </cell>
        </row>
        <row r="13">
          <cell r="C13" t="str">
            <v>NON-EOL</v>
          </cell>
          <cell r="D13">
            <v>16570</v>
          </cell>
          <cell r="E13">
            <v>4798040193.4551964</v>
          </cell>
          <cell r="F13">
            <v>9907368195.5752888</v>
          </cell>
        </row>
        <row r="14">
          <cell r="D14">
            <v>57730</v>
          </cell>
          <cell r="E14">
            <v>9995486725.035408</v>
          </cell>
          <cell r="F14">
            <v>23928502987.061691</v>
          </cell>
        </row>
        <row r="15">
          <cell r="B15" t="str">
            <v>ENA-CANADA EAST</v>
          </cell>
          <cell r="C15" t="str">
            <v>EOL</v>
          </cell>
          <cell r="D15">
            <v>3615</v>
          </cell>
          <cell r="E15">
            <v>452215312.49100006</v>
          </cell>
          <cell r="F15">
            <v>1684815611.2428937</v>
          </cell>
        </row>
        <row r="16">
          <cell r="C16" t="str">
            <v>NON-EOL</v>
          </cell>
          <cell r="D16">
            <v>2727</v>
          </cell>
          <cell r="E16">
            <v>535977950.6842863</v>
          </cell>
          <cell r="F16">
            <v>1900434192.7202818</v>
          </cell>
        </row>
        <row r="17">
          <cell r="D17">
            <v>6342</v>
          </cell>
          <cell r="E17">
            <v>988193263.17528629</v>
          </cell>
          <cell r="F17">
            <v>3585249803.9631758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3960133804.1863265</v>
          </cell>
        </row>
        <row r="20">
          <cell r="D20">
            <v>13972</v>
          </cell>
          <cell r="E20">
            <v>3512887056.914</v>
          </cell>
          <cell r="F20">
            <v>13437214493.056709</v>
          </cell>
        </row>
        <row r="21">
          <cell r="B21" t="str">
            <v>NG-PRICE</v>
          </cell>
          <cell r="C21" t="str">
            <v>EOL</v>
          </cell>
          <cell r="D21">
            <v>62466</v>
          </cell>
          <cell r="E21">
            <v>25492946912</v>
          </cell>
          <cell r="F21">
            <v>105115306946.61635</v>
          </cell>
        </row>
        <row r="22">
          <cell r="C22" t="str">
            <v>NON-EOL</v>
          </cell>
          <cell r="D22">
            <v>44732</v>
          </cell>
          <cell r="E22">
            <v>50253107555.987053</v>
          </cell>
          <cell r="F22">
            <v>187443908258.68893</v>
          </cell>
        </row>
        <row r="23">
          <cell r="D23">
            <v>107198</v>
          </cell>
          <cell r="E23">
            <v>75746054467.987061</v>
          </cell>
          <cell r="F23">
            <v>292559215205.3053</v>
          </cell>
        </row>
        <row r="24">
          <cell r="B24" t="str">
            <v>TEXAS</v>
          </cell>
          <cell r="C24" t="str">
            <v>EOL</v>
          </cell>
          <cell r="D24">
            <v>10304</v>
          </cell>
          <cell r="E24">
            <v>1864621168</v>
          </cell>
          <cell r="F24">
            <v>2821477281.2932496</v>
          </cell>
        </row>
        <row r="25">
          <cell r="C25" t="str">
            <v>NON-EOL</v>
          </cell>
          <cell r="D25">
            <v>9854</v>
          </cell>
          <cell r="E25">
            <v>3972575751.694273</v>
          </cell>
          <cell r="F25">
            <v>6892624248.5928802</v>
          </cell>
        </row>
        <row r="26">
          <cell r="D26">
            <v>20158</v>
          </cell>
          <cell r="E26">
            <v>5837196919.694273</v>
          </cell>
          <cell r="F26">
            <v>9714101529.8861294</v>
          </cell>
        </row>
        <row r="27">
          <cell r="B27" t="str">
            <v>WEST</v>
          </cell>
          <cell r="C27" t="str">
            <v>EOL</v>
          </cell>
          <cell r="D27">
            <v>51202</v>
          </cell>
          <cell r="E27">
            <v>9984583473</v>
          </cell>
          <cell r="F27">
            <v>6340074029.2704639</v>
          </cell>
        </row>
        <row r="28">
          <cell r="C28" t="str">
            <v>NON-EOL</v>
          </cell>
          <cell r="D28">
            <v>18914</v>
          </cell>
          <cell r="E28">
            <v>8326176983.8649549</v>
          </cell>
          <cell r="F28">
            <v>10913111392.007978</v>
          </cell>
        </row>
        <row r="29">
          <cell r="D29">
            <v>70116</v>
          </cell>
          <cell r="E29">
            <v>18310760456.864956</v>
          </cell>
          <cell r="F29">
            <v>17253185421.278442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9262</v>
          </cell>
          <cell r="E6">
            <v>8101260396</v>
          </cell>
          <cell r="F6">
            <v>4304748676.6965008</v>
          </cell>
        </row>
        <row r="7">
          <cell r="C7" t="str">
            <v>NON-EOL</v>
          </cell>
          <cell r="D7">
            <v>2540</v>
          </cell>
          <cell r="E7">
            <v>1694311604.8631001</v>
          </cell>
          <cell r="F7">
            <v>1997743711.744962</v>
          </cell>
        </row>
        <row r="8">
          <cell r="D8">
            <v>11802</v>
          </cell>
          <cell r="E8">
            <v>9795572000.8631001</v>
          </cell>
          <cell r="F8">
            <v>6302492388.4414625</v>
          </cell>
        </row>
        <row r="9">
          <cell r="B9" t="str">
            <v>EAST</v>
          </cell>
          <cell r="C9" t="str">
            <v>EOL</v>
          </cell>
          <cell r="D9">
            <v>7861</v>
          </cell>
          <cell r="E9">
            <v>4098835172.5981002</v>
          </cell>
          <cell r="F9">
            <v>3609197810.0771527</v>
          </cell>
        </row>
        <row r="10">
          <cell r="C10" t="str">
            <v>NON-EOL</v>
          </cell>
          <cell r="D10">
            <v>4088</v>
          </cell>
          <cell r="E10">
            <v>4342589171.25</v>
          </cell>
          <cell r="F10">
            <v>2784591128.5305071</v>
          </cell>
        </row>
        <row r="11">
          <cell r="D11">
            <v>11949</v>
          </cell>
          <cell r="E11">
            <v>8441424343.8481007</v>
          </cell>
          <cell r="F11">
            <v>6393788938.6076603</v>
          </cell>
        </row>
        <row r="12">
          <cell r="B12" t="str">
            <v>ECC-CANADA WEST</v>
          </cell>
          <cell r="C12" t="str">
            <v>EOL</v>
          </cell>
          <cell r="D12">
            <v>4323</v>
          </cell>
          <cell r="E12">
            <v>2526703867.9350886</v>
          </cell>
          <cell r="F12">
            <v>5669642267.52141</v>
          </cell>
        </row>
        <row r="13">
          <cell r="C13" t="str">
            <v>NON-EOL</v>
          </cell>
          <cell r="D13">
            <v>2952</v>
          </cell>
          <cell r="E13">
            <v>2969666832.8549418</v>
          </cell>
          <cell r="F13">
            <v>3791352707.8400865</v>
          </cell>
        </row>
        <row r="14">
          <cell r="D14">
            <v>7275</v>
          </cell>
          <cell r="E14">
            <v>5496370700.7900305</v>
          </cell>
          <cell r="F14">
            <v>9460994975.361496</v>
          </cell>
        </row>
        <row r="15">
          <cell r="B15" t="str">
            <v>ENA-CANADA EAST</v>
          </cell>
          <cell r="C15" t="str">
            <v>EOL</v>
          </cell>
          <cell r="D15">
            <v>170</v>
          </cell>
          <cell r="E15">
            <v>58970333.480000004</v>
          </cell>
          <cell r="F15">
            <v>84703031.342127204</v>
          </cell>
        </row>
        <row r="16">
          <cell r="C16" t="str">
            <v>NON-EOL</v>
          </cell>
          <cell r="D16">
            <v>36</v>
          </cell>
          <cell r="E16">
            <v>15960000</v>
          </cell>
          <cell r="F16">
            <v>45957168.130499996</v>
          </cell>
        </row>
        <row r="17">
          <cell r="D17">
            <v>206</v>
          </cell>
          <cell r="E17">
            <v>74930333.480000004</v>
          </cell>
          <cell r="F17">
            <v>130660199.47262719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3960133804.1863251</v>
          </cell>
        </row>
        <row r="20">
          <cell r="D20">
            <v>13972</v>
          </cell>
          <cell r="E20">
            <v>3512887056.914</v>
          </cell>
          <cell r="F20">
            <v>13437214493.056707</v>
          </cell>
        </row>
        <row r="21">
          <cell r="B21" t="str">
            <v>NG-PRICE</v>
          </cell>
          <cell r="C21" t="str">
            <v>EOL</v>
          </cell>
          <cell r="D21">
            <v>62465</v>
          </cell>
          <cell r="E21">
            <v>25492936912</v>
          </cell>
          <cell r="F21">
            <v>105115279946.61635</v>
          </cell>
        </row>
        <row r="22">
          <cell r="C22" t="str">
            <v>NON-EOL</v>
          </cell>
          <cell r="D22">
            <v>44520</v>
          </cell>
          <cell r="E22">
            <v>49273852850.979996</v>
          </cell>
          <cell r="F22">
            <v>183377414714.1669</v>
          </cell>
        </row>
        <row r="23">
          <cell r="D23">
            <v>106985</v>
          </cell>
          <cell r="E23">
            <v>74766789762.979996</v>
          </cell>
          <cell r="F23">
            <v>288492694660.78326</v>
          </cell>
        </row>
        <row r="24">
          <cell r="B24" t="str">
            <v>TEXAS</v>
          </cell>
          <cell r="C24" t="str">
            <v>EOL</v>
          </cell>
          <cell r="D24">
            <v>4664</v>
          </cell>
          <cell r="E24">
            <v>1689651500</v>
          </cell>
          <cell r="F24">
            <v>2119280540.9717495</v>
          </cell>
        </row>
        <row r="25">
          <cell r="C25" t="str">
            <v>NON-EOL</v>
          </cell>
          <cell r="D25">
            <v>3542</v>
          </cell>
          <cell r="E25">
            <v>2461660177</v>
          </cell>
          <cell r="F25">
            <v>1479797156.1092741</v>
          </cell>
        </row>
        <row r="26">
          <cell r="D26">
            <v>8206</v>
          </cell>
          <cell r="E26">
            <v>4151311677</v>
          </cell>
          <cell r="F26">
            <v>3599077697.0810237</v>
          </cell>
        </row>
        <row r="27">
          <cell r="B27" t="str">
            <v>WEST</v>
          </cell>
          <cell r="C27" t="str">
            <v>EOL</v>
          </cell>
          <cell r="D27">
            <v>21602</v>
          </cell>
          <cell r="E27">
            <v>9614564100</v>
          </cell>
          <cell r="F27">
            <v>4697296961.9684553</v>
          </cell>
        </row>
        <row r="28">
          <cell r="C28" t="str">
            <v>NON-EOL</v>
          </cell>
          <cell r="D28">
            <v>8991</v>
          </cell>
          <cell r="E28">
            <v>6644865933.4899559</v>
          </cell>
          <cell r="F28">
            <v>4367183889.2908392</v>
          </cell>
        </row>
        <row r="29">
          <cell r="D29">
            <v>30593</v>
          </cell>
          <cell r="E29">
            <v>16259430033.489956</v>
          </cell>
          <cell r="F29">
            <v>9064480851.2592945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60801</v>
          </cell>
          <cell r="E6">
            <v>924741062</v>
          </cell>
          <cell r="F6">
            <v>3484784723.3556223</v>
          </cell>
        </row>
        <row r="7">
          <cell r="C7" t="str">
            <v>NON-EOL</v>
          </cell>
          <cell r="D7">
            <v>12749</v>
          </cell>
          <cell r="E7">
            <v>1792839063.4112499</v>
          </cell>
          <cell r="F7">
            <v>6688472038.736866</v>
          </cell>
        </row>
        <row r="8">
          <cell r="D8">
            <v>73550</v>
          </cell>
          <cell r="E8">
            <v>2717580125.4112501</v>
          </cell>
          <cell r="F8">
            <v>10173256762.092487</v>
          </cell>
        </row>
        <row r="9">
          <cell r="B9" t="str">
            <v>EAST</v>
          </cell>
          <cell r="C9" t="str">
            <v>EOL</v>
          </cell>
          <cell r="D9">
            <v>43832</v>
          </cell>
          <cell r="E9">
            <v>1205081723.0019999</v>
          </cell>
          <cell r="F9">
            <v>5121469416.9880733</v>
          </cell>
        </row>
        <row r="10">
          <cell r="C10" t="str">
            <v>NON-EOL</v>
          </cell>
          <cell r="D10">
            <v>23154</v>
          </cell>
          <cell r="E10">
            <v>4350733254.1323338</v>
          </cell>
          <cell r="F10">
            <v>15201969477.136097</v>
          </cell>
        </row>
        <row r="11">
          <cell r="D11">
            <v>66986</v>
          </cell>
          <cell r="E11">
            <v>5555814977.1343336</v>
          </cell>
          <cell r="F11">
            <v>20323438894.124168</v>
          </cell>
        </row>
        <row r="12">
          <cell r="B12" t="str">
            <v>ECC-CANADA WEST</v>
          </cell>
          <cell r="C12" t="str">
            <v>EOL</v>
          </cell>
          <cell r="D12">
            <v>36837</v>
          </cell>
          <cell r="E12">
            <v>2670742663.6451573</v>
          </cell>
          <cell r="F12">
            <v>8351492523.9650192</v>
          </cell>
        </row>
        <row r="13">
          <cell r="C13" t="str">
            <v>NON-EOL</v>
          </cell>
          <cell r="D13">
            <v>13618</v>
          </cell>
          <cell r="E13">
            <v>1828373360.6002939</v>
          </cell>
          <cell r="F13">
            <v>6116015487.7351532</v>
          </cell>
        </row>
        <row r="14">
          <cell r="D14">
            <v>50455</v>
          </cell>
          <cell r="E14">
            <v>4499116024.245451</v>
          </cell>
          <cell r="F14">
            <v>14467508011.700172</v>
          </cell>
        </row>
        <row r="15">
          <cell r="B15" t="str">
            <v>ENA-CANADA EAST</v>
          </cell>
          <cell r="C15" t="str">
            <v>EOL</v>
          </cell>
          <cell r="D15">
            <v>3445</v>
          </cell>
          <cell r="E15">
            <v>393244979.01100004</v>
          </cell>
          <cell r="F15">
            <v>1600112579.9007645</v>
          </cell>
        </row>
        <row r="16">
          <cell r="C16" t="str">
            <v>NON-EOL</v>
          </cell>
          <cell r="D16">
            <v>2691</v>
          </cell>
          <cell r="E16">
            <v>520017950.68428546</v>
          </cell>
          <cell r="F16">
            <v>1854477024.5897796</v>
          </cell>
        </row>
        <row r="17">
          <cell r="D17">
            <v>6136</v>
          </cell>
          <cell r="E17">
            <v>913262929.69528556</v>
          </cell>
          <cell r="F17">
            <v>3454589604.4905443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212</v>
          </cell>
          <cell r="E19">
            <v>979254705.00705504</v>
          </cell>
          <cell r="F19">
            <v>4066493544.5220275</v>
          </cell>
        </row>
        <row r="20">
          <cell r="D20">
            <v>213</v>
          </cell>
          <cell r="E20">
            <v>979264705.00705504</v>
          </cell>
          <cell r="F20">
            <v>4066520544.5220275</v>
          </cell>
        </row>
        <row r="21">
          <cell r="B21" t="str">
            <v>TEXAS</v>
          </cell>
          <cell r="C21" t="str">
            <v>EOL</v>
          </cell>
          <cell r="D21">
            <v>5640</v>
          </cell>
          <cell r="E21">
            <v>174969668</v>
          </cell>
          <cell r="F21">
            <v>702196740.32150006</v>
          </cell>
        </row>
        <row r="22">
          <cell r="C22" t="str">
            <v>NON-EOL</v>
          </cell>
          <cell r="D22">
            <v>6312</v>
          </cell>
          <cell r="E22">
            <v>1510915574.6942713</v>
          </cell>
          <cell r="F22">
            <v>5412827092.4836149</v>
          </cell>
        </row>
        <row r="23">
          <cell r="D23">
            <v>11952</v>
          </cell>
          <cell r="E23">
            <v>1685885242.6942713</v>
          </cell>
          <cell r="F23">
            <v>6115023832.8051147</v>
          </cell>
        </row>
        <row r="24">
          <cell r="B24" t="str">
            <v>WEST</v>
          </cell>
          <cell r="C24" t="str">
            <v>EOL</v>
          </cell>
          <cell r="D24">
            <v>29600</v>
          </cell>
          <cell r="E24">
            <v>370019373</v>
          </cell>
          <cell r="F24">
            <v>1642777067.3019996</v>
          </cell>
        </row>
        <row r="25">
          <cell r="C25" t="str">
            <v>NON-EOL</v>
          </cell>
          <cell r="D25">
            <v>9923</v>
          </cell>
          <cell r="E25">
            <v>1681311050.3749998</v>
          </cell>
          <cell r="F25">
            <v>6545927502.7171011</v>
          </cell>
        </row>
        <row r="26">
          <cell r="D26">
            <v>39523</v>
          </cell>
          <cell r="E26">
            <v>2051330423.3749998</v>
          </cell>
          <cell r="F26">
            <v>8188704570.0191002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5" sqref="A5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70063</v>
      </c>
      <c r="E11" s="24">
        <f>(D11/D13)*100</f>
        <v>82.087121567157183</v>
      </c>
      <c r="F11" s="23">
        <f>'[1]PHYSICAL+FINANCIAL PIVOT '!E6</f>
        <v>9026001458</v>
      </c>
      <c r="G11" s="24">
        <f>(F11/F13)*100</f>
        <v>72.132116407725562</v>
      </c>
      <c r="H11" s="23">
        <f>'[1]PHYSICAL+FINANCIAL PIVOT '!F6</f>
        <v>7789533400.0521173</v>
      </c>
      <c r="I11" s="24">
        <f>(H11/H13)*100</f>
        <v>47.278781249225808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15289</v>
      </c>
      <c r="E12" s="28">
        <f>(D12/D13)*100</f>
        <v>17.912878432842817</v>
      </c>
      <c r="F12" s="27">
        <f>'[1]PHYSICAL+FINANCIAL PIVOT '!E7</f>
        <v>3487150668.2743506</v>
      </c>
      <c r="G12" s="28">
        <f>(F12/F13)*100</f>
        <v>27.867883592274445</v>
      </c>
      <c r="H12" s="27">
        <f>'[1]PHYSICAL+FINANCIAL PIVOT '!F7</f>
        <v>8686215750.4818134</v>
      </c>
      <c r="I12" s="28">
        <f>(H12/H13)*100</f>
        <v>52.721218750774177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85352</v>
      </c>
      <c r="E13" s="30"/>
      <c r="F13" s="29">
        <f>'[1]PHYSICAL+FINANCIAL PIVOT '!E8</f>
        <v>12513152126.274351</v>
      </c>
      <c r="G13" s="30"/>
      <c r="H13" s="29">
        <f>'[1]PHYSICAL+FINANCIAL PIVOT '!F8</f>
        <v>16475749150.533932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51693</v>
      </c>
      <c r="E15" s="24">
        <f>(D15/D17)*100</f>
        <v>65.488059796034719</v>
      </c>
      <c r="F15" s="23">
        <f>'[1]PHYSICAL+FINANCIAL PIVOT '!E9</f>
        <v>5303916895.6000996</v>
      </c>
      <c r="G15" s="24">
        <f>(F15/F17)*100</f>
        <v>37.892592774700283</v>
      </c>
      <c r="H15" s="23">
        <f>'[1]PHYSICAL+FINANCIAL PIVOT '!F9</f>
        <v>8730667227.0652409</v>
      </c>
      <c r="I15" s="24">
        <f>(H15/H17)*100</f>
        <v>32.678043102844271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27242</v>
      </c>
      <c r="E16" s="28">
        <f>(D16/D17)*100</f>
        <v>34.511940203965288</v>
      </c>
      <c r="F16" s="27">
        <f>'[1]PHYSICAL+FINANCIAL PIVOT '!E10</f>
        <v>8693322425.3823414</v>
      </c>
      <c r="G16" s="28">
        <f>(F16/F17)*100</f>
        <v>62.107407225299717</v>
      </c>
      <c r="H16" s="27">
        <f>'[1]PHYSICAL+FINANCIAL PIVOT '!F10</f>
        <v>17986560605.666668</v>
      </c>
      <c r="I16" s="28">
        <f>(H16/H17)*100</f>
        <v>67.321956897155715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78935</v>
      </c>
      <c r="E17" s="30"/>
      <c r="F17" s="29">
        <f>'[1]PHYSICAL+FINANCIAL PIVOT '!E11</f>
        <v>13997239320.982441</v>
      </c>
      <c r="G17" s="30"/>
      <c r="H17" s="29">
        <f>'[1]PHYSICAL+FINANCIAL PIVOT '!F11</f>
        <v>26717227832.731911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41160</v>
      </c>
      <c r="E19" s="24">
        <f>(D19/D21)*100</f>
        <v>71.29741901957388</v>
      </c>
      <c r="F19" s="23">
        <f>'[1]PHYSICAL+FINANCIAL PIVOT '!E12</f>
        <v>5197446531.5802107</v>
      </c>
      <c r="G19" s="24">
        <f>(F19/F21)*100</f>
        <v>51.997933412910413</v>
      </c>
      <c r="H19" s="23">
        <f>'[1]PHYSICAL+FINANCIAL PIVOT '!F12</f>
        <v>14021134791.486404</v>
      </c>
      <c r="I19" s="24">
        <f>(H19/H21)*100</f>
        <v>58.595954786923897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16570</v>
      </c>
      <c r="E20" s="28">
        <f>(D20/D21)*100</f>
        <v>28.702580980426124</v>
      </c>
      <c r="F20" s="27">
        <f>'[1]PHYSICAL+FINANCIAL PIVOT '!E13</f>
        <v>4798040193.4551964</v>
      </c>
      <c r="G20" s="28">
        <f>(F20/F21)*100</f>
        <v>48.00206658708958</v>
      </c>
      <c r="H20" s="27">
        <f>'[1]PHYSICAL+FINANCIAL PIVOT '!F13</f>
        <v>9907368195.5752888</v>
      </c>
      <c r="I20" s="28">
        <f>(H20/H21)*100</f>
        <v>41.404045213076103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57730</v>
      </c>
      <c r="E21" s="30"/>
      <c r="F21" s="29">
        <f>'[1]PHYSICAL+FINANCIAL PIVOT '!E14</f>
        <v>9995486725.035408</v>
      </c>
      <c r="G21" s="30"/>
      <c r="H21" s="29">
        <f>'[1]PHYSICAL+FINANCIAL PIVOT '!F14</f>
        <v>23928502987.061691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3615</v>
      </c>
      <c r="E23" s="24">
        <f>(D23/D25)*100</f>
        <v>57.000946073793756</v>
      </c>
      <c r="F23" s="23">
        <f>'[1]PHYSICAL+FINANCIAL PIVOT '!E15</f>
        <v>452215312.49100006</v>
      </c>
      <c r="G23" s="24">
        <f>(F23/F25)*100</f>
        <v>45.761829122162901</v>
      </c>
      <c r="H23" s="23">
        <f>'[1]PHYSICAL+FINANCIAL PIVOT '!F15</f>
        <v>1684815611.2428937</v>
      </c>
      <c r="I23" s="24">
        <f>(H23/H25)*100</f>
        <v>46.992976873758685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2727</v>
      </c>
      <c r="E24" s="28">
        <f>(D24/D25)*100</f>
        <v>42.999053926206244</v>
      </c>
      <c r="F24" s="27">
        <f>'[1]PHYSICAL+FINANCIAL PIVOT '!E16</f>
        <v>535977950.6842863</v>
      </c>
      <c r="G24" s="28">
        <f>(F24/F25)*100</f>
        <v>54.238170877837099</v>
      </c>
      <c r="H24" s="27">
        <f>'[1]PHYSICAL+FINANCIAL PIVOT '!F16</f>
        <v>1900434192.7202818</v>
      </c>
      <c r="I24" s="28">
        <f>(H24/H25)*100</f>
        <v>53.007023126241315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6342</v>
      </c>
      <c r="E25" s="30"/>
      <c r="F25" s="29">
        <f>'[1]PHYSICAL+FINANCIAL PIVOT '!E17</f>
        <v>988193263.17528629</v>
      </c>
      <c r="G25" s="30"/>
      <c r="H25" s="29">
        <f>'[1]PHYSICAL+FINANCIAL PIVOT '!F17</f>
        <v>3585249803.9631758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10811</v>
      </c>
      <c r="E27" s="24">
        <f>(D27/D29)*100</f>
        <v>77.37618093329516</v>
      </c>
      <c r="F27" s="23">
        <f>'[1]PHYSICAL+FINANCIAL PIVOT '!E18</f>
        <v>2368620882</v>
      </c>
      <c r="G27" s="24">
        <f>(F27/F29)*100</f>
        <v>67.426616444674011</v>
      </c>
      <c r="H27" s="23">
        <f>'[1]PHYSICAL+FINANCIAL PIVOT '!F18</f>
        <v>9477080688.8703823</v>
      </c>
      <c r="I27" s="24">
        <f>(H27/H29)*100</f>
        <v>70.52861062661006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3161</v>
      </c>
      <c r="E28" s="28">
        <f>(D28/D29)*100</f>
        <v>22.62381906670484</v>
      </c>
      <c r="F28" s="27">
        <f>'[1]PHYSICAL+FINANCIAL PIVOT '!E19</f>
        <v>1144266174.914</v>
      </c>
      <c r="G28" s="28">
        <f>(F28/F29)*100</f>
        <v>32.573383555325989</v>
      </c>
      <c r="H28" s="27">
        <f>'[1]PHYSICAL+FINANCIAL PIVOT '!F19</f>
        <v>3960133804.1863265</v>
      </c>
      <c r="I28" s="28">
        <f>(H28/H29)*100</f>
        <v>29.471389373389929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13972</v>
      </c>
      <c r="E29" s="30"/>
      <c r="F29" s="29">
        <f>'[1]PHYSICAL+FINANCIAL PIVOT '!E20</f>
        <v>3512887056.914</v>
      </c>
      <c r="G29" s="30"/>
      <c r="H29" s="29">
        <f>'[1]PHYSICAL+FINANCIAL PIVOT '!F20</f>
        <v>13437214493.056709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62466</v>
      </c>
      <c r="E31" s="24">
        <f>(D31/D33)*100</f>
        <v>58.271609544954195</v>
      </c>
      <c r="F31" s="23">
        <f>'[1]PHYSICAL+FINANCIAL PIVOT '!E21</f>
        <v>25492946912</v>
      </c>
      <c r="G31" s="24">
        <f>(F31/F33)*100</f>
        <v>33.655808333586819</v>
      </c>
      <c r="H31" s="23">
        <f>'[1]PHYSICAL+FINANCIAL PIVOT '!F21</f>
        <v>105115306946.61635</v>
      </c>
      <c r="I31" s="24">
        <f>(H31/H33)*100</f>
        <v>35.92958330601585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44732</v>
      </c>
      <c r="E32" s="28">
        <f>(D32/D33)*100</f>
        <v>41.728390455045805</v>
      </c>
      <c r="F32" s="27">
        <f>'[1]PHYSICAL+FINANCIAL PIVOT '!E22</f>
        <v>50253107555.987053</v>
      </c>
      <c r="G32" s="28">
        <f>(F32/F33)*100</f>
        <v>66.344191666413167</v>
      </c>
      <c r="H32" s="27">
        <f>'[1]PHYSICAL+FINANCIAL PIVOT '!F22</f>
        <v>187443908258.68893</v>
      </c>
      <c r="I32" s="28">
        <f>(H32/H33)*100</f>
        <v>64.070416693984143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107198</v>
      </c>
      <c r="E33" s="30"/>
      <c r="F33" s="29">
        <f>'[1]PHYSICAL+FINANCIAL PIVOT '!E23</f>
        <v>75746054467.987061</v>
      </c>
      <c r="G33" s="30"/>
      <c r="H33" s="29">
        <f>'[1]PHYSICAL+FINANCIAL PIVOT '!F23</f>
        <v>292559215205.3053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10304</v>
      </c>
      <c r="E35" s="24">
        <f>(D35/D37)*100</f>
        <v>51.116182160928659</v>
      </c>
      <c r="F35" s="23">
        <f>'[1]PHYSICAL+FINANCIAL PIVOT '!E24</f>
        <v>1864621168</v>
      </c>
      <c r="G35" s="24">
        <f>(F35/F37)*100</f>
        <v>31.943777015795121</v>
      </c>
      <c r="H35" s="23">
        <f>'[1]PHYSICAL+FINANCIAL PIVOT '!F24</f>
        <v>2821477281.2932496</v>
      </c>
      <c r="I35" s="24">
        <f>(H35/H37)*100</f>
        <v>29.045169773167107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9854</v>
      </c>
      <c r="E36" s="28">
        <f>(D36/D37)*100</f>
        <v>48.883817839071334</v>
      </c>
      <c r="F36" s="27">
        <f>'[1]PHYSICAL+FINANCIAL PIVOT '!E25</f>
        <v>3972575751.694273</v>
      </c>
      <c r="G36" s="28">
        <f>(F36/F37)*100</f>
        <v>68.056222984204879</v>
      </c>
      <c r="H36" s="27">
        <f>'[1]PHYSICAL+FINANCIAL PIVOT '!F25</f>
        <v>6892624248.5928802</v>
      </c>
      <c r="I36" s="28">
        <f>(H36/H37)*100</f>
        <v>70.954830226832897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20158</v>
      </c>
      <c r="E37" s="30"/>
      <c r="F37" s="29">
        <f>'[1]PHYSICAL+FINANCIAL PIVOT '!E26</f>
        <v>5837196919.694273</v>
      </c>
      <c r="G37" s="30"/>
      <c r="H37" s="29">
        <f>'[1]PHYSICAL+FINANCIAL PIVOT '!F26</f>
        <v>9714101529.8861294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51202</v>
      </c>
      <c r="E39" s="24">
        <f>(D39/D41)*100</f>
        <v>73.024701922528379</v>
      </c>
      <c r="F39" s="23">
        <f>'[1]PHYSICAL+FINANCIAL PIVOT '!E27</f>
        <v>9984583473</v>
      </c>
      <c r="G39" s="24">
        <f>(F39/F41)*100</f>
        <v>54.528502497320595</v>
      </c>
      <c r="H39" s="23">
        <f>'[1]PHYSICAL+FINANCIAL PIVOT '!F27</f>
        <v>6340074029.2704639</v>
      </c>
      <c r="I39" s="24">
        <f>(H39/H41)*100</f>
        <v>36.747266516078923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18914</v>
      </c>
      <c r="E40" s="28">
        <f>(D40/D41)*100</f>
        <v>26.975298077471621</v>
      </c>
      <c r="F40" s="27">
        <f>'[1]PHYSICAL+FINANCIAL PIVOT '!E28</f>
        <v>8326176983.8649549</v>
      </c>
      <c r="G40" s="28">
        <f>(F40/F41)*100</f>
        <v>45.471497502679398</v>
      </c>
      <c r="H40" s="27">
        <f>'[1]PHYSICAL+FINANCIAL PIVOT '!F28</f>
        <v>10913111392.007978</v>
      </c>
      <c r="I40" s="28">
        <f>(H40/H41)*100</f>
        <v>63.252733483921077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70116</v>
      </c>
      <c r="E41" s="30"/>
      <c r="F41" s="29">
        <f>'[1]PHYSICAL+FINANCIAL PIVOT '!E29</f>
        <v>18310760456.864956</v>
      </c>
      <c r="G41" s="30"/>
      <c r="H41" s="29">
        <f>'[1]PHYSICAL+FINANCIAL PIVOT '!F29</f>
        <v>17253185421.278442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301314</v>
      </c>
      <c r="E43" s="24">
        <f>(D43/D45)*100</f>
        <v>68.511128846324382</v>
      </c>
      <c r="F43" s="23">
        <f>SUM(F39,F35,F31,F27,F23,F19,F15,F11)</f>
        <v>59690352632.671303</v>
      </c>
      <c r="G43" s="24">
        <f>(F43/F45)*100</f>
        <v>42.363336810199002</v>
      </c>
      <c r="H43" s="23">
        <f>SUM(H39,H35,H31,H27,H23,H19,H15,H11)</f>
        <v>155980089975.89709</v>
      </c>
      <c r="I43" s="24">
        <f>(H43/H45)*100</f>
        <v>38.640453210719365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138489</v>
      </c>
      <c r="E44" s="28">
        <f>(D44/D45)*100</f>
        <v>31.488871153675625</v>
      </c>
      <c r="F44" s="27">
        <f>SUM(F40,F36,F32,F28,F24,F20,F16,F12)</f>
        <v>81210617704.256454</v>
      </c>
      <c r="G44" s="28">
        <f>(F44/F45)*100</f>
        <v>57.636663189800984</v>
      </c>
      <c r="H44" s="27">
        <f>SUM(H40,H36,H32,H28,H24,H20,H16,H12)</f>
        <v>247690356447.92017</v>
      </c>
      <c r="I44" s="28">
        <f>(H44/H45)*100</f>
        <v>61.359546789280643</v>
      </c>
      <c r="J44" s="8"/>
    </row>
    <row r="45" spans="1:10" x14ac:dyDescent="0.2">
      <c r="A45" s="4"/>
      <c r="B45" s="4" t="s">
        <v>8</v>
      </c>
      <c r="C45" s="4"/>
      <c r="D45" s="29">
        <f>SUM(D43:D44)</f>
        <v>439803</v>
      </c>
      <c r="E45" s="30"/>
      <c r="F45" s="29">
        <f>SUM(F43:F44)</f>
        <v>140900970336.92776</v>
      </c>
      <c r="G45" s="30"/>
      <c r="H45" s="29">
        <f>SUM(H43:H44)</f>
        <v>403670446423.81726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I5" sqref="I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9262</v>
      </c>
      <c r="E11" s="24">
        <f>(D11/D13)*100</f>
        <v>78.478224029825455</v>
      </c>
      <c r="F11" s="23">
        <f>'[1]FINANCIAL PIVOT'!E6</f>
        <v>8101260396</v>
      </c>
      <c r="G11" s="24">
        <f>(F11/F13)*100</f>
        <v>82.703290785736542</v>
      </c>
      <c r="H11" s="23">
        <f>'[1]FINANCIAL PIVOT'!F6</f>
        <v>4304748676.6965008</v>
      </c>
      <c r="I11" s="24">
        <f>(H11/H13)*100</f>
        <v>68.302322500083463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2540</v>
      </c>
      <c r="E12" s="28">
        <f>(D12/D13)*100</f>
        <v>21.521775970174549</v>
      </c>
      <c r="F12" s="27">
        <f>'[1]FINANCIAL PIVOT'!E7</f>
        <v>1694311604.8631001</v>
      </c>
      <c r="G12" s="28">
        <f>(F12/F13)*100</f>
        <v>17.296709214263466</v>
      </c>
      <c r="H12" s="27">
        <f>'[1]FINANCIAL PIVOT'!F7</f>
        <v>1997743711.744962</v>
      </c>
      <c r="I12" s="28">
        <f>(H12/H13)*100</f>
        <v>31.697677499916537</v>
      </c>
    </row>
    <row r="13" spans="1:9" x14ac:dyDescent="0.2">
      <c r="A13" s="4"/>
      <c r="B13" s="4" t="s">
        <v>8</v>
      </c>
      <c r="C13" s="4"/>
      <c r="D13" s="29">
        <f>'[1]FINANCIAL PIVOT'!D8</f>
        <v>11802</v>
      </c>
      <c r="E13" s="30"/>
      <c r="F13" s="29">
        <f>'[1]FINANCIAL PIVOT'!E8</f>
        <v>9795572000.8631001</v>
      </c>
      <c r="G13" s="30"/>
      <c r="H13" s="29">
        <f>'[1]FINANCIAL PIVOT'!F8</f>
        <v>6302492388.4414625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7861</v>
      </c>
      <c r="E15" s="24">
        <f>(D15/D17)*100</f>
        <v>65.787932044522563</v>
      </c>
      <c r="F15" s="23">
        <f>'[1]FINANCIAL PIVOT'!E9</f>
        <v>4098835172.5981002</v>
      </c>
      <c r="G15" s="24">
        <f>(F15/F17)*100</f>
        <v>48.55620338035996</v>
      </c>
      <c r="H15" s="23">
        <f>'[1]FINANCIAL PIVOT'!F9</f>
        <v>3609197810.0771527</v>
      </c>
      <c r="I15" s="24">
        <f>(H15/H17)*100</f>
        <v>56.448497827066333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4088</v>
      </c>
      <c r="E16" s="28">
        <f>(D16/D17)*100</f>
        <v>34.212067955477444</v>
      </c>
      <c r="F16" s="27">
        <f>'[1]FINANCIAL PIVOT'!E10</f>
        <v>4342589171.25</v>
      </c>
      <c r="G16" s="28">
        <f>(F16/F17)*100</f>
        <v>51.44379661964004</v>
      </c>
      <c r="H16" s="27">
        <f>'[1]FINANCIAL PIVOT'!F10</f>
        <v>2784591128.5305071</v>
      </c>
      <c r="I16" s="28">
        <f>(H16/H17)*100</f>
        <v>43.55150217293366</v>
      </c>
    </row>
    <row r="17" spans="1:9" x14ac:dyDescent="0.2">
      <c r="A17" s="4"/>
      <c r="B17" s="4" t="s">
        <v>8</v>
      </c>
      <c r="C17" s="4"/>
      <c r="D17" s="29">
        <f>'[1]FINANCIAL PIVOT'!D11</f>
        <v>11949</v>
      </c>
      <c r="E17" s="30"/>
      <c r="F17" s="29">
        <f>'[1]FINANCIAL PIVOT'!E11</f>
        <v>8441424343.8481007</v>
      </c>
      <c r="G17" s="30"/>
      <c r="H17" s="29">
        <f>'[1]FINANCIAL PIVOT'!F11</f>
        <v>6393788938.6076603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4323</v>
      </c>
      <c r="E19" s="24">
        <f>(D19/D21)*100</f>
        <v>59.422680412371129</v>
      </c>
      <c r="F19" s="23">
        <f>'[1]FINANCIAL PIVOT'!E12</f>
        <v>2526703867.9350886</v>
      </c>
      <c r="G19" s="24">
        <f>(F19/F21)*100</f>
        <v>45.970404935968176</v>
      </c>
      <c r="H19" s="23">
        <f>'[1]FINANCIAL PIVOT'!F12</f>
        <v>5669642267.52141</v>
      </c>
      <c r="I19" s="24">
        <f>(H19/H21)*100</f>
        <v>59.926490631127074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2952</v>
      </c>
      <c r="E20" s="28">
        <f>(D20/D21)*100</f>
        <v>40.577319587628871</v>
      </c>
      <c r="F20" s="27">
        <f>'[1]FINANCIAL PIVOT'!E13</f>
        <v>2969666832.8549418</v>
      </c>
      <c r="G20" s="28">
        <f>(F20/F21)*100</f>
        <v>54.029595064031831</v>
      </c>
      <c r="H20" s="27">
        <f>'[1]FINANCIAL PIVOT'!F13</f>
        <v>3791352707.8400865</v>
      </c>
      <c r="I20" s="28">
        <f>(H20/H21)*100</f>
        <v>40.073509368872934</v>
      </c>
    </row>
    <row r="21" spans="1:9" x14ac:dyDescent="0.2">
      <c r="A21" s="4"/>
      <c r="B21" s="4" t="s">
        <v>8</v>
      </c>
      <c r="C21" s="4"/>
      <c r="D21" s="29">
        <f>'[1]FINANCIAL PIVOT'!D14</f>
        <v>7275</v>
      </c>
      <c r="E21" s="30"/>
      <c r="F21" s="29">
        <f>'[1]FINANCIAL PIVOT'!E14</f>
        <v>5496370700.7900305</v>
      </c>
      <c r="G21" s="30"/>
      <c r="H21" s="29">
        <f>'[1]FINANCIAL PIVOT'!F14</f>
        <v>9460994975.361496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170</v>
      </c>
      <c r="E23" s="24">
        <f>(D23/D25)*100</f>
        <v>82.524271844660191</v>
      </c>
      <c r="F23" s="23">
        <f>'[1]FINANCIAL PIVOT'!E15</f>
        <v>58970333.480000004</v>
      </c>
      <c r="G23" s="24">
        <f>(F23/F25)*100</f>
        <v>78.700214907945181</v>
      </c>
      <c r="H23" s="23">
        <f>'[1]FINANCIAL PIVOT'!F15</f>
        <v>84703031.342127204</v>
      </c>
      <c r="I23" s="24">
        <f>(H23/H25)*100</f>
        <v>64.826957010632881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36</v>
      </c>
      <c r="E24" s="28">
        <f>(D24/D25)*100</f>
        <v>17.475728155339805</v>
      </c>
      <c r="F24" s="27">
        <f>'[1]FINANCIAL PIVOT'!E16</f>
        <v>15960000</v>
      </c>
      <c r="G24" s="28">
        <f>(F24/F25)*100</f>
        <v>21.299785092054815</v>
      </c>
      <c r="H24" s="27">
        <f>'[1]FINANCIAL PIVOT'!F16</f>
        <v>45957168.130499996</v>
      </c>
      <c r="I24" s="28">
        <f>(H24/H25)*100</f>
        <v>35.173042989367119</v>
      </c>
    </row>
    <row r="25" spans="1:9" x14ac:dyDescent="0.2">
      <c r="A25" s="4"/>
      <c r="B25" s="4" t="s">
        <v>8</v>
      </c>
      <c r="C25" s="4"/>
      <c r="D25" s="29">
        <f>'[1]FINANCIAL PIVOT'!D17</f>
        <v>206</v>
      </c>
      <c r="E25" s="30"/>
      <c r="F25" s="29">
        <f>'[1]FINANCIAL PIVOT'!E17</f>
        <v>74930333.480000004</v>
      </c>
      <c r="G25" s="30"/>
      <c r="H25" s="29">
        <f>'[1]FINANCIAL PIVOT'!F17</f>
        <v>130660199.47262719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10811</v>
      </c>
      <c r="E27" s="24">
        <f>(D27/D29)*100</f>
        <v>77.37618093329516</v>
      </c>
      <c r="F27" s="23">
        <f>'[1]FINANCIAL PIVOT'!E18</f>
        <v>2368620882</v>
      </c>
      <c r="G27" s="24">
        <f>(F27/F29)*100</f>
        <v>67.426616444674011</v>
      </c>
      <c r="H27" s="23">
        <f>'[1]FINANCIAL PIVOT'!F18</f>
        <v>9477080688.8703823</v>
      </c>
      <c r="I27" s="24">
        <f>(H27/H29)*100</f>
        <v>70.528610626610075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3161</v>
      </c>
      <c r="E28" s="28">
        <f>(D28/D29)*100</f>
        <v>22.62381906670484</v>
      </c>
      <c r="F28" s="27">
        <f>'[1]FINANCIAL PIVOT'!E19</f>
        <v>1144266174.914</v>
      </c>
      <c r="G28" s="28">
        <f>(F28/F29)*100</f>
        <v>32.573383555325989</v>
      </c>
      <c r="H28" s="27">
        <f>'[1]FINANCIAL PIVOT'!F19</f>
        <v>3960133804.1863251</v>
      </c>
      <c r="I28" s="28">
        <f>(H28/H29)*100</f>
        <v>29.471389373389922</v>
      </c>
    </row>
    <row r="29" spans="1:9" x14ac:dyDescent="0.2">
      <c r="A29" s="4"/>
      <c r="B29" s="4" t="s">
        <v>8</v>
      </c>
      <c r="C29" s="4"/>
      <c r="D29" s="29">
        <f>'[1]FINANCIAL PIVOT'!D20</f>
        <v>13972</v>
      </c>
      <c r="E29" s="30"/>
      <c r="F29" s="29">
        <f>'[1]FINANCIAL PIVOT'!E20</f>
        <v>3512887056.914</v>
      </c>
      <c r="G29" s="30"/>
      <c r="H29" s="29">
        <f>'[1]FINANCIAL PIVOT'!F20</f>
        <v>13437214493.056707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62465</v>
      </c>
      <c r="E31" s="24">
        <f>(D31/D33)*100</f>
        <v>58.386689722858343</v>
      </c>
      <c r="F31" s="23">
        <f>'[1]FINANCIAL PIVOT'!E21</f>
        <v>25492936912</v>
      </c>
      <c r="G31" s="24">
        <f>(F31/F33)*100</f>
        <v>34.09660491351277</v>
      </c>
      <c r="H31" s="23">
        <f>'[1]FINANCIAL PIVOT'!F21</f>
        <v>105115279946.61635</v>
      </c>
      <c r="I31" s="24">
        <f>(H31/H33)*100</f>
        <v>36.436028326545134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44520</v>
      </c>
      <c r="E32" s="28">
        <f>(D32/D33)*100</f>
        <v>41.613310277141657</v>
      </c>
      <c r="F32" s="27">
        <f>'[1]FINANCIAL PIVOT'!E22</f>
        <v>49273852850.979996</v>
      </c>
      <c r="G32" s="28">
        <f>(F32/F33)*100</f>
        <v>65.903395086487222</v>
      </c>
      <c r="H32" s="27">
        <f>'[1]FINANCIAL PIVOT'!F22</f>
        <v>183377414714.1669</v>
      </c>
      <c r="I32" s="28">
        <f>(H32/H33)*100</f>
        <v>63.563971673454866</v>
      </c>
    </row>
    <row r="33" spans="1:9" x14ac:dyDescent="0.2">
      <c r="A33" s="4"/>
      <c r="B33" s="4" t="s">
        <v>8</v>
      </c>
      <c r="C33" s="4"/>
      <c r="D33" s="29">
        <f>'[1]FINANCIAL PIVOT'!D23</f>
        <v>106985</v>
      </c>
      <c r="E33" s="30"/>
      <c r="F33" s="29">
        <f>'[1]FINANCIAL PIVOT'!E23</f>
        <v>74766789762.979996</v>
      </c>
      <c r="G33" s="30"/>
      <c r="H33" s="29">
        <f>'[1]FINANCIAL PIVOT'!F23</f>
        <v>288492694660.78326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4664</v>
      </c>
      <c r="E35" s="24">
        <f>(D35/D37)*100</f>
        <v>56.836461126005368</v>
      </c>
      <c r="F35" s="23">
        <f>'[1]FINANCIAL PIVOT'!E24</f>
        <v>1689651500</v>
      </c>
      <c r="G35" s="24">
        <f>(F35/F37)*100</f>
        <v>40.701629544256448</v>
      </c>
      <c r="H35" s="23">
        <f>'[1]FINANCIAL PIVOT'!F24</f>
        <v>2119280540.9717495</v>
      </c>
      <c r="I35" s="24">
        <f>(H35/H37)*100</f>
        <v>58.88398971465827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3542</v>
      </c>
      <c r="E36" s="28">
        <f>(D36/D37)*100</f>
        <v>43.163538873994639</v>
      </c>
      <c r="F36" s="27">
        <f>'[1]FINANCIAL PIVOT'!E25</f>
        <v>2461660177</v>
      </c>
      <c r="G36" s="28">
        <f>(F36/F37)*100</f>
        <v>59.298370455743544</v>
      </c>
      <c r="H36" s="27">
        <f>'[1]FINANCIAL PIVOT'!F25</f>
        <v>1479797156.1092741</v>
      </c>
      <c r="I36" s="28">
        <f>(H36/H37)*100</f>
        <v>41.116010285341737</v>
      </c>
    </row>
    <row r="37" spans="1:9" x14ac:dyDescent="0.2">
      <c r="A37" s="4"/>
      <c r="B37" s="4" t="s">
        <v>8</v>
      </c>
      <c r="C37" s="4"/>
      <c r="D37" s="29">
        <f>'[1]FINANCIAL PIVOT'!D26</f>
        <v>8206</v>
      </c>
      <c r="E37" s="30"/>
      <c r="F37" s="29">
        <f>'[1]FINANCIAL PIVOT'!E26</f>
        <v>4151311677</v>
      </c>
      <c r="G37" s="30"/>
      <c r="H37" s="29">
        <f>'[1]FINANCIAL PIVOT'!F26</f>
        <v>3599077697.0810237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21602</v>
      </c>
      <c r="E39" s="24">
        <f>(D39/D41)*100</f>
        <v>70.610924067597153</v>
      </c>
      <c r="F39" s="23">
        <f>'[1]FINANCIAL PIVOT'!E27</f>
        <v>9614564100</v>
      </c>
      <c r="G39" s="24">
        <f>(F39/F41)*100</f>
        <v>59.132233295980498</v>
      </c>
      <c r="H39" s="23">
        <f>'[1]FINANCIAL PIVOT'!F27</f>
        <v>4697296961.9684553</v>
      </c>
      <c r="I39" s="24">
        <f>(H39/H41)*100</f>
        <v>51.820915494745378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8991</v>
      </c>
      <c r="E40" s="28">
        <f>(D40/D41)*100</f>
        <v>29.389075932402836</v>
      </c>
      <c r="F40" s="27">
        <f>'[1]FINANCIAL PIVOT'!E28</f>
        <v>6644865933.4899559</v>
      </c>
      <c r="G40" s="28">
        <f>(F40/F41)*100</f>
        <v>40.867766704019509</v>
      </c>
      <c r="H40" s="27">
        <f>'[1]FINANCIAL PIVOT'!F28</f>
        <v>4367183889.2908392</v>
      </c>
      <c r="I40" s="28">
        <f>(H40/H41)*100</f>
        <v>48.179084505254622</v>
      </c>
    </row>
    <row r="41" spans="1:9" x14ac:dyDescent="0.2">
      <c r="A41" s="4"/>
      <c r="B41" s="4" t="s">
        <v>8</v>
      </c>
      <c r="C41" s="4"/>
      <c r="D41" s="29">
        <f>'[1]FINANCIAL PIVOT'!D29</f>
        <v>30593</v>
      </c>
      <c r="E41" s="30"/>
      <c r="F41" s="29">
        <f>'[1]FINANCIAL PIVOT'!E29</f>
        <v>16259430033.489956</v>
      </c>
      <c r="G41" s="30"/>
      <c r="H41" s="29">
        <f>'[1]FINANCIAL PIVOT'!F29</f>
        <v>9064480851.2592945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121158</v>
      </c>
      <c r="E43" s="24">
        <f>(D43/D45)*100</f>
        <v>63.437493455086184</v>
      </c>
      <c r="F43" s="23">
        <f>SUM(F39,F35,F31,F27,F23,F19,F15,F11)</f>
        <v>53951543164.013191</v>
      </c>
      <c r="G43" s="24">
        <f>(F43/F45)*100</f>
        <v>44.042537722543202</v>
      </c>
      <c r="H43" s="23">
        <f>SUM(H39,H35,H31,H27,H23,H19,H15,H11)</f>
        <v>135077229924.06412</v>
      </c>
      <c r="I43" s="24">
        <f>(H43/H45)*100</f>
        <v>40.096374640566992</v>
      </c>
    </row>
    <row r="44" spans="1:9" x14ac:dyDescent="0.2">
      <c r="A44" s="25"/>
      <c r="B44" s="26" t="s">
        <v>10</v>
      </c>
      <c r="C44" s="26"/>
      <c r="D44" s="27">
        <f>SUM(D40,D36,D32,D28,D24,D20,D16,D12)</f>
        <v>69830</v>
      </c>
      <c r="E44" s="28">
        <f>(D44/D45)*100</f>
        <v>36.562506544913816</v>
      </c>
      <c r="F44" s="27">
        <f>SUM(F40,F36,F32,F28,F24,F20,F16,F12)</f>
        <v>68547172745.351997</v>
      </c>
      <c r="G44" s="28">
        <f>(F44/F45)*100</f>
        <v>55.957462277456806</v>
      </c>
      <c r="H44" s="27">
        <f>SUM(H40,H36,H32,H28,H24,H20,H16,H12)</f>
        <v>201804174279.99942</v>
      </c>
      <c r="I44" s="28">
        <f>(H44/H45)*100</f>
        <v>59.903625359433008</v>
      </c>
    </row>
    <row r="45" spans="1:9" x14ac:dyDescent="0.2">
      <c r="A45" s="4"/>
      <c r="B45" s="4" t="s">
        <v>8</v>
      </c>
      <c r="C45" s="4"/>
      <c r="D45" s="29">
        <f>SUM(D43:D44)</f>
        <v>190988</v>
      </c>
      <c r="E45" s="30"/>
      <c r="F45" s="29">
        <f>SUM(F43:F44)</f>
        <v>122498715909.36519</v>
      </c>
      <c r="G45" s="30"/>
      <c r="H45" s="29">
        <f>SUM(H43:H44)</f>
        <v>336881404204.06354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I5" sqref="I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60801</v>
      </c>
      <c r="E11" s="24">
        <f>(D11/D13)*100</f>
        <v>82.666213460231134</v>
      </c>
      <c r="F11" s="23">
        <f>'[1]PHYSICAL PIVOT'!E6</f>
        <v>924741062</v>
      </c>
      <c r="G11" s="24">
        <f>(F11/F13)*100</f>
        <v>34.028106599435013</v>
      </c>
      <c r="H11" s="23">
        <f>'[1]PHYSICAL PIVOT'!F6</f>
        <v>3484784723.3556223</v>
      </c>
      <c r="I11" s="24">
        <f>(H11/H13)*100</f>
        <v>34.254367159399742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12749</v>
      </c>
      <c r="E12" s="28">
        <f>(D12/D13)*100</f>
        <v>17.333786539768862</v>
      </c>
      <c r="F12" s="27">
        <f>'[1]PHYSICAL PIVOT'!E7</f>
        <v>1792839063.4112499</v>
      </c>
      <c r="G12" s="28">
        <f>(F12/F13)*100</f>
        <v>65.97189340056498</v>
      </c>
      <c r="H12" s="27">
        <f>'[1]PHYSICAL PIVOT'!F7</f>
        <v>6688472038.736866</v>
      </c>
      <c r="I12" s="28">
        <f>(H12/H13)*100</f>
        <v>65.745632840600265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73550</v>
      </c>
      <c r="E13" s="30"/>
      <c r="F13" s="29">
        <f>'[1]PHYSICAL PIVOT'!E8</f>
        <v>2717580125.4112501</v>
      </c>
      <c r="G13" s="30"/>
      <c r="H13" s="29">
        <f>'[1]PHYSICAL PIVOT'!F8</f>
        <v>10173256762.092487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43832</v>
      </c>
      <c r="E15" s="24">
        <f>(D15/D17)*100</f>
        <v>65.434568417281227</v>
      </c>
      <c r="F15" s="23">
        <f>'[1]PHYSICAL PIVOT'!E9</f>
        <v>1205081723.0019999</v>
      </c>
      <c r="G15" s="24">
        <f>(F15/F17)*100</f>
        <v>21.690458158913998</v>
      </c>
      <c r="H15" s="23">
        <f>'[1]PHYSICAL PIVOT'!F9</f>
        <v>5121469416.9880733</v>
      </c>
      <c r="I15" s="24">
        <f>(H15/H17)*100</f>
        <v>25.199817037208067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23154</v>
      </c>
      <c r="E16" s="28">
        <f>(D16/D17)*100</f>
        <v>34.565431582718773</v>
      </c>
      <c r="F16" s="27">
        <f>'[1]PHYSICAL PIVOT'!E10</f>
        <v>4350733254.1323338</v>
      </c>
      <c r="G16" s="28">
        <f>(F16/F17)*100</f>
        <v>78.309541841086002</v>
      </c>
      <c r="H16" s="27">
        <f>'[1]PHYSICAL PIVOT'!F10</f>
        <v>15201969477.136097</v>
      </c>
      <c r="I16" s="28">
        <f>(H16/H17)*100</f>
        <v>74.800182962791936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66986</v>
      </c>
      <c r="E17" s="30"/>
      <c r="F17" s="29">
        <f>'[1]PHYSICAL PIVOT'!E11</f>
        <v>5555814977.1343336</v>
      </c>
      <c r="G17" s="30"/>
      <c r="H17" s="29">
        <f>'[1]PHYSICAL PIVOT'!F11</f>
        <v>20323438894.124168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36837</v>
      </c>
      <c r="E19" s="24">
        <f>(D19/D21)*100</f>
        <v>73.009612526013285</v>
      </c>
      <c r="F19" s="23">
        <f>'[1]PHYSICAL PIVOT'!E12</f>
        <v>2670742663.6451573</v>
      </c>
      <c r="G19" s="24">
        <f>(F19/F21)*100</f>
        <v>59.361497886533584</v>
      </c>
      <c r="H19" s="23">
        <f>'[1]PHYSICAL PIVOT'!F12</f>
        <v>8351492523.9650192</v>
      </c>
      <c r="I19" s="24">
        <f>(H19/H21)*100</f>
        <v>57.72585380433862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13618</v>
      </c>
      <c r="E20" s="28">
        <f>(D20/D21)*100</f>
        <v>26.990387473986722</v>
      </c>
      <c r="F20" s="27">
        <f>'[1]PHYSICAL PIVOT'!E13</f>
        <v>1828373360.6002939</v>
      </c>
      <c r="G20" s="28">
        <f>(F20/F21)*100</f>
        <v>40.638502113466416</v>
      </c>
      <c r="H20" s="27">
        <f>'[1]PHYSICAL PIVOT'!F13</f>
        <v>6116015487.7351532</v>
      </c>
      <c r="I20" s="28">
        <f>(H20/H21)*100</f>
        <v>42.27414619566138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50455</v>
      </c>
      <c r="E21" s="30"/>
      <c r="F21" s="29">
        <f>'[1]PHYSICAL PIVOT'!E14</f>
        <v>4499116024.245451</v>
      </c>
      <c r="G21" s="30"/>
      <c r="H21" s="29">
        <f>'[1]PHYSICAL PIVOT'!F14</f>
        <v>14467508011.700172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3445</v>
      </c>
      <c r="E23" s="24">
        <f>(D23/D25)*100</f>
        <v>56.144067796610166</v>
      </c>
      <c r="F23" s="23">
        <f>'[1]PHYSICAL PIVOT'!E15</f>
        <v>393244979.01100004</v>
      </c>
      <c r="G23" s="24">
        <f>(F23/F25)*100</f>
        <v>43.059338797667834</v>
      </c>
      <c r="H23" s="23">
        <f>'[1]PHYSICAL PIVOT'!F15</f>
        <v>1600112579.9007645</v>
      </c>
      <c r="I23" s="24">
        <f>(H23/H25)*100</f>
        <v>46.318456404222772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2691</v>
      </c>
      <c r="E24" s="28">
        <f>(D24/D25)*100</f>
        <v>43.855932203389827</v>
      </c>
      <c r="F24" s="27">
        <f>'[1]PHYSICAL PIVOT'!E16</f>
        <v>520017950.68428546</v>
      </c>
      <c r="G24" s="28">
        <f>(F24/F25)*100</f>
        <v>56.940661202332151</v>
      </c>
      <c r="H24" s="27">
        <f>'[1]PHYSICAL PIVOT'!F16</f>
        <v>1854477024.5897796</v>
      </c>
      <c r="I24" s="28">
        <f>(H24/H25)*100</f>
        <v>53.681543595777228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6136</v>
      </c>
      <c r="E25" s="30"/>
      <c r="F25" s="29">
        <f>'[1]PHYSICAL PIVOT'!E17</f>
        <v>913262929.69528556</v>
      </c>
      <c r="G25" s="30"/>
      <c r="H25" s="29">
        <f>'[1]PHYSICAL PIVOT'!F17</f>
        <v>3454589604.4905443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0.46948356807511737</v>
      </c>
      <c r="F31" s="23">
        <f>'[1]PHYSICAL PIVOT'!E18</f>
        <v>10000</v>
      </c>
      <c r="G31" s="24">
        <f>(F31/F33)*100</f>
        <v>1.0211743514158367E-3</v>
      </c>
      <c r="H31" s="23">
        <f>'[1]PHYSICAL PIVOT'!F18</f>
        <v>27000</v>
      </c>
      <c r="I31" s="24">
        <f>(H31/H33)*100</f>
        <v>6.6395828336270068E-4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212</v>
      </c>
      <c r="E32" s="28">
        <f>(D32/D33)*100</f>
        <v>99.53051643192488</v>
      </c>
      <c r="F32" s="27">
        <f>'[1]PHYSICAL PIVOT'!E19</f>
        <v>979254705.00705504</v>
      </c>
      <c r="G32" s="28">
        <f>(F32/F33)*100</f>
        <v>99.998978825648592</v>
      </c>
      <c r="H32" s="27">
        <f>'[1]PHYSICAL PIVOT'!F19</f>
        <v>4066493544.5220275</v>
      </c>
      <c r="I32" s="28">
        <f>(H32/H33)*100</f>
        <v>99.999336041716631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213</v>
      </c>
      <c r="E33" s="30"/>
      <c r="F33" s="29">
        <f>'[1]PHYSICAL PIVOT'!E20</f>
        <v>979264705.00705504</v>
      </c>
      <c r="G33" s="30"/>
      <c r="H33" s="29">
        <f>'[1]PHYSICAL PIVOT'!F20</f>
        <v>4066520544.5220275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5640</v>
      </c>
      <c r="E35" s="24">
        <f>(D35/D37)*100</f>
        <v>47.188755020080322</v>
      </c>
      <c r="F35" s="23">
        <f>'[1]PHYSICAL PIVOT'!E21</f>
        <v>174969668</v>
      </c>
      <c r="G35" s="24">
        <f>(F35/F37)*100</f>
        <v>10.378504038648263</v>
      </c>
      <c r="H35" s="23">
        <f>'[1]PHYSICAL PIVOT'!F21</f>
        <v>702196740.32150006</v>
      </c>
      <c r="I35" s="24">
        <f>(H35/H37)*100</f>
        <v>11.483139878448926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6312</v>
      </c>
      <c r="E36" s="28">
        <f>(D36/D37)*100</f>
        <v>52.811244979919678</v>
      </c>
      <c r="F36" s="27">
        <f>'[1]PHYSICAL PIVOT'!E22</f>
        <v>1510915574.6942713</v>
      </c>
      <c r="G36" s="28">
        <f>(F36/F37)*100</f>
        <v>89.621495961351741</v>
      </c>
      <c r="H36" s="27">
        <f>'[1]PHYSICAL PIVOT'!F22</f>
        <v>5412827092.4836149</v>
      </c>
      <c r="I36" s="28">
        <f>(H36/H37)*100</f>
        <v>88.516860121551076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11952</v>
      </c>
      <c r="E37" s="30"/>
      <c r="F37" s="29">
        <f>'[1]PHYSICAL PIVOT'!E23</f>
        <v>1685885242.6942713</v>
      </c>
      <c r="G37" s="30"/>
      <c r="H37" s="29">
        <f>'[1]PHYSICAL PIVOT'!F23</f>
        <v>6115023832.8051147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29600</v>
      </c>
      <c r="E39" s="24">
        <f>(D39/D41)*100</f>
        <v>74.893100220124992</v>
      </c>
      <c r="F39" s="23">
        <f>'[1]PHYSICAL PIVOT'!E24</f>
        <v>370019373</v>
      </c>
      <c r="G39" s="24">
        <f>(F39/F41)*100</f>
        <v>18.038019072091611</v>
      </c>
      <c r="H39" s="23">
        <f>'[1]PHYSICAL PIVOT'!F24</f>
        <v>1642777067.3019996</v>
      </c>
      <c r="I39" s="24">
        <f>(H39/H41)*100</f>
        <v>20.061501221043169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9923</v>
      </c>
      <c r="E40" s="28">
        <f>(D40/D41)*100</f>
        <v>25.106899779875008</v>
      </c>
      <c r="F40" s="27">
        <f>'[1]PHYSICAL PIVOT'!E25</f>
        <v>1681311050.3749998</v>
      </c>
      <c r="G40" s="28">
        <f>(F40/F41)*100</f>
        <v>81.9619809279084</v>
      </c>
      <c r="H40" s="27">
        <f>'[1]PHYSICAL PIVOT'!F25</f>
        <v>6545927502.7171011</v>
      </c>
      <c r="I40" s="28">
        <f>(H40/H41)*100</f>
        <v>79.938498778956841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39523</v>
      </c>
      <c r="E41" s="30"/>
      <c r="F41" s="29">
        <f>'[1]PHYSICAL PIVOT'!E26</f>
        <v>2051330423.3749998</v>
      </c>
      <c r="G41" s="30"/>
      <c r="H41" s="29">
        <f>'[1]PHYSICAL PIVOT'!F26</f>
        <v>8188704570.0191002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180156</v>
      </c>
      <c r="E43" s="24">
        <f>(D43/D45)*100</f>
        <v>72.405602556115994</v>
      </c>
      <c r="F43" s="23">
        <f>SUM(F39,F35,F31,F27,F23,F19,F15,F11)</f>
        <v>5738809468.6581573</v>
      </c>
      <c r="G43" s="24">
        <f>(F43/F45)*100</f>
        <v>31.185360963505897</v>
      </c>
      <c r="H43" s="23">
        <f>SUM(H39,H35,H31,H27,H23,H19,H15,H11)</f>
        <v>20902860051.832977</v>
      </c>
      <c r="I43" s="24">
        <f>(H43/H45)*100</f>
        <v>31.296840555157296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68659</v>
      </c>
      <c r="E44" s="28">
        <f>(D44/D45)*100</f>
        <v>27.594397443884013</v>
      </c>
      <c r="F44" s="27">
        <f>SUM(F40,F36,F32,F28,F24,F20,F16,F12)</f>
        <v>12663444958.90449</v>
      </c>
      <c r="G44" s="28">
        <f>(F44/F45)*100</f>
        <v>68.814639036494114</v>
      </c>
      <c r="H44" s="27">
        <f>SUM(H40,H36,H32,H28,H24,H20,H16,H12)</f>
        <v>45886182167.920639</v>
      </c>
      <c r="I44" s="28">
        <f>(H44/H45)*100</f>
        <v>68.703159444842711</v>
      </c>
      <c r="J44" s="8"/>
    </row>
    <row r="45" spans="1:10" x14ac:dyDescent="0.2">
      <c r="A45" s="4"/>
      <c r="B45" s="4" t="s">
        <v>8</v>
      </c>
      <c r="C45" s="4"/>
      <c r="D45" s="29">
        <f>SUM(D43:D44)</f>
        <v>248815</v>
      </c>
      <c r="E45" s="30"/>
      <c r="F45" s="29">
        <f>SUM(F43:F44)</f>
        <v>18402254427.562645</v>
      </c>
      <c r="G45" s="30"/>
      <c r="H45" s="29">
        <f>SUM(H43:H44)</f>
        <v>66789042219.753616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2000-10-19T18:58:47Z</dcterms:created>
  <dcterms:modified xsi:type="dcterms:W3CDTF">2014-09-03T19:34:43Z</dcterms:modified>
</cp:coreProperties>
</file>