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885" windowWidth="14160" windowHeight="7995"/>
  </bookViews>
  <sheets>
    <sheet name="Sheet1" sheetId="1" r:id="rId1"/>
  </sheets>
  <definedNames>
    <definedName name="_xlnm.Print_Area" localSheetId="0">Sheet1!$A$1:$W$220</definedName>
  </definedNames>
  <calcPr calcId="152511" calcOnSave="0"/>
</workbook>
</file>

<file path=xl/calcChain.xml><?xml version="1.0" encoding="utf-8"?>
<calcChain xmlns="http://schemas.openxmlformats.org/spreadsheetml/2006/main">
  <c r="G6" i="1" l="1"/>
  <c r="H6" i="1" s="1"/>
  <c r="H7" i="1" s="1"/>
  <c r="H8" i="1" s="1"/>
  <c r="H9" i="1" s="1"/>
  <c r="H10" i="1" s="1"/>
  <c r="H11" i="1" s="1"/>
  <c r="H12" i="1" s="1"/>
  <c r="H13" i="1" s="1"/>
  <c r="G7" i="1"/>
  <c r="L7" i="1" s="1"/>
  <c r="G8" i="1"/>
  <c r="M8" i="1"/>
  <c r="G9" i="1"/>
  <c r="G10" i="1"/>
  <c r="I10" i="1" s="1"/>
  <c r="G11" i="1"/>
  <c r="I11" i="1"/>
  <c r="G12" i="1"/>
  <c r="J12" i="1" s="1"/>
  <c r="G13" i="1"/>
  <c r="I13" i="1" s="1"/>
  <c r="G14" i="1"/>
  <c r="K14" i="1" s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G15" i="1"/>
  <c r="N15" i="1"/>
  <c r="G16" i="1"/>
  <c r="I16" i="1"/>
  <c r="G17" i="1"/>
  <c r="N17" i="1" s="1"/>
  <c r="G18" i="1"/>
  <c r="N18" i="1" s="1"/>
  <c r="G19" i="1"/>
  <c r="N19" i="1"/>
  <c r="G20" i="1"/>
  <c r="I20" i="1" s="1"/>
  <c r="G21" i="1"/>
  <c r="J21" i="1"/>
  <c r="G22" i="1"/>
  <c r="I22" i="1" s="1"/>
  <c r="G23" i="1"/>
  <c r="K23" i="1"/>
  <c r="G24" i="1"/>
  <c r="L24" i="1"/>
  <c r="G25" i="1"/>
  <c r="M25" i="1" s="1"/>
  <c r="G26" i="1"/>
  <c r="J26" i="1" s="1"/>
  <c r="G27" i="1"/>
  <c r="K27" i="1"/>
  <c r="G28" i="1"/>
  <c r="G29" i="1"/>
  <c r="J29" i="1" s="1"/>
  <c r="G30" i="1"/>
  <c r="J30" i="1"/>
  <c r="G31" i="1"/>
  <c r="J31" i="1" s="1"/>
  <c r="G32" i="1"/>
  <c r="J32" i="1"/>
  <c r="G33" i="1"/>
  <c r="P33" i="1" s="1"/>
  <c r="G34" i="1"/>
  <c r="Q34" i="1"/>
  <c r="G35" i="1"/>
  <c r="J35" i="1"/>
  <c r="G36" i="1"/>
  <c r="K36" i="1" s="1"/>
  <c r="G37" i="1"/>
  <c r="M37" i="1" s="1"/>
  <c r="G38" i="1"/>
  <c r="N38" i="1"/>
  <c r="G39" i="1"/>
  <c r="K39" i="1" s="1"/>
  <c r="G40" i="1"/>
  <c r="M40" i="1"/>
  <c r="G41" i="1"/>
  <c r="N41" i="1" s="1"/>
  <c r="G42" i="1"/>
  <c r="N42" i="1"/>
  <c r="G43" i="1"/>
  <c r="J43" i="1"/>
  <c r="G44" i="1"/>
  <c r="P44" i="1" s="1"/>
  <c r="G45" i="1"/>
  <c r="Q45" i="1" s="1"/>
  <c r="G46" i="1"/>
  <c r="K46" i="1"/>
  <c r="G47" i="1"/>
  <c r="L47" i="1" s="1"/>
  <c r="L220" i="1" s="1"/>
  <c r="G48" i="1"/>
  <c r="K48" i="1"/>
  <c r="G49" i="1"/>
  <c r="L49" i="1" s="1"/>
  <c r="G50" i="1"/>
  <c r="K50" i="1"/>
  <c r="G51" i="1"/>
  <c r="K51" i="1"/>
  <c r="G52" i="1"/>
  <c r="L52" i="1" s="1"/>
  <c r="G53" i="1"/>
  <c r="M53" i="1" s="1"/>
  <c r="G54" i="1"/>
  <c r="G55" i="1"/>
  <c r="K55" i="1" s="1"/>
  <c r="G56" i="1"/>
  <c r="K56" i="1" s="1"/>
  <c r="G57" i="1"/>
  <c r="L57" i="1"/>
  <c r="G58" i="1"/>
  <c r="K58" i="1" s="1"/>
  <c r="G59" i="1"/>
  <c r="K59" i="1"/>
  <c r="G60" i="1"/>
  <c r="K60" i="1" s="1"/>
  <c r="G61" i="1"/>
  <c r="K61" i="1"/>
  <c r="G62" i="1"/>
  <c r="K62" i="1"/>
  <c r="G63" i="1"/>
  <c r="K63" i="1" s="1"/>
  <c r="G64" i="1"/>
  <c r="K64" i="1" s="1"/>
  <c r="G65" i="1"/>
  <c r="M65" i="1"/>
  <c r="G66" i="1"/>
  <c r="P66" i="1" s="1"/>
  <c r="G67" i="1"/>
  <c r="Q67" i="1"/>
  <c r="G68" i="1"/>
  <c r="N68" i="1" s="1"/>
  <c r="G69" i="1"/>
  <c r="K69" i="1"/>
  <c r="G70" i="1"/>
  <c r="K70" i="1"/>
  <c r="G71" i="1"/>
  <c r="K71" i="1" s="1"/>
  <c r="G72" i="1"/>
  <c r="K72" i="1" s="1"/>
  <c r="G73" i="1"/>
  <c r="L73" i="1"/>
  <c r="G74" i="1"/>
  <c r="M74" i="1" s="1"/>
  <c r="G75" i="1"/>
  <c r="M75" i="1"/>
  <c r="G76" i="1"/>
  <c r="M76" i="1" s="1"/>
  <c r="G77" i="1"/>
  <c r="M77" i="1"/>
  <c r="G78" i="1"/>
  <c r="M78" i="1"/>
  <c r="G79" i="1"/>
  <c r="M79" i="1" s="1"/>
  <c r="G80" i="1"/>
  <c r="M80" i="1" s="1"/>
  <c r="G81" i="1"/>
  <c r="M81" i="1"/>
  <c r="G82" i="1"/>
  <c r="M82" i="1" s="1"/>
  <c r="G83" i="1"/>
  <c r="M83" i="1"/>
  <c r="G84" i="1"/>
  <c r="M84" i="1" s="1"/>
  <c r="G85" i="1"/>
  <c r="M85" i="1"/>
  <c r="G86" i="1"/>
  <c r="M86" i="1"/>
  <c r="G87" i="1"/>
  <c r="M87" i="1" s="1"/>
  <c r="G88" i="1"/>
  <c r="N88" i="1" s="1"/>
  <c r="G89" i="1"/>
  <c r="N89" i="1"/>
  <c r="G90" i="1"/>
  <c r="N90" i="1" s="1"/>
  <c r="G91" i="1"/>
  <c r="N91" i="1"/>
  <c r="G92" i="1"/>
  <c r="N92" i="1" s="1"/>
  <c r="G93" i="1"/>
  <c r="N93" i="1"/>
  <c r="G94" i="1"/>
  <c r="N94" i="1"/>
  <c r="G95" i="1"/>
  <c r="O95" i="1" s="1"/>
  <c r="G96" i="1"/>
  <c r="O96" i="1" s="1"/>
  <c r="G97" i="1"/>
  <c r="O97" i="1"/>
  <c r="G98" i="1"/>
  <c r="O98" i="1" s="1"/>
  <c r="G99" i="1"/>
  <c r="O99" i="1"/>
  <c r="G100" i="1"/>
  <c r="O100" i="1" s="1"/>
  <c r="G101" i="1"/>
  <c r="O101" i="1"/>
  <c r="G102" i="1"/>
  <c r="O102" i="1"/>
  <c r="G103" i="1"/>
  <c r="O103" i="1" s="1"/>
  <c r="G104" i="1"/>
  <c r="P104" i="1" s="1"/>
  <c r="G105" i="1"/>
  <c r="P105" i="1"/>
  <c r="G106" i="1"/>
  <c r="P106" i="1" s="1"/>
  <c r="G107" i="1"/>
  <c r="P107" i="1"/>
  <c r="G108" i="1"/>
  <c r="P108" i="1" s="1"/>
  <c r="G109" i="1"/>
  <c r="P109" i="1"/>
  <c r="G110" i="1"/>
  <c r="P110" i="1"/>
  <c r="G111" i="1"/>
  <c r="P111" i="1" s="1"/>
  <c r="G112" i="1"/>
  <c r="Q112" i="1" s="1"/>
  <c r="G113" i="1"/>
  <c r="Q113" i="1"/>
  <c r="G114" i="1"/>
  <c r="Q114" i="1" s="1"/>
  <c r="G115" i="1"/>
  <c r="Q115" i="1"/>
  <c r="G116" i="1"/>
  <c r="Q116" i="1" s="1"/>
  <c r="G117" i="1"/>
  <c r="R117" i="1"/>
  <c r="G118" i="1"/>
  <c r="R118" i="1"/>
  <c r="G119" i="1"/>
  <c r="Q119" i="1" s="1"/>
  <c r="G120" i="1"/>
  <c r="Q120" i="1" s="1"/>
  <c r="G121" i="1"/>
  <c r="Q121" i="1"/>
  <c r="G122" i="1"/>
  <c r="Q122" i="1" s="1"/>
  <c r="G123" i="1"/>
  <c r="R123" i="1"/>
  <c r="G124" i="1"/>
  <c r="S124" i="1" s="1"/>
  <c r="G125" i="1"/>
  <c r="Q125" i="1"/>
  <c r="G126" i="1"/>
  <c r="R126" i="1"/>
  <c r="S224" i="1" s="1"/>
  <c r="G127" i="1"/>
  <c r="Q127" i="1" s="1"/>
  <c r="S225" i="1" s="1"/>
  <c r="G128" i="1"/>
  <c r="R128" i="1" s="1"/>
  <c r="G129" i="1"/>
  <c r="Q129" i="1"/>
  <c r="G130" i="1"/>
  <c r="Q130" i="1" s="1"/>
  <c r="G131" i="1"/>
  <c r="Q131" i="1"/>
  <c r="G132" i="1"/>
  <c r="R132" i="1" s="1"/>
  <c r="G133" i="1"/>
  <c r="R133" i="1"/>
  <c r="G134" i="1"/>
  <c r="R134" i="1"/>
  <c r="G135" i="1"/>
  <c r="R135" i="1" s="1"/>
  <c r="G136" i="1"/>
  <c r="R136" i="1" s="1"/>
  <c r="G137" i="1"/>
  <c r="R137" i="1"/>
  <c r="G138" i="1"/>
  <c r="R138" i="1" s="1"/>
  <c r="G139" i="1"/>
  <c r="S139" i="1"/>
  <c r="G140" i="1"/>
  <c r="S140" i="1" s="1"/>
  <c r="G141" i="1"/>
  <c r="S141" i="1"/>
  <c r="G142" i="1"/>
  <c r="S142" i="1"/>
  <c r="G143" i="1"/>
  <c r="S143" i="1" s="1"/>
  <c r="G144" i="1"/>
  <c r="S144" i="1" s="1"/>
  <c r="G145" i="1"/>
  <c r="S145" i="1"/>
  <c r="G146" i="1"/>
  <c r="S146" i="1" s="1"/>
  <c r="G147" i="1"/>
  <c r="S147" i="1"/>
  <c r="G148" i="1"/>
  <c r="S148" i="1" s="1"/>
  <c r="G149" i="1"/>
  <c r="S149" i="1"/>
  <c r="G150" i="1"/>
  <c r="T150" i="1"/>
  <c r="G151" i="1"/>
  <c r="T151" i="1" s="1"/>
  <c r="G152" i="1"/>
  <c r="T152" i="1" s="1"/>
  <c r="G153" i="1"/>
  <c r="T153" i="1"/>
  <c r="G154" i="1"/>
  <c r="U154" i="1" s="1"/>
  <c r="G155" i="1"/>
  <c r="U155" i="1"/>
  <c r="G156" i="1"/>
  <c r="U156" i="1" s="1"/>
  <c r="G157" i="1"/>
  <c r="U157" i="1"/>
  <c r="G158" i="1"/>
  <c r="U158" i="1"/>
  <c r="G159" i="1"/>
  <c r="U159" i="1" s="1"/>
  <c r="G160" i="1"/>
  <c r="U160" i="1" s="1"/>
  <c r="G161" i="1"/>
  <c r="U161" i="1"/>
  <c r="G162" i="1"/>
  <c r="U162" i="1" s="1"/>
  <c r="G163" i="1"/>
  <c r="U163" i="1"/>
  <c r="G164" i="1"/>
  <c r="U164" i="1" s="1"/>
  <c r="G165" i="1"/>
  <c r="U165" i="1"/>
  <c r="G166" i="1"/>
  <c r="U166" i="1"/>
  <c r="G167" i="1"/>
  <c r="U167" i="1" s="1"/>
  <c r="G168" i="1"/>
  <c r="U168" i="1" s="1"/>
  <c r="G169" i="1"/>
  <c r="U169" i="1"/>
  <c r="G170" i="1"/>
  <c r="U170" i="1" s="1"/>
  <c r="G171" i="1"/>
  <c r="V171" i="1"/>
  <c r="V220" i="1" s="1"/>
  <c r="V222" i="1" s="1"/>
  <c r="G172" i="1"/>
  <c r="V172" i="1" s="1"/>
  <c r="G173" i="1"/>
  <c r="V173" i="1"/>
  <c r="G174" i="1"/>
  <c r="V174" i="1"/>
  <c r="G175" i="1"/>
  <c r="W175" i="1" s="1"/>
  <c r="G176" i="1"/>
  <c r="V176" i="1" s="1"/>
  <c r="G177" i="1"/>
  <c r="V177" i="1"/>
  <c r="G178" i="1"/>
  <c r="V178" i="1" s="1"/>
  <c r="G179" i="1"/>
  <c r="V179" i="1"/>
  <c r="G180" i="1"/>
  <c r="V180" i="1" s="1"/>
  <c r="G181" i="1"/>
  <c r="V181" i="1"/>
  <c r="G182" i="1"/>
  <c r="W182" i="1"/>
  <c r="G183" i="1"/>
  <c r="W183" i="1" s="1"/>
  <c r="G184" i="1"/>
  <c r="W184" i="1" s="1"/>
  <c r="G185" i="1"/>
  <c r="W185" i="1"/>
  <c r="G186" i="1"/>
  <c r="W186" i="1" s="1"/>
  <c r="G187" i="1"/>
  <c r="W187" i="1"/>
  <c r="G188" i="1"/>
  <c r="W188" i="1" s="1"/>
  <c r="G189" i="1"/>
  <c r="W189" i="1"/>
  <c r="G190" i="1"/>
  <c r="W190" i="1"/>
  <c r="G191" i="1"/>
  <c r="X191" i="1" s="1"/>
  <c r="G192" i="1"/>
  <c r="X192" i="1" s="1"/>
  <c r="G193" i="1"/>
  <c r="X193" i="1"/>
  <c r="G194" i="1"/>
  <c r="Y194" i="1" s="1"/>
  <c r="G195" i="1"/>
  <c r="Z195" i="1"/>
  <c r="G196" i="1"/>
  <c r="Y196" i="1"/>
  <c r="G197" i="1"/>
  <c r="Y197" i="1"/>
  <c r="G198" i="1"/>
  <c r="Y198" i="1" s="1"/>
  <c r="G199" i="1"/>
  <c r="Y199" i="1"/>
  <c r="B200" i="1"/>
  <c r="G200" i="1"/>
  <c r="Y200" i="1"/>
  <c r="G201" i="1"/>
  <c r="Y201" i="1" s="1"/>
  <c r="G202" i="1"/>
  <c r="Y202" i="1"/>
  <c r="G203" i="1"/>
  <c r="Y203" i="1" s="1"/>
  <c r="G204" i="1"/>
  <c r="Y204" i="1"/>
  <c r="G205" i="1"/>
  <c r="Y205" i="1" s="1"/>
  <c r="G206" i="1"/>
  <c r="Y206" i="1"/>
  <c r="G207" i="1"/>
  <c r="Y207" i="1" s="1"/>
  <c r="G208" i="1"/>
  <c r="Z208" i="1"/>
  <c r="G209" i="1"/>
  <c r="Z209" i="1" s="1"/>
  <c r="G210" i="1"/>
  <c r="Z210" i="1"/>
  <c r="G211" i="1"/>
  <c r="Z211" i="1" s="1"/>
  <c r="G212" i="1"/>
  <c r="Z212" i="1"/>
  <c r="G213" i="1"/>
  <c r="AA213" i="1" s="1"/>
  <c r="AA220" i="1" s="1"/>
  <c r="AA222" i="1" s="1"/>
  <c r="G214" i="1"/>
  <c r="AB214" i="1"/>
  <c r="G215" i="1"/>
  <c r="AB215" i="1" s="1"/>
  <c r="AB220" i="1" s="1"/>
  <c r="G216" i="1"/>
  <c r="AB216" i="1"/>
  <c r="G217" i="1"/>
  <c r="G218" i="1"/>
  <c r="G219" i="1"/>
  <c r="G220" i="1"/>
  <c r="H220" i="1"/>
  <c r="T220" i="1"/>
  <c r="T222" i="1" s="1"/>
  <c r="AC220" i="1"/>
  <c r="AD220" i="1"/>
  <c r="G221" i="1"/>
  <c r="AE221" i="1"/>
  <c r="B222" i="1"/>
  <c r="W220" i="1" l="1"/>
  <c r="W222" i="1" s="1"/>
  <c r="N220" i="1"/>
  <c r="I220" i="1"/>
  <c r="Z220" i="1"/>
  <c r="Z222" i="1" s="1"/>
  <c r="Y220" i="1"/>
  <c r="Y222" i="1" s="1"/>
  <c r="O220" i="1"/>
  <c r="U220" i="1"/>
  <c r="U222" i="1" s="1"/>
  <c r="Q220" i="1"/>
  <c r="M220" i="1"/>
  <c r="S220" i="1"/>
  <c r="S222" i="1" s="1"/>
  <c r="R220" i="1"/>
  <c r="K220" i="1"/>
  <c r="X220" i="1"/>
  <c r="X222" i="1" s="1"/>
  <c r="P220" i="1"/>
  <c r="J220" i="1"/>
  <c r="R224" i="1" l="1"/>
  <c r="R222" i="1"/>
  <c r="AE222" i="1" s="1"/>
  <c r="AE223" i="1" s="1"/>
  <c r="AG221" i="1"/>
  <c r="AG223" i="1" l="1"/>
  <c r="AG222" i="1" s="1"/>
</calcChain>
</file>

<file path=xl/sharedStrings.xml><?xml version="1.0" encoding="utf-8"?>
<sst xmlns="http://schemas.openxmlformats.org/spreadsheetml/2006/main" count="35" uniqueCount="27">
  <si>
    <t>PURCHASE TRANSACTION</t>
  </si>
  <si>
    <t>SALES TRANSACTION</t>
  </si>
  <si>
    <t>PROFIT OR</t>
  </si>
  <si>
    <t>CONTRACT</t>
  </si>
  <si>
    <t>VOLUME</t>
  </si>
  <si>
    <t>TRANSACTION</t>
  </si>
  <si>
    <t>PRICE PER</t>
  </si>
  <si>
    <t>(LOSS) ON</t>
  </si>
  <si>
    <t>MONTH</t>
  </si>
  <si>
    <t>MMBTU'S</t>
  </si>
  <si>
    <t>DATE</t>
  </si>
  <si>
    <t>MMBTU</t>
  </si>
  <si>
    <t xml:space="preserve">TOTAL </t>
  </si>
  <si>
    <t xml:space="preserve">PROFIT &amp; </t>
  </si>
  <si>
    <t>LOSS</t>
  </si>
  <si>
    <t>WESTPARK RESOURCES TRADES</t>
  </si>
  <si>
    <t>Purchase From MidCon Texas</t>
  </si>
  <si>
    <t>Trades</t>
  </si>
  <si>
    <t>Open</t>
  </si>
  <si>
    <t>FINANCIALS</t>
  </si>
  <si>
    <t>?????</t>
  </si>
  <si>
    <t>2000</t>
  </si>
  <si>
    <t>2001</t>
  </si>
  <si>
    <t>2000 Profit</t>
  </si>
  <si>
    <t>2001 Profit</t>
  </si>
  <si>
    <t>TOTAL</t>
  </si>
  <si>
    <t>8/4-6/2001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</si>
</sst>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&quot;$&quot;#,##0.000_);[Red]\(&quot;$&quot;#,##0.000\)"/>
    <numFmt numFmtId="165" formatCode="#,##0.0000_);[Red]\(#,##0.0000\)"/>
    <numFmt numFmtId="166" formatCode="#,##0.000_);[Red]\(#,##0.000\)"/>
    <numFmt numFmtId="168" formatCode="&quot;$&quot;#,##0.0000_);[Red]\(&quot;$&quot;#,##0.0000\)"/>
    <numFmt numFmtId="169" formatCode="&quot;$&quot;#,##0.00000_);[Red]\(&quot;$&quot;#,##0.00000\)"/>
    <numFmt numFmtId="170" formatCode="mm/dd/yy"/>
  </numFmts>
  <fonts count="6" x14ac:knownFonts="1">
    <font>
      <sz val="10"/>
      <name val="Arial"/>
    </font>
    <font>
      <b/>
      <sz val="16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17" fontId="2" fillId="0" borderId="5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38" fontId="1" fillId="0" borderId="0" xfId="0" applyNumberFormat="1" applyFont="1"/>
    <xf numFmtId="38" fontId="2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0" xfId="0" applyNumberFormat="1"/>
    <xf numFmtId="14" fontId="2" fillId="2" borderId="5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164" fontId="2" fillId="0" borderId="6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0" fillId="0" borderId="0" xfId="0" applyNumberFormat="1"/>
    <xf numFmtId="0" fontId="2" fillId="3" borderId="0" xfId="0" applyFont="1" applyFill="1"/>
    <xf numFmtId="17" fontId="0" fillId="0" borderId="7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" fillId="4" borderId="5" xfId="0" applyNumberFormat="1" applyFont="1" applyFill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6" fontId="2" fillId="0" borderId="0" xfId="0" applyNumberFormat="1" applyFont="1"/>
    <xf numFmtId="0" fontId="1" fillId="5" borderId="0" xfId="0" applyFont="1" applyFill="1"/>
    <xf numFmtId="0" fontId="2" fillId="5" borderId="0" xfId="0" applyFont="1" applyFill="1"/>
    <xf numFmtId="17" fontId="2" fillId="5" borderId="8" xfId="0" applyNumberFormat="1" applyFont="1" applyFill="1" applyBorder="1" applyAlignment="1">
      <alignment horizontal="center"/>
    </xf>
    <xf numFmtId="6" fontId="2" fillId="5" borderId="0" xfId="0" applyNumberFormat="1" applyFont="1" applyFill="1"/>
    <xf numFmtId="0" fontId="0" fillId="5" borderId="0" xfId="0" applyFill="1"/>
    <xf numFmtId="14" fontId="3" fillId="2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6" fontId="0" fillId="0" borderId="0" xfId="0" applyNumberFormat="1"/>
    <xf numFmtId="164" fontId="2" fillId="5" borderId="5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169" fontId="0" fillId="0" borderId="0" xfId="0" applyNumberFormat="1"/>
    <xf numFmtId="170" fontId="2" fillId="2" borderId="5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7" fontId="2" fillId="2" borderId="5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0" fontId="2" fillId="2" borderId="0" xfId="0" applyFont="1" applyFill="1"/>
    <xf numFmtId="6" fontId="2" fillId="2" borderId="0" xfId="0" applyNumberFormat="1" applyFont="1" applyFill="1"/>
    <xf numFmtId="0" fontId="2" fillId="2" borderId="0" xfId="0" applyFont="1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6" fontId="2" fillId="2" borderId="8" xfId="0" quotePrefix="1" applyNumberFormat="1" applyFont="1" applyFill="1" applyBorder="1" applyAlignment="1">
      <alignment horizontal="center"/>
    </xf>
    <xf numFmtId="6" fontId="2" fillId="3" borderId="0" xfId="0" applyNumberFormat="1" applyFont="1" applyFill="1"/>
    <xf numFmtId="6" fontId="2" fillId="3" borderId="8" xfId="0" quotePrefix="1" applyNumberFormat="1" applyFont="1" applyFill="1" applyBorder="1" applyAlignment="1">
      <alignment horizontal="center"/>
    </xf>
    <xf numFmtId="6" fontId="2" fillId="2" borderId="0" xfId="0" quotePrefix="1" applyNumberFormat="1" applyFont="1" applyFill="1" applyBorder="1" applyAlignment="1">
      <alignment horizontal="center"/>
    </xf>
    <xf numFmtId="6" fontId="2" fillId="2" borderId="9" xfId="0" applyNumberFormat="1" applyFont="1" applyFill="1" applyBorder="1"/>
    <xf numFmtId="0" fontId="4" fillId="6" borderId="0" xfId="0" applyFont="1" applyFill="1"/>
    <xf numFmtId="0" fontId="5" fillId="6" borderId="0" xfId="0" applyFont="1" applyFill="1"/>
    <xf numFmtId="17" fontId="5" fillId="6" borderId="8" xfId="0" applyNumberFormat="1" applyFont="1" applyFill="1" applyBorder="1" applyAlignment="1">
      <alignment horizontal="center"/>
    </xf>
    <xf numFmtId="6" fontId="5" fillId="6" borderId="0" xfId="0" applyNumberFormat="1" applyFont="1" applyFill="1"/>
    <xf numFmtId="6" fontId="5" fillId="6" borderId="9" xfId="0" applyNumberFormat="1" applyFont="1" applyFill="1" applyBorder="1"/>
    <xf numFmtId="168" fontId="2" fillId="2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9"/>
  <sheetViews>
    <sheetView tabSelected="1" topLeftCell="A204" workbookViewId="0">
      <selection activeCell="A222" sqref="A222"/>
    </sheetView>
  </sheetViews>
  <sheetFormatPr defaultColWidth="12.7109375" defaultRowHeight="12.75" x14ac:dyDescent="0.2"/>
  <cols>
    <col min="1" max="1" width="11.7109375" customWidth="1"/>
    <col min="2" max="2" width="11.7109375" style="18" customWidth="1"/>
    <col min="3" max="3" width="12.7109375" customWidth="1"/>
    <col min="4" max="4" width="10.7109375" style="25" customWidth="1"/>
    <col min="5" max="5" width="12.7109375" customWidth="1"/>
    <col min="6" max="6" width="11.7109375" style="25" customWidth="1"/>
    <col min="7" max="7" width="12.7109375" customWidth="1"/>
    <col min="8" max="8" width="12.7109375" style="35" customWidth="1"/>
    <col min="9" max="9" width="9.7109375" style="43" hidden="1" customWidth="1"/>
    <col min="10" max="10" width="11.7109375" style="43" hidden="1" customWidth="1"/>
    <col min="11" max="12" width="10.7109375" hidden="1" customWidth="1"/>
    <col min="13" max="13" width="8.7109375" hidden="1" customWidth="1"/>
    <col min="14" max="14" width="10.7109375" hidden="1" customWidth="1"/>
    <col min="15" max="15" width="8.7109375" hidden="1" customWidth="1"/>
    <col min="16" max="17" width="11.7109375" hidden="1" customWidth="1"/>
    <col min="18" max="18" width="12.7109375" hidden="1" customWidth="1"/>
    <col min="19" max="19" width="12.28515625" hidden="1" customWidth="1"/>
    <col min="20" max="27" width="12.7109375" hidden="1" customWidth="1"/>
  </cols>
  <sheetData>
    <row r="1" spans="1:31" s="1" customFormat="1" ht="20.25" x14ac:dyDescent="0.3">
      <c r="A1" s="1" t="s">
        <v>15</v>
      </c>
      <c r="B1" s="14"/>
      <c r="D1" s="20"/>
      <c r="F1" s="20"/>
      <c r="H1" s="33"/>
      <c r="I1" s="39"/>
      <c r="J1" s="39"/>
      <c r="AE1" s="71"/>
    </row>
    <row r="2" spans="1:31" s="2" customFormat="1" ht="13.5" thickBot="1" x14ac:dyDescent="0.25">
      <c r="B2" s="15"/>
      <c r="D2" s="21"/>
      <c r="F2" s="21"/>
      <c r="H2" s="34"/>
      <c r="I2" s="40"/>
      <c r="J2" s="40"/>
      <c r="AE2" s="72"/>
    </row>
    <row r="3" spans="1:31" s="2" customFormat="1" ht="13.5" thickBot="1" x14ac:dyDescent="0.25">
      <c r="B3" s="15"/>
      <c r="C3" s="8" t="s">
        <v>0</v>
      </c>
      <c r="D3" s="22"/>
      <c r="E3" s="8" t="s">
        <v>1</v>
      </c>
      <c r="F3" s="22"/>
      <c r="G3" s="3" t="s">
        <v>2</v>
      </c>
      <c r="H3" s="3" t="s">
        <v>12</v>
      </c>
      <c r="I3" s="40"/>
      <c r="J3" s="40"/>
      <c r="AE3" s="72"/>
    </row>
    <row r="4" spans="1:31" s="2" customFormat="1" ht="13.5" thickBot="1" x14ac:dyDescent="0.25">
      <c r="A4" s="5" t="s">
        <v>3</v>
      </c>
      <c r="B4" s="16" t="s">
        <v>4</v>
      </c>
      <c r="C4" s="3" t="s">
        <v>5</v>
      </c>
      <c r="D4" s="23" t="s">
        <v>6</v>
      </c>
      <c r="E4" s="3" t="s">
        <v>5</v>
      </c>
      <c r="F4" s="23" t="s">
        <v>6</v>
      </c>
      <c r="G4" s="7" t="s">
        <v>7</v>
      </c>
      <c r="H4" s="7" t="s">
        <v>13</v>
      </c>
      <c r="I4" s="40"/>
      <c r="J4" s="40"/>
      <c r="AE4" s="72"/>
    </row>
    <row r="5" spans="1:31" s="2" customFormat="1" ht="13.5" thickBot="1" x14ac:dyDescent="0.25">
      <c r="A5" s="6" t="s">
        <v>8</v>
      </c>
      <c r="B5" s="17" t="s">
        <v>9</v>
      </c>
      <c r="C5" s="4" t="s">
        <v>10</v>
      </c>
      <c r="D5" s="24" t="s">
        <v>11</v>
      </c>
      <c r="E5" s="4" t="s">
        <v>10</v>
      </c>
      <c r="F5" s="24" t="s">
        <v>11</v>
      </c>
      <c r="G5" s="4" t="s">
        <v>5</v>
      </c>
      <c r="H5" s="4" t="s">
        <v>14</v>
      </c>
      <c r="I5" s="41">
        <v>36647</v>
      </c>
      <c r="J5" s="41">
        <v>36678</v>
      </c>
      <c r="K5" s="37">
        <v>36708</v>
      </c>
      <c r="L5" s="37">
        <v>36739</v>
      </c>
      <c r="M5" s="37">
        <v>36770</v>
      </c>
      <c r="N5" s="37">
        <v>36800</v>
      </c>
      <c r="O5" s="37">
        <v>36831</v>
      </c>
      <c r="P5" s="37">
        <v>36861</v>
      </c>
      <c r="Q5" s="37">
        <v>36892</v>
      </c>
      <c r="R5" s="37">
        <v>36923</v>
      </c>
      <c r="S5" s="37">
        <v>36951</v>
      </c>
      <c r="T5" s="37">
        <v>36982</v>
      </c>
      <c r="U5" s="37">
        <v>37012</v>
      </c>
      <c r="V5" s="37">
        <v>37043</v>
      </c>
      <c r="W5" s="37">
        <v>37073</v>
      </c>
      <c r="X5" s="37">
        <v>37104</v>
      </c>
      <c r="Y5" s="37">
        <v>37135</v>
      </c>
      <c r="Z5" s="37">
        <v>37165</v>
      </c>
      <c r="AA5" s="37">
        <v>37196</v>
      </c>
      <c r="AB5" s="37">
        <v>37226</v>
      </c>
      <c r="AC5" s="37">
        <v>37257</v>
      </c>
      <c r="AD5" s="37">
        <v>37288</v>
      </c>
      <c r="AE5" s="73" t="s">
        <v>25</v>
      </c>
    </row>
    <row r="6" spans="1:31" s="2" customFormat="1" ht="15" hidden="1" customHeight="1" x14ac:dyDescent="0.2">
      <c r="A6" s="27">
        <v>36586</v>
      </c>
      <c r="B6" s="28">
        <v>1582721</v>
      </c>
      <c r="C6" s="29"/>
      <c r="D6" s="30">
        <v>2.6</v>
      </c>
      <c r="E6" s="31">
        <v>36613</v>
      </c>
      <c r="F6" s="30">
        <v>2.7</v>
      </c>
      <c r="G6" s="32">
        <f>B6*(F6-D6)</f>
        <v>158272.10000000015</v>
      </c>
      <c r="H6" s="32">
        <f>G6</f>
        <v>158272.10000000015</v>
      </c>
      <c r="I6" s="40" t="s">
        <v>16</v>
      </c>
      <c r="J6" s="40"/>
      <c r="K6" s="26"/>
      <c r="AE6" s="72"/>
    </row>
    <row r="7" spans="1:31" s="2" customFormat="1" ht="15" hidden="1" customHeight="1" x14ac:dyDescent="0.2">
      <c r="A7" s="9">
        <v>36739</v>
      </c>
      <c r="B7" s="10">
        <v>1000000</v>
      </c>
      <c r="C7" s="13">
        <v>36612</v>
      </c>
      <c r="D7" s="11">
        <v>2.92</v>
      </c>
      <c r="E7" s="44">
        <v>36685</v>
      </c>
      <c r="F7" s="11">
        <v>3.91</v>
      </c>
      <c r="G7" s="12">
        <f>B7*(F7-D7)</f>
        <v>990000.00000000023</v>
      </c>
      <c r="H7" s="12">
        <f>H6+G7</f>
        <v>1148272.1000000003</v>
      </c>
      <c r="I7" s="40"/>
      <c r="J7" s="40"/>
      <c r="L7" s="38">
        <f>G7</f>
        <v>990000.00000000023</v>
      </c>
      <c r="AE7" s="72"/>
    </row>
    <row r="8" spans="1:31" s="2" customFormat="1" ht="15" hidden="1" customHeight="1" x14ac:dyDescent="0.2">
      <c r="A8" s="9">
        <v>36770</v>
      </c>
      <c r="B8" s="10">
        <v>1000000</v>
      </c>
      <c r="C8" s="13">
        <v>36612</v>
      </c>
      <c r="D8" s="11">
        <v>2.92</v>
      </c>
      <c r="E8" s="44">
        <v>36657</v>
      </c>
      <c r="F8" s="11">
        <v>3.12</v>
      </c>
      <c r="G8" s="12">
        <f t="shared" ref="G8:G38" si="0">B8*(F8-D8)</f>
        <v>200000.00000000017</v>
      </c>
      <c r="H8" s="12">
        <f t="shared" ref="H8:H38" si="1">H7+G8</f>
        <v>1348272.1000000006</v>
      </c>
      <c r="I8" s="40"/>
      <c r="J8" s="40"/>
      <c r="M8" s="38">
        <f>G8</f>
        <v>200000.00000000017</v>
      </c>
      <c r="AE8" s="72"/>
    </row>
    <row r="9" spans="1:31" s="2" customFormat="1" ht="15" hidden="1" customHeight="1" x14ac:dyDescent="0.2">
      <c r="A9" s="9">
        <v>36617</v>
      </c>
      <c r="B9" s="10">
        <v>750000</v>
      </c>
      <c r="C9" s="13">
        <v>36613</v>
      </c>
      <c r="D9" s="11">
        <v>2.9350000000000001</v>
      </c>
      <c r="E9" s="13">
        <v>36614</v>
      </c>
      <c r="F9" s="11">
        <v>2.9350000000000001</v>
      </c>
      <c r="G9" s="12">
        <f t="shared" si="0"/>
        <v>0</v>
      </c>
      <c r="H9" s="12">
        <f t="shared" si="1"/>
        <v>1348272.1000000006</v>
      </c>
      <c r="I9" s="40"/>
      <c r="J9" s="40"/>
      <c r="AE9" s="72"/>
    </row>
    <row r="10" spans="1:31" s="2" customFormat="1" ht="15" hidden="1" customHeight="1" x14ac:dyDescent="0.2">
      <c r="A10" s="9">
        <v>36647</v>
      </c>
      <c r="B10" s="10">
        <v>750000</v>
      </c>
      <c r="C10" s="13">
        <v>36614</v>
      </c>
      <c r="D10" s="11">
        <v>2.92</v>
      </c>
      <c r="E10" s="13">
        <v>36614</v>
      </c>
      <c r="F10" s="11">
        <v>2.95</v>
      </c>
      <c r="G10" s="12">
        <f t="shared" si="0"/>
        <v>22500.000000000186</v>
      </c>
      <c r="H10" s="12">
        <f t="shared" si="1"/>
        <v>1370772.1000000008</v>
      </c>
      <c r="I10" s="42">
        <f>G10</f>
        <v>22500.000000000186</v>
      </c>
      <c r="J10" s="40"/>
      <c r="AE10" s="72"/>
    </row>
    <row r="11" spans="1:31" s="2" customFormat="1" ht="15" hidden="1" customHeight="1" x14ac:dyDescent="0.2">
      <c r="A11" s="9">
        <v>36647</v>
      </c>
      <c r="B11" s="10">
        <v>750000</v>
      </c>
      <c r="C11" s="13">
        <v>36619</v>
      </c>
      <c r="D11" s="11">
        <v>2.895</v>
      </c>
      <c r="E11" s="19">
        <v>36614</v>
      </c>
      <c r="F11" s="11">
        <v>2.95</v>
      </c>
      <c r="G11" s="12">
        <f t="shared" si="0"/>
        <v>41250.000000000116</v>
      </c>
      <c r="H11" s="12">
        <f t="shared" si="1"/>
        <v>1412022.100000001</v>
      </c>
      <c r="I11" s="42">
        <f>G11</f>
        <v>41250.000000000116</v>
      </c>
      <c r="J11" s="40"/>
      <c r="AE11" s="72"/>
    </row>
    <row r="12" spans="1:31" s="2" customFormat="1" ht="15" hidden="1" customHeight="1" x14ac:dyDescent="0.2">
      <c r="A12" s="9">
        <v>36678</v>
      </c>
      <c r="B12" s="10">
        <v>750000</v>
      </c>
      <c r="C12" s="13">
        <v>36614</v>
      </c>
      <c r="D12" s="11">
        <v>2.9350000000000001</v>
      </c>
      <c r="E12" s="19">
        <v>36635</v>
      </c>
      <c r="F12" s="11">
        <v>3.11</v>
      </c>
      <c r="G12" s="12">
        <f t="shared" si="0"/>
        <v>131249.99999999985</v>
      </c>
      <c r="H12" s="12">
        <f t="shared" si="1"/>
        <v>1543272.1000000008</v>
      </c>
      <c r="I12" s="40"/>
      <c r="J12" s="42">
        <f>G12</f>
        <v>131249.99999999985</v>
      </c>
      <c r="AE12" s="72"/>
    </row>
    <row r="13" spans="1:31" s="2" customFormat="1" ht="15" hidden="1" customHeight="1" x14ac:dyDescent="0.2">
      <c r="A13" s="9">
        <v>36647</v>
      </c>
      <c r="B13" s="10">
        <v>750000</v>
      </c>
      <c r="C13" s="13">
        <v>36619</v>
      </c>
      <c r="D13" s="11">
        <v>2.895</v>
      </c>
      <c r="E13" s="36">
        <v>36635</v>
      </c>
      <c r="F13" s="11">
        <v>3.1</v>
      </c>
      <c r="G13" s="12">
        <f t="shared" si="0"/>
        <v>153750.00000000006</v>
      </c>
      <c r="H13" s="12">
        <f t="shared" si="1"/>
        <v>1697022.1000000008</v>
      </c>
      <c r="I13" s="42">
        <f>G13</f>
        <v>153750.00000000006</v>
      </c>
      <c r="J13" s="40"/>
      <c r="AE13" s="72"/>
    </row>
    <row r="14" spans="1:31" s="2" customFormat="1" ht="15" hidden="1" customHeight="1" x14ac:dyDescent="0.2">
      <c r="A14" s="9">
        <v>36708</v>
      </c>
      <c r="B14" s="10">
        <v>750000</v>
      </c>
      <c r="C14" s="13">
        <v>36619</v>
      </c>
      <c r="D14" s="11">
        <v>2.93</v>
      </c>
      <c r="E14" s="19">
        <v>36657</v>
      </c>
      <c r="F14" s="11">
        <v>3.1139999999999999</v>
      </c>
      <c r="G14" s="12">
        <f t="shared" si="0"/>
        <v>137999.9999999998</v>
      </c>
      <c r="H14" s="12">
        <f t="shared" si="1"/>
        <v>1835022.1000000006</v>
      </c>
      <c r="I14" s="40"/>
      <c r="J14" s="40"/>
      <c r="K14" s="38">
        <f>G14</f>
        <v>137999.9999999998</v>
      </c>
      <c r="AE14" s="72"/>
    </row>
    <row r="15" spans="1:31" s="2" customFormat="1" ht="15" hidden="1" customHeight="1" x14ac:dyDescent="0.2">
      <c r="A15" s="9">
        <v>36800</v>
      </c>
      <c r="B15" s="10">
        <v>750000</v>
      </c>
      <c r="C15" s="13">
        <v>36619</v>
      </c>
      <c r="D15" s="11">
        <v>2.9550000000000001</v>
      </c>
      <c r="E15" s="36">
        <v>36620</v>
      </c>
      <c r="F15" s="11">
        <v>2.95</v>
      </c>
      <c r="G15" s="12">
        <f t="shared" si="0"/>
        <v>-3749.99999999992</v>
      </c>
      <c r="H15" s="12">
        <f t="shared" si="1"/>
        <v>1831272.1000000006</v>
      </c>
      <c r="I15" s="40"/>
      <c r="J15" s="40"/>
      <c r="N15" s="38">
        <f>G15</f>
        <v>-3749.99999999992</v>
      </c>
      <c r="O15" s="38"/>
      <c r="P15" s="38"/>
      <c r="Q15" s="38"/>
      <c r="R15" s="38"/>
      <c r="AE15" s="72"/>
    </row>
    <row r="16" spans="1:31" s="2" customFormat="1" ht="15" hidden="1" customHeight="1" x14ac:dyDescent="0.2">
      <c r="A16" s="9">
        <v>36647</v>
      </c>
      <c r="B16" s="10">
        <v>2000000</v>
      </c>
      <c r="C16" s="13">
        <v>36620</v>
      </c>
      <c r="D16" s="11">
        <v>2.84</v>
      </c>
      <c r="E16" s="13">
        <v>36620</v>
      </c>
      <c r="F16" s="11">
        <v>2.915</v>
      </c>
      <c r="G16" s="12">
        <f t="shared" si="0"/>
        <v>150000.00000000035</v>
      </c>
      <c r="H16" s="12">
        <f t="shared" si="1"/>
        <v>1981272.100000001</v>
      </c>
      <c r="I16" s="42">
        <f>G16</f>
        <v>150000.00000000035</v>
      </c>
      <c r="J16" s="40"/>
      <c r="AE16" s="72"/>
    </row>
    <row r="17" spans="1:31" s="2" customFormat="1" ht="15" hidden="1" customHeight="1" x14ac:dyDescent="0.2">
      <c r="A17" s="9">
        <v>36800</v>
      </c>
      <c r="B17" s="10">
        <v>1000000</v>
      </c>
      <c r="C17" s="13">
        <v>36620</v>
      </c>
      <c r="D17" s="11">
        <v>2.9</v>
      </c>
      <c r="E17" s="13">
        <v>36620</v>
      </c>
      <c r="F17" s="11">
        <v>2.95</v>
      </c>
      <c r="G17" s="12">
        <f t="shared" si="0"/>
        <v>50000.000000000269</v>
      </c>
      <c r="H17" s="12">
        <f t="shared" si="1"/>
        <v>2031272.1000000013</v>
      </c>
      <c r="I17" s="40"/>
      <c r="J17" s="40"/>
      <c r="N17" s="38">
        <f>G17</f>
        <v>50000.000000000269</v>
      </c>
      <c r="O17" s="38"/>
      <c r="P17" s="38"/>
      <c r="Q17" s="38"/>
      <c r="R17" s="38"/>
      <c r="AE17" s="72"/>
    </row>
    <row r="18" spans="1:31" s="2" customFormat="1" ht="15" hidden="1" customHeight="1" x14ac:dyDescent="0.2">
      <c r="A18" s="9">
        <v>36800</v>
      </c>
      <c r="B18" s="10">
        <v>250000</v>
      </c>
      <c r="C18" s="36">
        <v>36622</v>
      </c>
      <c r="D18" s="11">
        <v>2.97</v>
      </c>
      <c r="E18" s="13">
        <v>36620</v>
      </c>
      <c r="F18" s="11">
        <v>2.95</v>
      </c>
      <c r="G18" s="12">
        <f t="shared" si="0"/>
        <v>-5000.0000000000045</v>
      </c>
      <c r="H18" s="12">
        <f t="shared" si="1"/>
        <v>2026272.1000000013</v>
      </c>
      <c r="I18" s="40"/>
      <c r="J18" s="40"/>
      <c r="N18" s="38">
        <f>G18</f>
        <v>-5000.0000000000045</v>
      </c>
      <c r="O18" s="38"/>
      <c r="P18" s="38"/>
      <c r="Q18" s="38"/>
      <c r="R18" s="38"/>
      <c r="AE18" s="72"/>
    </row>
    <row r="19" spans="1:31" s="2" customFormat="1" ht="15" hidden="1" customHeight="1" x14ac:dyDescent="0.2">
      <c r="A19" s="9">
        <v>36800</v>
      </c>
      <c r="B19" s="10">
        <v>750000</v>
      </c>
      <c r="C19" s="13">
        <v>36622</v>
      </c>
      <c r="D19" s="11">
        <v>2.97</v>
      </c>
      <c r="E19" s="44">
        <v>36657</v>
      </c>
      <c r="F19" s="11">
        <v>3.1309999999999998</v>
      </c>
      <c r="G19" s="12">
        <f t="shared" si="0"/>
        <v>120749.99999999969</v>
      </c>
      <c r="H19" s="12">
        <f t="shared" si="1"/>
        <v>2147022.100000001</v>
      </c>
      <c r="I19" s="40"/>
      <c r="J19" s="40"/>
      <c r="N19" s="38">
        <f>G19</f>
        <v>120749.99999999969</v>
      </c>
      <c r="O19" s="38"/>
      <c r="P19" s="38"/>
      <c r="Q19" s="38"/>
      <c r="R19" s="38"/>
      <c r="AE19" s="72"/>
    </row>
    <row r="20" spans="1:31" s="2" customFormat="1" ht="15" hidden="1" customHeight="1" x14ac:dyDescent="0.2">
      <c r="A20" s="9">
        <v>36647</v>
      </c>
      <c r="B20" s="10">
        <v>3000000</v>
      </c>
      <c r="C20" s="13">
        <v>36623</v>
      </c>
      <c r="D20" s="11">
        <v>2.9550000000000001</v>
      </c>
      <c r="E20" s="36">
        <v>36635</v>
      </c>
      <c r="F20" s="11">
        <v>3.1</v>
      </c>
      <c r="G20" s="12">
        <f t="shared" si="0"/>
        <v>435000.00000000006</v>
      </c>
      <c r="H20" s="12">
        <f t="shared" si="1"/>
        <v>2582022.100000001</v>
      </c>
      <c r="I20" s="42">
        <f>G20</f>
        <v>435000.00000000006</v>
      </c>
      <c r="J20" s="40"/>
      <c r="AE20" s="72"/>
    </row>
    <row r="21" spans="1:31" s="2" customFormat="1" ht="15" hidden="1" customHeight="1" x14ac:dyDescent="0.2">
      <c r="A21" s="9">
        <v>36678</v>
      </c>
      <c r="B21" s="10">
        <v>1000000</v>
      </c>
      <c r="C21" s="13">
        <v>36641</v>
      </c>
      <c r="D21" s="11">
        <v>3.11</v>
      </c>
      <c r="E21" s="19">
        <v>36651</v>
      </c>
      <c r="F21" s="11">
        <v>3.0750000000000002</v>
      </c>
      <c r="G21" s="12">
        <f t="shared" si="0"/>
        <v>-34999.999999999694</v>
      </c>
      <c r="H21" s="12">
        <f t="shared" si="1"/>
        <v>2547022.1000000015</v>
      </c>
      <c r="I21" s="40"/>
      <c r="J21" s="42">
        <f>G21</f>
        <v>-34999.999999999694</v>
      </c>
      <c r="AE21" s="72"/>
    </row>
    <row r="22" spans="1:31" s="2" customFormat="1" ht="15" hidden="1" customHeight="1" x14ac:dyDescent="0.2">
      <c r="A22" s="9">
        <v>36647</v>
      </c>
      <c r="B22" s="10">
        <v>750000</v>
      </c>
      <c r="C22" s="13">
        <v>36641</v>
      </c>
      <c r="D22" s="11">
        <v>3.105</v>
      </c>
      <c r="E22" s="13">
        <v>36642</v>
      </c>
      <c r="F22" s="11">
        <v>3.089</v>
      </c>
      <c r="G22" s="12">
        <f t="shared" si="0"/>
        <v>-12000.000000000011</v>
      </c>
      <c r="H22" s="12">
        <f t="shared" si="1"/>
        <v>2535022.1000000015</v>
      </c>
      <c r="I22" s="42">
        <f>G22</f>
        <v>-12000.000000000011</v>
      </c>
      <c r="J22" s="40"/>
      <c r="AE22" s="72"/>
    </row>
    <row r="23" spans="1:31" s="2" customFormat="1" ht="15" hidden="1" customHeight="1" x14ac:dyDescent="0.2">
      <c r="A23" s="9">
        <v>36708</v>
      </c>
      <c r="B23" s="10">
        <v>1250000</v>
      </c>
      <c r="C23" s="13">
        <v>36642</v>
      </c>
      <c r="D23" s="11">
        <v>3.11</v>
      </c>
      <c r="E23" s="19">
        <v>36657</v>
      </c>
      <c r="F23" s="11">
        <v>3.1139999999999999</v>
      </c>
      <c r="G23" s="12">
        <f t="shared" si="0"/>
        <v>5000.0000000000045</v>
      </c>
      <c r="H23" s="12">
        <f t="shared" si="1"/>
        <v>2540022.1000000015</v>
      </c>
      <c r="I23" s="40"/>
      <c r="J23" s="40"/>
      <c r="K23" s="38">
        <f>G23</f>
        <v>5000.0000000000045</v>
      </c>
      <c r="AE23" s="72"/>
    </row>
    <row r="24" spans="1:31" s="2" customFormat="1" ht="15" hidden="1" customHeight="1" x14ac:dyDescent="0.2">
      <c r="A24" s="9">
        <v>36739</v>
      </c>
      <c r="B24" s="10">
        <v>1000000</v>
      </c>
      <c r="C24" s="13">
        <v>36642</v>
      </c>
      <c r="D24" s="11">
        <v>3.11</v>
      </c>
      <c r="E24" s="19">
        <v>36685</v>
      </c>
      <c r="F24" s="11">
        <v>3.91</v>
      </c>
      <c r="G24" s="12">
        <f t="shared" si="0"/>
        <v>800000.00000000023</v>
      </c>
      <c r="H24" s="12">
        <f t="shared" si="1"/>
        <v>3340022.1000000015</v>
      </c>
      <c r="I24" s="40"/>
      <c r="J24" s="40"/>
      <c r="L24" s="38">
        <f>G24</f>
        <v>800000.00000000023</v>
      </c>
      <c r="AE24" s="72"/>
    </row>
    <row r="25" spans="1:31" s="2" customFormat="1" ht="15" hidden="1" customHeight="1" x14ac:dyDescent="0.2">
      <c r="A25" s="9">
        <v>36770</v>
      </c>
      <c r="B25" s="10">
        <v>750000</v>
      </c>
      <c r="C25" s="13">
        <v>36642</v>
      </c>
      <c r="D25" s="11">
        <v>3.12</v>
      </c>
      <c r="E25" s="19">
        <v>36647</v>
      </c>
      <c r="F25" s="11">
        <v>3.2250000000000001</v>
      </c>
      <c r="G25" s="12">
        <f t="shared" si="0"/>
        <v>78749.999999999985</v>
      </c>
      <c r="H25" s="12">
        <f t="shared" si="1"/>
        <v>3418772.1000000015</v>
      </c>
      <c r="I25" s="40"/>
      <c r="J25" s="40"/>
      <c r="M25" s="38">
        <f>G25</f>
        <v>78749.999999999985</v>
      </c>
      <c r="AE25" s="72"/>
    </row>
    <row r="26" spans="1:31" s="2" customFormat="1" ht="15" hidden="1" customHeight="1" x14ac:dyDescent="0.2">
      <c r="A26" s="9">
        <v>36678</v>
      </c>
      <c r="B26" s="10">
        <v>750000</v>
      </c>
      <c r="C26" s="13">
        <v>36647</v>
      </c>
      <c r="D26" s="11">
        <v>3.1749999999999998</v>
      </c>
      <c r="E26" s="19">
        <v>36651</v>
      </c>
      <c r="F26" s="11">
        <v>3.0750000000000002</v>
      </c>
      <c r="G26" s="12">
        <f t="shared" si="0"/>
        <v>-74999.999999999738</v>
      </c>
      <c r="H26" s="12">
        <f t="shared" si="1"/>
        <v>3343772.100000002</v>
      </c>
      <c r="I26" s="40"/>
      <c r="J26" s="42">
        <f>G26</f>
        <v>-74999.999999999738</v>
      </c>
      <c r="AE26" s="72"/>
    </row>
    <row r="27" spans="1:31" s="2" customFormat="1" ht="15" hidden="1" customHeight="1" x14ac:dyDescent="0.2">
      <c r="A27" s="9">
        <v>36708</v>
      </c>
      <c r="B27" s="10">
        <v>500000</v>
      </c>
      <c r="C27" s="13">
        <v>36647</v>
      </c>
      <c r="D27" s="11">
        <v>3.21</v>
      </c>
      <c r="E27" s="19">
        <v>36657</v>
      </c>
      <c r="F27" s="11">
        <v>3.1139999999999999</v>
      </c>
      <c r="G27" s="12">
        <f t="shared" si="0"/>
        <v>-48000.000000000044</v>
      </c>
      <c r="H27" s="12">
        <f t="shared" si="1"/>
        <v>3295772.100000002</v>
      </c>
      <c r="I27" s="40"/>
      <c r="J27" s="40"/>
      <c r="K27" s="38">
        <f>G27</f>
        <v>-48000.000000000044</v>
      </c>
      <c r="AE27" s="72"/>
    </row>
    <row r="28" spans="1:31" s="2" customFormat="1" ht="15" hidden="1" customHeight="1" x14ac:dyDescent="0.2">
      <c r="A28" s="9">
        <v>36617</v>
      </c>
      <c r="B28" s="10">
        <v>788334</v>
      </c>
      <c r="C28" s="13">
        <v>36647</v>
      </c>
      <c r="D28" s="11">
        <v>2.9</v>
      </c>
      <c r="E28" s="13">
        <v>36647</v>
      </c>
      <c r="F28" s="11">
        <v>3.08</v>
      </c>
      <c r="G28" s="12">
        <f t="shared" si="0"/>
        <v>141900.12000000011</v>
      </c>
      <c r="H28" s="12">
        <f t="shared" si="1"/>
        <v>3437672.2200000021</v>
      </c>
      <c r="I28" s="40" t="s">
        <v>16</v>
      </c>
      <c r="J28" s="40"/>
      <c r="K28" s="26"/>
      <c r="AE28" s="72"/>
    </row>
    <row r="29" spans="1:31" s="2" customFormat="1" ht="15" hidden="1" customHeight="1" x14ac:dyDescent="0.2">
      <c r="A29" s="9">
        <v>36678</v>
      </c>
      <c r="B29" s="10">
        <v>250000</v>
      </c>
      <c r="C29" s="19">
        <v>36657</v>
      </c>
      <c r="D29" s="11">
        <v>3.0819999999999999</v>
      </c>
      <c r="E29" s="13">
        <v>36651</v>
      </c>
      <c r="F29" s="11">
        <v>3.0750000000000002</v>
      </c>
      <c r="G29" s="12">
        <f t="shared" si="0"/>
        <v>-1749.9999999999184</v>
      </c>
      <c r="H29" s="12">
        <f t="shared" si="1"/>
        <v>3435922.2200000021</v>
      </c>
      <c r="I29" s="40"/>
      <c r="J29" s="42">
        <f>G29</f>
        <v>-1749.9999999999184</v>
      </c>
      <c r="AE29" s="72"/>
    </row>
    <row r="30" spans="1:31" s="2" customFormat="1" ht="15" hidden="1" customHeight="1" x14ac:dyDescent="0.2">
      <c r="A30" s="9">
        <v>36678</v>
      </c>
      <c r="B30" s="10">
        <v>2000000</v>
      </c>
      <c r="C30" s="19">
        <v>36657</v>
      </c>
      <c r="D30" s="11">
        <v>3.0819999999999999</v>
      </c>
      <c r="E30" s="13">
        <v>36654</v>
      </c>
      <c r="F30" s="11">
        <v>3.105</v>
      </c>
      <c r="G30" s="12">
        <f t="shared" si="0"/>
        <v>46000.000000000262</v>
      </c>
      <c r="H30" s="12">
        <f t="shared" si="1"/>
        <v>3481922.2200000025</v>
      </c>
      <c r="I30" s="40"/>
      <c r="J30" s="42">
        <f>G30</f>
        <v>46000.000000000262</v>
      </c>
      <c r="AE30" s="72"/>
    </row>
    <row r="31" spans="1:31" s="2" customFormat="1" ht="15" hidden="1" customHeight="1" x14ac:dyDescent="0.2">
      <c r="A31" s="9">
        <v>36678</v>
      </c>
      <c r="B31" s="10">
        <v>2000000</v>
      </c>
      <c r="C31" s="19">
        <v>36657</v>
      </c>
      <c r="D31" s="11">
        <v>3.0819999999999999</v>
      </c>
      <c r="E31" s="13">
        <v>36654</v>
      </c>
      <c r="F31" s="11">
        <v>3.125</v>
      </c>
      <c r="G31" s="12">
        <f t="shared" si="0"/>
        <v>86000.000000000306</v>
      </c>
      <c r="H31" s="12">
        <f t="shared" si="1"/>
        <v>3567922.220000003</v>
      </c>
      <c r="I31" s="40"/>
      <c r="J31" s="42">
        <f>G31</f>
        <v>86000.000000000306</v>
      </c>
      <c r="AE31" s="72"/>
    </row>
    <row r="32" spans="1:31" s="2" customFormat="1" ht="15" hidden="1" customHeight="1" x14ac:dyDescent="0.2">
      <c r="A32" s="9">
        <v>36678</v>
      </c>
      <c r="B32" s="10">
        <v>500000</v>
      </c>
      <c r="C32" s="19">
        <v>36657</v>
      </c>
      <c r="D32" s="11">
        <v>3.34</v>
      </c>
      <c r="E32" s="13">
        <v>36654</v>
      </c>
      <c r="F32" s="11">
        <v>3.125</v>
      </c>
      <c r="G32" s="12">
        <f t="shared" si="0"/>
        <v>-107499.99999999993</v>
      </c>
      <c r="H32" s="12">
        <f t="shared" si="1"/>
        <v>3460422.220000003</v>
      </c>
      <c r="I32" s="40"/>
      <c r="J32" s="42">
        <f>G32</f>
        <v>-107499.99999999993</v>
      </c>
      <c r="AE32" s="72"/>
    </row>
    <row r="33" spans="1:31" s="2" customFormat="1" ht="15" hidden="1" customHeight="1" x14ac:dyDescent="0.2">
      <c r="A33" s="9">
        <v>36861</v>
      </c>
      <c r="B33" s="10">
        <v>750000</v>
      </c>
      <c r="C33" s="19">
        <v>36657</v>
      </c>
      <c r="D33" s="11">
        <v>3.54</v>
      </c>
      <c r="E33" s="13">
        <v>36654</v>
      </c>
      <c r="F33" s="11">
        <v>3.34</v>
      </c>
      <c r="G33" s="12">
        <f t="shared" si="0"/>
        <v>-150000.00000000015</v>
      </c>
      <c r="H33" s="12">
        <f t="shared" si="1"/>
        <v>3310422.220000003</v>
      </c>
      <c r="I33" s="40"/>
      <c r="J33" s="40"/>
      <c r="P33" s="38">
        <f>G33</f>
        <v>-150000.00000000015</v>
      </c>
      <c r="AE33" s="72"/>
    </row>
    <row r="34" spans="1:31" s="2" customFormat="1" ht="15" hidden="1" customHeight="1" x14ac:dyDescent="0.2">
      <c r="A34" s="9">
        <v>36526</v>
      </c>
      <c r="B34" s="10">
        <v>750000</v>
      </c>
      <c r="C34" s="19">
        <v>36657</v>
      </c>
      <c r="D34" s="11">
        <v>3.56</v>
      </c>
      <c r="E34" s="13">
        <v>36654</v>
      </c>
      <c r="F34" s="11">
        <v>3.35</v>
      </c>
      <c r="G34" s="12">
        <f t="shared" si="0"/>
        <v>-157499.99999999997</v>
      </c>
      <c r="H34" s="12">
        <f t="shared" si="1"/>
        <v>3152922.220000003</v>
      </c>
      <c r="I34" s="40"/>
      <c r="J34" s="40"/>
      <c r="Q34" s="38">
        <f>G34</f>
        <v>-157499.99999999997</v>
      </c>
      <c r="AE34" s="72"/>
    </row>
    <row r="35" spans="1:31" s="2" customFormat="1" ht="15" hidden="1" customHeight="1" x14ac:dyDescent="0.2">
      <c r="A35" s="9">
        <v>36678</v>
      </c>
      <c r="B35" s="10">
        <v>2000000</v>
      </c>
      <c r="C35" s="13">
        <v>36657</v>
      </c>
      <c r="D35" s="11">
        <v>3.34</v>
      </c>
      <c r="E35" s="13">
        <v>36657</v>
      </c>
      <c r="F35" s="11">
        <v>3.37</v>
      </c>
      <c r="G35" s="12">
        <f t="shared" si="0"/>
        <v>60000.000000000495</v>
      </c>
      <c r="H35" s="12">
        <f t="shared" si="1"/>
        <v>3212922.2200000035</v>
      </c>
      <c r="I35" s="40"/>
      <c r="J35" s="42">
        <f>G35</f>
        <v>60000.000000000495</v>
      </c>
      <c r="AE35" s="72"/>
    </row>
    <row r="36" spans="1:31" s="2" customFormat="1" ht="15" hidden="1" customHeight="1" x14ac:dyDescent="0.2">
      <c r="A36" s="9">
        <v>36708</v>
      </c>
      <c r="B36" s="10">
        <v>1000000</v>
      </c>
      <c r="C36" s="13">
        <v>36657</v>
      </c>
      <c r="D36" s="11">
        <v>3.35</v>
      </c>
      <c r="E36" s="19">
        <v>36671</v>
      </c>
      <c r="F36" s="11">
        <v>4.2</v>
      </c>
      <c r="G36" s="12">
        <f t="shared" si="0"/>
        <v>850000.00000000012</v>
      </c>
      <c r="H36" s="12">
        <f t="shared" si="1"/>
        <v>4062922.2200000035</v>
      </c>
      <c r="I36" s="40"/>
      <c r="J36" s="40"/>
      <c r="K36" s="38">
        <f>G36</f>
        <v>850000.00000000012</v>
      </c>
      <c r="AE36" s="72"/>
    </row>
    <row r="37" spans="1:31" s="2" customFormat="1" ht="15" hidden="1" customHeight="1" x14ac:dyDescent="0.2">
      <c r="A37" s="9">
        <v>36770</v>
      </c>
      <c r="B37" s="10">
        <v>1000000</v>
      </c>
      <c r="C37" s="13">
        <v>36657</v>
      </c>
      <c r="D37" s="11">
        <v>3.36</v>
      </c>
      <c r="E37" s="19">
        <v>36685</v>
      </c>
      <c r="F37" s="11">
        <v>3.94</v>
      </c>
      <c r="G37" s="12">
        <f t="shared" si="0"/>
        <v>580000.00000000012</v>
      </c>
      <c r="H37" s="12">
        <f t="shared" si="1"/>
        <v>4642922.2200000035</v>
      </c>
      <c r="I37" s="40"/>
      <c r="J37" s="40"/>
      <c r="M37" s="38">
        <f>G37</f>
        <v>580000.00000000012</v>
      </c>
      <c r="AE37" s="72"/>
    </row>
    <row r="38" spans="1:31" s="2" customFormat="1" ht="15" hidden="1" customHeight="1" x14ac:dyDescent="0.2">
      <c r="A38" s="9">
        <v>36800</v>
      </c>
      <c r="B38" s="10">
        <v>1000000</v>
      </c>
      <c r="C38" s="13">
        <v>36657</v>
      </c>
      <c r="D38" s="11">
        <v>3.38</v>
      </c>
      <c r="E38" s="19">
        <v>36684</v>
      </c>
      <c r="F38" s="11">
        <v>3.98</v>
      </c>
      <c r="G38" s="12">
        <f t="shared" si="0"/>
        <v>600000.00000000012</v>
      </c>
      <c r="H38" s="12">
        <f t="shared" si="1"/>
        <v>5242922.2200000035</v>
      </c>
      <c r="I38" s="40"/>
      <c r="J38" s="40"/>
      <c r="N38" s="38">
        <f>G38</f>
        <v>600000.00000000012</v>
      </c>
      <c r="AE38" s="72"/>
    </row>
    <row r="39" spans="1:31" s="2" customFormat="1" ht="15" hidden="1" customHeight="1" x14ac:dyDescent="0.2">
      <c r="A39" s="9">
        <v>36708</v>
      </c>
      <c r="B39" s="10">
        <v>1000000</v>
      </c>
      <c r="C39" s="13">
        <v>36662</v>
      </c>
      <c r="D39" s="11">
        <v>3.46</v>
      </c>
      <c r="E39" s="19">
        <v>36671</v>
      </c>
      <c r="F39" s="11">
        <v>4.2</v>
      </c>
      <c r="G39" s="12">
        <f t="shared" ref="G39:G73" si="2">B39*(F39-D39)</f>
        <v>740000.00000000023</v>
      </c>
      <c r="H39" s="12">
        <f t="shared" ref="H39:H73" si="3">H38+G39</f>
        <v>5982922.2200000035</v>
      </c>
      <c r="I39" s="40"/>
      <c r="J39" s="40"/>
      <c r="K39" s="38">
        <f>G39</f>
        <v>740000.00000000023</v>
      </c>
      <c r="AE39" s="72"/>
    </row>
    <row r="40" spans="1:31" s="2" customFormat="1" ht="15" hidden="1" customHeight="1" x14ac:dyDescent="0.2">
      <c r="A40" s="9">
        <v>36770</v>
      </c>
      <c r="B40" s="10">
        <v>1000000</v>
      </c>
      <c r="C40" s="13">
        <v>36662</v>
      </c>
      <c r="D40" s="11">
        <v>3.4849999999999999</v>
      </c>
      <c r="E40" s="19">
        <v>36685</v>
      </c>
      <c r="F40" s="11">
        <v>3.94</v>
      </c>
      <c r="G40" s="12">
        <f t="shared" si="2"/>
        <v>455000.00000000006</v>
      </c>
      <c r="H40" s="12">
        <f t="shared" si="3"/>
        <v>6437922.2200000035</v>
      </c>
      <c r="I40" s="40"/>
      <c r="J40" s="40"/>
      <c r="M40" s="38">
        <f>G40</f>
        <v>455000.00000000006</v>
      </c>
      <c r="S40" s="45"/>
      <c r="AE40" s="72"/>
    </row>
    <row r="41" spans="1:31" s="2" customFormat="1" ht="15" hidden="1" customHeight="1" x14ac:dyDescent="0.2">
      <c r="A41" s="9">
        <v>36800</v>
      </c>
      <c r="B41" s="10">
        <v>200000</v>
      </c>
      <c r="C41" s="13">
        <v>36662</v>
      </c>
      <c r="D41" s="11">
        <v>3.5049999999999999</v>
      </c>
      <c r="E41" s="19">
        <v>36685</v>
      </c>
      <c r="F41" s="11">
        <v>3.9350000000000001</v>
      </c>
      <c r="G41" s="12">
        <f t="shared" si="2"/>
        <v>86000.000000000029</v>
      </c>
      <c r="H41" s="12">
        <f t="shared" si="3"/>
        <v>6523922.2200000035</v>
      </c>
      <c r="I41" s="40"/>
      <c r="J41" s="40"/>
      <c r="N41" s="38">
        <f>G41</f>
        <v>86000.000000000029</v>
      </c>
      <c r="S41" s="45"/>
      <c r="AE41" s="72"/>
    </row>
    <row r="42" spans="1:31" s="2" customFormat="1" ht="15" hidden="1" customHeight="1" x14ac:dyDescent="0.2">
      <c r="A42" s="9">
        <v>36800</v>
      </c>
      <c r="B42" s="10">
        <v>800000</v>
      </c>
      <c r="C42" s="13">
        <v>36662</v>
      </c>
      <c r="D42" s="11">
        <v>3.5049999999999999</v>
      </c>
      <c r="E42" s="19">
        <v>36684</v>
      </c>
      <c r="F42" s="11">
        <v>3.98</v>
      </c>
      <c r="G42" s="12">
        <f t="shared" si="2"/>
        <v>380000.00000000006</v>
      </c>
      <c r="H42" s="12">
        <f t="shared" si="3"/>
        <v>6903922.2200000035</v>
      </c>
      <c r="I42" s="40"/>
      <c r="J42" s="40"/>
      <c r="N42" s="38">
        <f>G42</f>
        <v>380000.00000000006</v>
      </c>
      <c r="S42" s="45"/>
      <c r="AE42" s="72"/>
    </row>
    <row r="43" spans="1:31" s="2" customFormat="1" ht="15" hidden="1" customHeight="1" x14ac:dyDescent="0.2">
      <c r="A43" s="9">
        <v>36678</v>
      </c>
      <c r="B43" s="10">
        <v>500000</v>
      </c>
      <c r="C43" s="13">
        <v>36663</v>
      </c>
      <c r="D43" s="11">
        <v>3.4849999999999999</v>
      </c>
      <c r="E43" s="13">
        <v>36664</v>
      </c>
      <c r="F43" s="11">
        <v>3.71</v>
      </c>
      <c r="G43" s="12">
        <f t="shared" si="2"/>
        <v>112500.00000000004</v>
      </c>
      <c r="H43" s="12">
        <f t="shared" si="3"/>
        <v>7016422.2200000035</v>
      </c>
      <c r="I43" s="40"/>
      <c r="J43" s="42">
        <f>G43</f>
        <v>112500.00000000004</v>
      </c>
      <c r="N43" s="38"/>
      <c r="S43" s="45"/>
      <c r="AE43" s="72"/>
    </row>
    <row r="44" spans="1:31" s="2" customFormat="1" ht="15" hidden="1" customHeight="1" x14ac:dyDescent="0.2">
      <c r="A44" s="9">
        <v>36861</v>
      </c>
      <c r="B44" s="10">
        <v>750000</v>
      </c>
      <c r="C44" s="13">
        <v>36664</v>
      </c>
      <c r="D44" s="11">
        <v>3.95</v>
      </c>
      <c r="E44" s="19">
        <v>36684</v>
      </c>
      <c r="F44" s="11">
        <v>4.2699999999999996</v>
      </c>
      <c r="G44" s="12">
        <f t="shared" si="2"/>
        <v>239999.99999999953</v>
      </c>
      <c r="H44" s="12">
        <f t="shared" si="3"/>
        <v>7256422.2200000025</v>
      </c>
      <c r="I44" s="40"/>
      <c r="J44" s="42"/>
      <c r="N44" s="38"/>
      <c r="P44" s="38">
        <f>G44</f>
        <v>239999.99999999953</v>
      </c>
      <c r="S44" s="45"/>
      <c r="AE44" s="72"/>
    </row>
    <row r="45" spans="1:31" s="2" customFormat="1" ht="15" hidden="1" customHeight="1" x14ac:dyDescent="0.2">
      <c r="A45" s="9">
        <v>36526</v>
      </c>
      <c r="B45" s="10">
        <v>750000</v>
      </c>
      <c r="C45" s="13">
        <v>36664</v>
      </c>
      <c r="D45" s="11">
        <v>3.96</v>
      </c>
      <c r="E45" s="19">
        <v>36684</v>
      </c>
      <c r="F45" s="11">
        <v>4.26</v>
      </c>
      <c r="G45" s="12">
        <f t="shared" si="2"/>
        <v>224999.99999999985</v>
      </c>
      <c r="H45" s="12">
        <f t="shared" si="3"/>
        <v>7481422.2200000025</v>
      </c>
      <c r="I45" s="40"/>
      <c r="J45" s="42"/>
      <c r="N45" s="38"/>
      <c r="Q45" s="38">
        <f>G45</f>
        <v>224999.99999999985</v>
      </c>
      <c r="S45" s="45"/>
      <c r="AE45" s="72"/>
    </row>
    <row r="46" spans="1:31" s="2" customFormat="1" ht="15" hidden="1" customHeight="1" x14ac:dyDescent="0.2">
      <c r="A46" s="9">
        <v>36708</v>
      </c>
      <c r="B46" s="10">
        <v>1400000</v>
      </c>
      <c r="C46" s="13">
        <v>36668</v>
      </c>
      <c r="D46" s="11">
        <v>3.78</v>
      </c>
      <c r="E46" s="19">
        <v>36669</v>
      </c>
      <c r="F46" s="11">
        <v>3.8</v>
      </c>
      <c r="G46" s="12">
        <f t="shared" si="2"/>
        <v>28000.000000000025</v>
      </c>
      <c r="H46" s="12">
        <f t="shared" si="3"/>
        <v>7509422.2200000025</v>
      </c>
      <c r="I46" s="40"/>
      <c r="J46" s="42"/>
      <c r="K46" s="38">
        <f>G46</f>
        <v>28000.000000000025</v>
      </c>
      <c r="N46" s="38"/>
      <c r="Q46" s="38"/>
      <c r="S46" s="45"/>
      <c r="AE46" s="72"/>
    </row>
    <row r="47" spans="1:31" s="2" customFormat="1" ht="15" hidden="1" customHeight="1" x14ac:dyDescent="0.2">
      <c r="A47" s="9">
        <v>36739</v>
      </c>
      <c r="B47" s="10">
        <v>1900000</v>
      </c>
      <c r="C47" s="13">
        <v>36668</v>
      </c>
      <c r="D47" s="11">
        <v>3.79</v>
      </c>
      <c r="E47" s="19">
        <v>36669</v>
      </c>
      <c r="F47" s="11">
        <v>3.8050000000000002</v>
      </c>
      <c r="G47" s="12">
        <f t="shared" si="2"/>
        <v>28500.000000000236</v>
      </c>
      <c r="H47" s="12">
        <f t="shared" si="3"/>
        <v>7537922.2200000025</v>
      </c>
      <c r="I47" s="40"/>
      <c r="J47" s="42"/>
      <c r="L47" s="38">
        <f>G47</f>
        <v>28500.000000000236</v>
      </c>
      <c r="N47" s="38"/>
      <c r="Q47" s="38"/>
      <c r="S47" s="45"/>
      <c r="AE47" s="72"/>
    </row>
    <row r="48" spans="1:31" s="2" customFormat="1" ht="15" hidden="1" customHeight="1" x14ac:dyDescent="0.2">
      <c r="A48" s="9">
        <v>36708</v>
      </c>
      <c r="B48" s="10">
        <v>1300000</v>
      </c>
      <c r="C48" s="13">
        <v>36672</v>
      </c>
      <c r="D48" s="11">
        <v>4.28</v>
      </c>
      <c r="E48" s="19">
        <v>36685</v>
      </c>
      <c r="F48" s="11">
        <v>3.9249999999999998</v>
      </c>
      <c r="G48" s="12">
        <f t="shared" si="2"/>
        <v>-461500.00000000058</v>
      </c>
      <c r="H48" s="12">
        <f t="shared" si="3"/>
        <v>7076422.2200000016</v>
      </c>
      <c r="I48" s="40"/>
      <c r="J48" s="42"/>
      <c r="K48" s="38">
        <f>G48</f>
        <v>-461500.00000000058</v>
      </c>
      <c r="L48" s="38"/>
      <c r="N48" s="38"/>
      <c r="Q48" s="38"/>
      <c r="S48" s="45"/>
      <c r="AE48" s="72"/>
    </row>
    <row r="49" spans="1:31" s="2" customFormat="1" ht="15" hidden="1" customHeight="1" x14ac:dyDescent="0.2">
      <c r="A49" s="9">
        <v>36739</v>
      </c>
      <c r="B49" s="10">
        <v>700000</v>
      </c>
      <c r="C49" s="13">
        <v>36672</v>
      </c>
      <c r="D49" s="11">
        <v>4.29</v>
      </c>
      <c r="E49" s="19">
        <v>36685</v>
      </c>
      <c r="F49" s="11">
        <v>3.91</v>
      </c>
      <c r="G49" s="12">
        <f t="shared" si="2"/>
        <v>-265999.99999999994</v>
      </c>
      <c r="H49" s="12">
        <f t="shared" si="3"/>
        <v>6810422.2200000016</v>
      </c>
      <c r="I49" s="40"/>
      <c r="J49" s="42"/>
      <c r="L49" s="38">
        <f>G49</f>
        <v>-265999.99999999994</v>
      </c>
      <c r="N49" s="38"/>
      <c r="Q49" s="38"/>
      <c r="S49" s="45"/>
      <c r="AE49" s="72"/>
    </row>
    <row r="50" spans="1:31" s="2" customFormat="1" ht="15" hidden="1" customHeight="1" x14ac:dyDescent="0.2">
      <c r="A50" s="9">
        <v>36708</v>
      </c>
      <c r="B50" s="10">
        <v>565000</v>
      </c>
      <c r="C50" s="13">
        <v>36676</v>
      </c>
      <c r="D50" s="11">
        <v>4.3</v>
      </c>
      <c r="E50" s="19">
        <v>36685</v>
      </c>
      <c r="F50" s="11">
        <v>3.9249999999999998</v>
      </c>
      <c r="G50" s="12">
        <f t="shared" si="2"/>
        <v>-211875</v>
      </c>
      <c r="H50" s="12">
        <f t="shared" si="3"/>
        <v>6598547.2200000016</v>
      </c>
      <c r="I50" s="40"/>
      <c r="J50" s="42"/>
      <c r="K50" s="38">
        <f>G50</f>
        <v>-211875</v>
      </c>
      <c r="L50" s="38"/>
      <c r="N50" s="38"/>
      <c r="Q50" s="38"/>
      <c r="S50" s="45"/>
      <c r="AE50" s="72"/>
    </row>
    <row r="51" spans="1:31" s="2" customFormat="1" ht="15" hidden="1" customHeight="1" x14ac:dyDescent="0.2">
      <c r="A51" s="9">
        <v>36708</v>
      </c>
      <c r="B51" s="10">
        <v>1135000</v>
      </c>
      <c r="C51" s="13">
        <v>36676</v>
      </c>
      <c r="D51" s="11">
        <v>4.3</v>
      </c>
      <c r="E51" s="19">
        <v>36679</v>
      </c>
      <c r="F51" s="11">
        <v>4.0199999999999996</v>
      </c>
      <c r="G51" s="12">
        <f t="shared" si="2"/>
        <v>-317800.00000000029</v>
      </c>
      <c r="H51" s="12">
        <f t="shared" si="3"/>
        <v>6280747.2200000016</v>
      </c>
      <c r="I51" s="40"/>
      <c r="J51" s="42"/>
      <c r="K51" s="38">
        <f>G51</f>
        <v>-317800.00000000029</v>
      </c>
      <c r="L51" s="38"/>
      <c r="N51" s="38"/>
      <c r="Q51" s="38"/>
      <c r="S51" s="45"/>
      <c r="AE51" s="72"/>
    </row>
    <row r="52" spans="1:31" s="2" customFormat="1" ht="15" hidden="1" customHeight="1" x14ac:dyDescent="0.2">
      <c r="A52" s="9">
        <v>36739</v>
      </c>
      <c r="B52" s="10">
        <v>300000</v>
      </c>
      <c r="C52" s="13">
        <v>36676</v>
      </c>
      <c r="D52" s="11">
        <v>4.3</v>
      </c>
      <c r="E52" s="19">
        <v>36685</v>
      </c>
      <c r="F52" s="11">
        <v>3.91</v>
      </c>
      <c r="G52" s="12">
        <f t="shared" si="2"/>
        <v>-116999.9999999999</v>
      </c>
      <c r="H52" s="12">
        <f t="shared" si="3"/>
        <v>6163747.2200000016</v>
      </c>
      <c r="I52" s="40"/>
      <c r="J52" s="42"/>
      <c r="L52" s="38">
        <f>G52</f>
        <v>-116999.9999999999</v>
      </c>
      <c r="N52" s="38"/>
      <c r="Q52" s="38"/>
      <c r="S52" s="45"/>
      <c r="AE52" s="72"/>
    </row>
    <row r="53" spans="1:31" s="2" customFormat="1" ht="15" hidden="1" customHeight="1" x14ac:dyDescent="0.2">
      <c r="A53" s="9">
        <v>36770</v>
      </c>
      <c r="B53" s="10">
        <v>1000000</v>
      </c>
      <c r="C53" s="13">
        <v>36677</v>
      </c>
      <c r="D53" s="11">
        <v>4.41</v>
      </c>
      <c r="E53" s="19">
        <v>36685</v>
      </c>
      <c r="F53" s="11">
        <v>3.94</v>
      </c>
      <c r="G53" s="12">
        <f t="shared" si="2"/>
        <v>-470000.00000000017</v>
      </c>
      <c r="H53" s="12">
        <f t="shared" si="3"/>
        <v>5693747.2200000016</v>
      </c>
      <c r="I53" s="40"/>
      <c r="J53" s="42"/>
      <c r="L53" s="38"/>
      <c r="M53" s="38">
        <f>G53</f>
        <v>-470000.00000000017</v>
      </c>
      <c r="N53" s="38"/>
      <c r="Q53" s="38"/>
      <c r="S53" s="45"/>
      <c r="AE53" s="72"/>
    </row>
    <row r="54" spans="1:31" s="2" customFormat="1" ht="15" hidden="1" customHeight="1" x14ac:dyDescent="0.2">
      <c r="A54" s="9">
        <v>36678</v>
      </c>
      <c r="B54" s="10">
        <v>1332491</v>
      </c>
      <c r="C54" s="13">
        <v>36678</v>
      </c>
      <c r="D54" s="11"/>
      <c r="E54" s="19"/>
      <c r="F54" s="11"/>
      <c r="G54" s="12">
        <f t="shared" si="2"/>
        <v>0</v>
      </c>
      <c r="H54" s="12">
        <f t="shared" si="3"/>
        <v>5693747.2200000016</v>
      </c>
      <c r="I54" s="40"/>
      <c r="J54" s="42"/>
      <c r="L54" s="38"/>
      <c r="M54" s="38"/>
      <c r="N54" s="38"/>
      <c r="Q54" s="38"/>
      <c r="S54" s="45"/>
      <c r="AE54" s="72"/>
    </row>
    <row r="55" spans="1:31" s="2" customFormat="1" ht="15" hidden="1" customHeight="1" x14ac:dyDescent="0.2">
      <c r="A55" s="9">
        <v>36708</v>
      </c>
      <c r="B55" s="10">
        <v>1500000</v>
      </c>
      <c r="C55" s="13">
        <v>36678</v>
      </c>
      <c r="D55" s="11">
        <v>3.95</v>
      </c>
      <c r="E55" s="19">
        <v>36679</v>
      </c>
      <c r="F55" s="11">
        <v>4.0199999999999996</v>
      </c>
      <c r="G55" s="12">
        <f t="shared" si="2"/>
        <v>104999.9999999991</v>
      </c>
      <c r="H55" s="12">
        <f t="shared" si="3"/>
        <v>5798747.2200000007</v>
      </c>
      <c r="I55" s="40"/>
      <c r="J55" s="42"/>
      <c r="K55" s="38">
        <f>G55</f>
        <v>104999.9999999991</v>
      </c>
      <c r="L55" s="38"/>
      <c r="M55" s="38"/>
      <c r="N55" s="38"/>
      <c r="Q55" s="38"/>
      <c r="S55" s="45"/>
      <c r="AE55" s="72"/>
    </row>
    <row r="56" spans="1:31" s="2" customFormat="1" ht="15" hidden="1" customHeight="1" thickBot="1" x14ac:dyDescent="0.25">
      <c r="A56" s="9">
        <v>36708</v>
      </c>
      <c r="B56" s="10">
        <v>2000000</v>
      </c>
      <c r="C56" s="13">
        <v>36676</v>
      </c>
      <c r="D56" s="11">
        <v>4.3099999999999996</v>
      </c>
      <c r="E56" s="19">
        <v>36684</v>
      </c>
      <c r="F56" s="11">
        <v>4.21</v>
      </c>
      <c r="G56" s="12">
        <f t="shared" si="2"/>
        <v>-199999.9999999993</v>
      </c>
      <c r="H56" s="12">
        <f t="shared" si="3"/>
        <v>5598747.2200000016</v>
      </c>
      <c r="I56" s="40"/>
      <c r="J56" s="42"/>
      <c r="K56" s="38">
        <f>G56</f>
        <v>-199999.9999999993</v>
      </c>
      <c r="L56" s="38"/>
      <c r="M56" s="38"/>
      <c r="N56" s="38"/>
      <c r="Q56" s="38"/>
      <c r="S56" s="45"/>
      <c r="AE56" s="72"/>
    </row>
    <row r="57" spans="1:31" s="2" customFormat="1" ht="15" hidden="1" customHeight="1" thickBot="1" x14ac:dyDescent="0.25">
      <c r="A57" s="9">
        <v>36739</v>
      </c>
      <c r="B57" s="10">
        <v>2050000</v>
      </c>
      <c r="C57" s="13">
        <v>36684</v>
      </c>
      <c r="D57" s="11">
        <v>3.96</v>
      </c>
      <c r="E57" s="19">
        <v>36685</v>
      </c>
      <c r="F57" s="11">
        <v>3.91</v>
      </c>
      <c r="G57" s="12">
        <f t="shared" si="2"/>
        <v>-102499.99999999964</v>
      </c>
      <c r="H57" s="12">
        <f t="shared" si="3"/>
        <v>5496247.2200000016</v>
      </c>
      <c r="I57" s="40"/>
      <c r="J57" s="42"/>
      <c r="K57" s="38"/>
      <c r="L57" s="38">
        <f>G57</f>
        <v>-102499.99999999964</v>
      </c>
      <c r="M57" s="38"/>
      <c r="N57" s="38"/>
      <c r="Q57" s="38"/>
      <c r="S57" s="53" t="s">
        <v>19</v>
      </c>
      <c r="AE57" s="72"/>
    </row>
    <row r="58" spans="1:31" s="2" customFormat="1" ht="15" hidden="1" customHeight="1" x14ac:dyDescent="0.2">
      <c r="A58" s="9">
        <v>36708</v>
      </c>
      <c r="B58" s="10">
        <v>1250000</v>
      </c>
      <c r="C58" s="13">
        <v>36684</v>
      </c>
      <c r="D58" s="11">
        <v>3.95</v>
      </c>
      <c r="E58" s="19">
        <v>36685</v>
      </c>
      <c r="F58" s="11">
        <v>3.9249999999999998</v>
      </c>
      <c r="G58" s="12">
        <f t="shared" si="2"/>
        <v>-31250.000000000444</v>
      </c>
      <c r="H58" s="12">
        <f t="shared" si="3"/>
        <v>5464997.2200000016</v>
      </c>
      <c r="I58" s="40"/>
      <c r="J58" s="42"/>
      <c r="K58" s="38">
        <f t="shared" ref="K58:K64" si="4">G58</f>
        <v>-31250.000000000444</v>
      </c>
      <c r="L58" s="38"/>
      <c r="M58" s="38"/>
      <c r="N58" s="38"/>
      <c r="Q58" s="38"/>
      <c r="S58" s="3" t="s">
        <v>18</v>
      </c>
      <c r="AE58" s="72"/>
    </row>
    <row r="59" spans="1:31" s="2" customFormat="1" ht="15" hidden="1" customHeight="1" thickBot="1" x14ac:dyDescent="0.25">
      <c r="A59" s="9">
        <v>36708</v>
      </c>
      <c r="B59" s="10">
        <v>4000000</v>
      </c>
      <c r="C59" s="13">
        <v>36690</v>
      </c>
      <c r="D59" s="11">
        <v>4.165</v>
      </c>
      <c r="E59" s="19">
        <v>36691</v>
      </c>
      <c r="F59" s="11">
        <v>4.1900000000000004</v>
      </c>
      <c r="G59" s="12">
        <f t="shared" si="2"/>
        <v>100000.00000000143</v>
      </c>
      <c r="H59" s="12">
        <f t="shared" si="3"/>
        <v>5564997.2200000035</v>
      </c>
      <c r="I59" s="40"/>
      <c r="J59" s="42"/>
      <c r="K59" s="38">
        <f t="shared" si="4"/>
        <v>100000.00000000143</v>
      </c>
      <c r="L59" s="38"/>
      <c r="M59" s="38"/>
      <c r="N59" s="38"/>
      <c r="Q59" s="38"/>
      <c r="S59" s="4" t="s">
        <v>17</v>
      </c>
      <c r="AE59" s="72"/>
    </row>
    <row r="60" spans="1:31" s="2" customFormat="1" ht="15" hidden="1" customHeight="1" x14ac:dyDescent="0.2">
      <c r="A60" s="9">
        <v>36708</v>
      </c>
      <c r="B60" s="10">
        <v>2000000</v>
      </c>
      <c r="C60" s="13">
        <v>36690</v>
      </c>
      <c r="D60" s="11">
        <v>4.165</v>
      </c>
      <c r="E60" s="46">
        <v>36697</v>
      </c>
      <c r="F60" s="11">
        <v>4.0999999999999996</v>
      </c>
      <c r="G60" s="12">
        <f t="shared" si="2"/>
        <v>-130000.00000000079</v>
      </c>
      <c r="H60" s="12">
        <f t="shared" si="3"/>
        <v>5434997.2200000025</v>
      </c>
      <c r="I60" s="40"/>
      <c r="J60" s="42"/>
      <c r="K60" s="38">
        <f t="shared" si="4"/>
        <v>-130000.00000000079</v>
      </c>
      <c r="L60" s="38"/>
      <c r="M60" s="38"/>
      <c r="N60" s="38"/>
      <c r="Q60" s="38"/>
      <c r="S60" s="45"/>
      <c r="AE60" s="72"/>
    </row>
    <row r="61" spans="1:31" s="2" customFormat="1" ht="15" hidden="1" customHeight="1" x14ac:dyDescent="0.2">
      <c r="A61" s="9">
        <v>36708</v>
      </c>
      <c r="B61" s="10">
        <v>700000</v>
      </c>
      <c r="C61" s="13">
        <v>36692</v>
      </c>
      <c r="D61" s="11">
        <v>4.3899999999999997</v>
      </c>
      <c r="E61" s="46">
        <v>36697</v>
      </c>
      <c r="F61" s="11">
        <v>4.0999999999999996</v>
      </c>
      <c r="G61" s="12">
        <f t="shared" si="2"/>
        <v>-203000.00000000003</v>
      </c>
      <c r="H61" s="12">
        <f t="shared" si="3"/>
        <v>5231997.2200000025</v>
      </c>
      <c r="I61" s="40"/>
      <c r="J61" s="42"/>
      <c r="K61" s="38">
        <f t="shared" si="4"/>
        <v>-203000.00000000003</v>
      </c>
      <c r="L61" s="38"/>
      <c r="M61" s="38"/>
      <c r="N61" s="38"/>
      <c r="Q61" s="38"/>
      <c r="S61" s="45"/>
      <c r="AE61" s="72"/>
    </row>
    <row r="62" spans="1:31" s="2" customFormat="1" ht="15" hidden="1" customHeight="1" x14ac:dyDescent="0.2">
      <c r="A62" s="9">
        <v>36708</v>
      </c>
      <c r="B62" s="10">
        <v>1000000</v>
      </c>
      <c r="C62" s="13">
        <v>36693</v>
      </c>
      <c r="D62" s="11">
        <v>4.4800000000000004</v>
      </c>
      <c r="E62" s="46">
        <v>36696</v>
      </c>
      <c r="F62" s="11">
        <v>4.4800000000000004</v>
      </c>
      <c r="G62" s="12">
        <f t="shared" si="2"/>
        <v>0</v>
      </c>
      <c r="H62" s="12">
        <f t="shared" si="3"/>
        <v>5231997.2200000025</v>
      </c>
      <c r="I62" s="40"/>
      <c r="J62" s="42"/>
      <c r="K62" s="38">
        <f t="shared" si="4"/>
        <v>0</v>
      </c>
      <c r="L62" s="38"/>
      <c r="M62" s="38"/>
      <c r="N62" s="38"/>
      <c r="Q62" s="38"/>
      <c r="S62" s="45"/>
      <c r="AE62" s="72"/>
    </row>
    <row r="63" spans="1:31" s="2" customFormat="1" ht="15" hidden="1" customHeight="1" x14ac:dyDescent="0.2">
      <c r="A63" s="9">
        <v>36708</v>
      </c>
      <c r="B63" s="10">
        <v>4000000</v>
      </c>
      <c r="C63" s="13">
        <v>36693</v>
      </c>
      <c r="D63" s="11">
        <v>4.4800000000000004</v>
      </c>
      <c r="E63" s="46">
        <v>36697</v>
      </c>
      <c r="F63" s="11">
        <v>4.0999999999999996</v>
      </c>
      <c r="G63" s="12">
        <f t="shared" si="2"/>
        <v>-1520000.000000003</v>
      </c>
      <c r="H63" s="12">
        <f t="shared" si="3"/>
        <v>3711997.2199999997</v>
      </c>
      <c r="I63" s="40"/>
      <c r="J63" s="42"/>
      <c r="K63" s="38">
        <f t="shared" si="4"/>
        <v>-1520000.000000003</v>
      </c>
      <c r="L63" s="38"/>
      <c r="M63" s="38"/>
      <c r="N63" s="38"/>
      <c r="Q63" s="38"/>
      <c r="S63" s="45"/>
      <c r="AE63" s="72"/>
    </row>
    <row r="64" spans="1:31" s="2" customFormat="1" ht="15" hidden="1" customHeight="1" x14ac:dyDescent="0.2">
      <c r="A64" s="9">
        <v>36708</v>
      </c>
      <c r="B64" s="10">
        <v>5000000</v>
      </c>
      <c r="C64" s="13">
        <v>36696</v>
      </c>
      <c r="D64" s="11">
        <v>4.0599999999999996</v>
      </c>
      <c r="E64" s="46">
        <v>36696</v>
      </c>
      <c r="F64" s="11">
        <v>4.38</v>
      </c>
      <c r="G64" s="12">
        <f t="shared" si="2"/>
        <v>1600000.0000000014</v>
      </c>
      <c r="H64" s="12">
        <f t="shared" si="3"/>
        <v>5311997.2200000007</v>
      </c>
      <c r="I64" s="40"/>
      <c r="J64" s="42"/>
      <c r="K64" s="38">
        <f t="shared" si="4"/>
        <v>1600000.0000000014</v>
      </c>
      <c r="L64" s="38"/>
      <c r="M64" s="38"/>
      <c r="N64" s="38"/>
      <c r="Q64" s="38"/>
      <c r="S64" s="45"/>
      <c r="AE64" s="72"/>
    </row>
    <row r="65" spans="1:31" s="2" customFormat="1" ht="15" hidden="1" customHeight="1" x14ac:dyDescent="0.2">
      <c r="A65" s="9">
        <v>36770</v>
      </c>
      <c r="B65" s="10">
        <v>3000000</v>
      </c>
      <c r="C65" s="13">
        <v>36696</v>
      </c>
      <c r="D65" s="11">
        <v>4.25</v>
      </c>
      <c r="E65" s="46">
        <v>36696</v>
      </c>
      <c r="F65" s="11">
        <v>4.05</v>
      </c>
      <c r="G65" s="12">
        <f t="shared" si="2"/>
        <v>-600000.00000000058</v>
      </c>
      <c r="H65" s="12">
        <f t="shared" si="3"/>
        <v>4711997.22</v>
      </c>
      <c r="I65" s="40"/>
      <c r="J65" s="42"/>
      <c r="K65" s="38"/>
      <c r="L65" s="38"/>
      <c r="M65" s="38">
        <f>G65</f>
        <v>-600000.00000000058</v>
      </c>
      <c r="N65" s="38"/>
      <c r="Q65" s="38"/>
      <c r="S65" s="45"/>
      <c r="AE65" s="72"/>
    </row>
    <row r="66" spans="1:31" s="2" customFormat="1" ht="15" hidden="1" customHeight="1" x14ac:dyDescent="0.2">
      <c r="A66" s="9">
        <v>36861</v>
      </c>
      <c r="B66" s="10">
        <v>1000000</v>
      </c>
      <c r="C66" s="13">
        <v>36697</v>
      </c>
      <c r="D66" s="11">
        <v>4.2699999999999996</v>
      </c>
      <c r="E66" s="13">
        <v>36697</v>
      </c>
      <c r="F66" s="11">
        <v>4.18</v>
      </c>
      <c r="G66" s="12">
        <f t="shared" si="2"/>
        <v>-89999.999999999854</v>
      </c>
      <c r="H66" s="12">
        <f t="shared" si="3"/>
        <v>4621997.22</v>
      </c>
      <c r="I66" s="40"/>
      <c r="J66" s="42"/>
      <c r="K66" s="38"/>
      <c r="L66" s="38"/>
      <c r="M66" s="38"/>
      <c r="N66" s="38"/>
      <c r="P66" s="38">
        <f>G66</f>
        <v>-89999.999999999854</v>
      </c>
      <c r="Q66" s="38"/>
      <c r="S66" s="45"/>
      <c r="AE66" s="72"/>
    </row>
    <row r="67" spans="1:31" s="2" customFormat="1" ht="15" hidden="1" customHeight="1" x14ac:dyDescent="0.2">
      <c r="A67" s="9">
        <v>36892</v>
      </c>
      <c r="B67" s="10">
        <v>1000000</v>
      </c>
      <c r="C67" s="13">
        <v>36697</v>
      </c>
      <c r="D67" s="11">
        <v>4.2275</v>
      </c>
      <c r="E67" s="13">
        <v>36697</v>
      </c>
      <c r="F67" s="11">
        <v>4.16</v>
      </c>
      <c r="G67" s="12">
        <f t="shared" si="2"/>
        <v>-67499.999999999898</v>
      </c>
      <c r="H67" s="12">
        <f t="shared" si="3"/>
        <v>4554497.22</v>
      </c>
      <c r="I67" s="40"/>
      <c r="J67" s="42"/>
      <c r="K67" s="38"/>
      <c r="L67" s="38"/>
      <c r="M67" s="38"/>
      <c r="N67" s="38"/>
      <c r="Q67" s="38">
        <f>G67</f>
        <v>-67499.999999999898</v>
      </c>
      <c r="S67" s="45"/>
      <c r="AE67" s="72"/>
    </row>
    <row r="68" spans="1:31" s="2" customFormat="1" ht="15" hidden="1" customHeight="1" x14ac:dyDescent="0.2">
      <c r="A68" s="9">
        <v>36800</v>
      </c>
      <c r="B68" s="10">
        <v>1000000</v>
      </c>
      <c r="C68" s="13">
        <v>36697</v>
      </c>
      <c r="D68" s="11">
        <v>4.0999999999999996</v>
      </c>
      <c r="E68" s="13">
        <v>36697</v>
      </c>
      <c r="F68" s="11">
        <v>3.9849999999999999</v>
      </c>
      <c r="G68" s="12">
        <f t="shared" si="2"/>
        <v>-114999.99999999977</v>
      </c>
      <c r="H68" s="12">
        <f t="shared" si="3"/>
        <v>4439497.22</v>
      </c>
      <c r="I68" s="40"/>
      <c r="J68" s="42"/>
      <c r="K68" s="38"/>
      <c r="L68" s="38"/>
      <c r="M68" s="38"/>
      <c r="N68" s="38">
        <f>G68</f>
        <v>-114999.99999999977</v>
      </c>
      <c r="Q68" s="38"/>
      <c r="S68" s="45"/>
      <c r="AE68" s="72"/>
    </row>
    <row r="69" spans="1:31" s="2" customFormat="1" ht="15" hidden="1" customHeight="1" x14ac:dyDescent="0.2">
      <c r="A69" s="9">
        <v>36708</v>
      </c>
      <c r="B69" s="10">
        <v>1250000</v>
      </c>
      <c r="C69" s="13">
        <v>36699</v>
      </c>
      <c r="D69" s="11">
        <v>4.47</v>
      </c>
      <c r="E69" s="13">
        <v>36699</v>
      </c>
      <c r="F69" s="11">
        <v>4.55</v>
      </c>
      <c r="G69" s="12">
        <f t="shared" si="2"/>
        <v>100000.00000000009</v>
      </c>
      <c r="H69" s="12">
        <f t="shared" si="3"/>
        <v>4539497.22</v>
      </c>
      <c r="I69" s="40"/>
      <c r="J69" s="42"/>
      <c r="K69" s="38">
        <f>G69</f>
        <v>100000.00000000009</v>
      </c>
      <c r="L69" s="38"/>
      <c r="M69" s="38"/>
      <c r="N69" s="38"/>
      <c r="Q69" s="38"/>
      <c r="S69" s="45"/>
      <c r="AE69" s="72"/>
    </row>
    <row r="70" spans="1:31" s="2" customFormat="1" ht="15" hidden="1" customHeight="1" x14ac:dyDescent="0.2">
      <c r="A70" s="9">
        <v>36708</v>
      </c>
      <c r="B70" s="10">
        <v>800000</v>
      </c>
      <c r="C70" s="13">
        <v>36703</v>
      </c>
      <c r="D70" s="11">
        <v>4.3499999999999996</v>
      </c>
      <c r="E70" s="19">
        <v>36705</v>
      </c>
      <c r="F70" s="49">
        <v>4.3689999999999998</v>
      </c>
      <c r="G70" s="12">
        <f t="shared" si="2"/>
        <v>15200.000000000102</v>
      </c>
      <c r="H70" s="12">
        <f t="shared" si="3"/>
        <v>4554697.22</v>
      </c>
      <c r="I70" s="40"/>
      <c r="J70" s="42"/>
      <c r="K70" s="38">
        <f>G70</f>
        <v>15200.000000000102</v>
      </c>
      <c r="L70" s="38"/>
      <c r="M70" s="38"/>
      <c r="N70" s="38"/>
      <c r="Q70" s="38"/>
      <c r="S70" s="45"/>
      <c r="AE70" s="72"/>
    </row>
    <row r="71" spans="1:31" s="2" customFormat="1" ht="15" hidden="1" customHeight="1" x14ac:dyDescent="0.2">
      <c r="A71" s="9">
        <v>36708</v>
      </c>
      <c r="B71" s="10">
        <v>1000000</v>
      </c>
      <c r="C71" s="13">
        <v>36703</v>
      </c>
      <c r="D71" s="11">
        <v>4.3499999999999996</v>
      </c>
      <c r="E71" s="46">
        <v>36704</v>
      </c>
      <c r="F71" s="48">
        <v>4.6900000000000004</v>
      </c>
      <c r="G71" s="12">
        <f t="shared" si="2"/>
        <v>340000.00000000076</v>
      </c>
      <c r="H71" s="12">
        <f t="shared" si="3"/>
        <v>4894697.2200000007</v>
      </c>
      <c r="I71" s="40"/>
      <c r="J71" s="42"/>
      <c r="K71" s="38">
        <f>G71</f>
        <v>340000.00000000076</v>
      </c>
      <c r="L71" s="38"/>
      <c r="M71" s="38"/>
      <c r="N71" s="38"/>
      <c r="Q71" s="38"/>
      <c r="S71" s="45"/>
      <c r="AE71" s="72"/>
    </row>
    <row r="72" spans="1:31" s="2" customFormat="1" ht="15" hidden="1" customHeight="1" x14ac:dyDescent="0.2">
      <c r="A72" s="9">
        <v>36708</v>
      </c>
      <c r="B72" s="10">
        <v>200000</v>
      </c>
      <c r="C72" s="13">
        <v>36703</v>
      </c>
      <c r="D72" s="11">
        <v>4.3499999999999996</v>
      </c>
      <c r="E72" s="46">
        <v>36704</v>
      </c>
      <c r="F72" s="48">
        <v>4.68</v>
      </c>
      <c r="G72" s="12">
        <f t="shared" si="2"/>
        <v>66000.000000000015</v>
      </c>
      <c r="H72" s="12">
        <f t="shared" si="3"/>
        <v>4960697.2200000007</v>
      </c>
      <c r="I72" s="40"/>
      <c r="J72" s="42"/>
      <c r="K72" s="38">
        <f>G72</f>
        <v>66000.000000000015</v>
      </c>
      <c r="L72" s="38"/>
      <c r="M72" s="38"/>
      <c r="N72" s="38"/>
      <c r="Q72" s="38"/>
      <c r="S72" s="45"/>
      <c r="AE72" s="72"/>
    </row>
    <row r="73" spans="1:31" s="2" customFormat="1" ht="15" hidden="1" customHeight="1" x14ac:dyDescent="0.2">
      <c r="A73" s="9">
        <v>36739</v>
      </c>
      <c r="B73" s="10">
        <v>1000000</v>
      </c>
      <c r="C73" s="46">
        <v>36731</v>
      </c>
      <c r="D73" s="48">
        <v>3.7149999999999999</v>
      </c>
      <c r="E73" s="46">
        <v>36727</v>
      </c>
      <c r="F73" s="48">
        <v>3.8650000000000002</v>
      </c>
      <c r="G73" s="12">
        <f t="shared" si="2"/>
        <v>150000.00000000035</v>
      </c>
      <c r="H73" s="12">
        <f t="shared" si="3"/>
        <v>5110697.2200000007</v>
      </c>
      <c r="I73" s="40"/>
      <c r="J73" s="42"/>
      <c r="K73" s="38"/>
      <c r="L73" s="50">
        <f>G73</f>
        <v>150000.00000000035</v>
      </c>
      <c r="M73" s="38"/>
      <c r="N73" s="38"/>
      <c r="Q73" s="38"/>
      <c r="S73" s="45"/>
      <c r="AE73" s="72"/>
    </row>
    <row r="74" spans="1:31" s="2" customFormat="1" ht="15" hidden="1" customHeight="1" x14ac:dyDescent="0.2">
      <c r="A74" s="9">
        <v>36770</v>
      </c>
      <c r="B74" s="10">
        <v>500000</v>
      </c>
      <c r="C74" s="46">
        <v>36740</v>
      </c>
      <c r="D74" s="48">
        <v>4.07</v>
      </c>
      <c r="E74" s="46">
        <v>36738</v>
      </c>
      <c r="F74" s="48">
        <v>3.82</v>
      </c>
      <c r="G74" s="12">
        <f t="shared" ref="G74:G82" si="5">B74*(F74-D74)</f>
        <v>-125000.00000000022</v>
      </c>
      <c r="H74" s="12">
        <f t="shared" ref="H74:H82" si="6">H73+G74</f>
        <v>4985697.2200000007</v>
      </c>
      <c r="I74" s="40"/>
      <c r="J74" s="42"/>
      <c r="K74" s="38"/>
      <c r="L74" s="50"/>
      <c r="M74" s="38">
        <f t="shared" ref="M74:M81" si="7">G74</f>
        <v>-125000.00000000022</v>
      </c>
      <c r="N74" s="38"/>
      <c r="Q74" s="38"/>
      <c r="S74" s="45"/>
      <c r="AE74" s="72"/>
    </row>
    <row r="75" spans="1:31" s="2" customFormat="1" ht="15" hidden="1" customHeight="1" x14ac:dyDescent="0.2">
      <c r="A75" s="9">
        <v>36770</v>
      </c>
      <c r="B75" s="10">
        <v>500000</v>
      </c>
      <c r="C75" s="46">
        <v>36740</v>
      </c>
      <c r="D75" s="48">
        <v>4.07</v>
      </c>
      <c r="E75" s="46">
        <v>36738</v>
      </c>
      <c r="F75" s="48">
        <v>3.8025000000000002</v>
      </c>
      <c r="G75" s="12">
        <f t="shared" si="5"/>
        <v>-133750.00000000003</v>
      </c>
      <c r="H75" s="12">
        <f t="shared" si="6"/>
        <v>4851947.2200000007</v>
      </c>
      <c r="I75" s="40"/>
      <c r="J75" s="42"/>
      <c r="K75" s="38"/>
      <c r="L75" s="50"/>
      <c r="M75" s="38">
        <f t="shared" si="7"/>
        <v>-133750.00000000003</v>
      </c>
      <c r="N75" s="38"/>
      <c r="Q75" s="38"/>
      <c r="S75" s="45"/>
      <c r="AE75" s="72"/>
    </row>
    <row r="76" spans="1:31" s="2" customFormat="1" ht="15" hidden="1" customHeight="1" x14ac:dyDescent="0.2">
      <c r="A76" s="9">
        <v>36770</v>
      </c>
      <c r="B76" s="10">
        <v>1000000</v>
      </c>
      <c r="C76" s="46">
        <v>36745</v>
      </c>
      <c r="D76" s="48">
        <v>4.3505000000000003</v>
      </c>
      <c r="E76" s="19">
        <v>36762</v>
      </c>
      <c r="F76" s="48">
        <v>4.49</v>
      </c>
      <c r="G76" s="12">
        <f t="shared" si="5"/>
        <v>139499.99999999997</v>
      </c>
      <c r="H76" s="12">
        <f t="shared" si="6"/>
        <v>4991447.2200000007</v>
      </c>
      <c r="I76" s="40"/>
      <c r="J76" s="42"/>
      <c r="K76" s="38"/>
      <c r="L76" s="50"/>
      <c r="M76" s="38">
        <f t="shared" si="7"/>
        <v>139499.99999999997</v>
      </c>
      <c r="N76" s="38"/>
      <c r="Q76" s="38"/>
      <c r="S76" s="45"/>
      <c r="AE76" s="72"/>
    </row>
    <row r="77" spans="1:31" s="2" customFormat="1" ht="15" hidden="1" customHeight="1" x14ac:dyDescent="0.2">
      <c r="A77" s="9">
        <v>36770</v>
      </c>
      <c r="B77" s="10">
        <v>200000</v>
      </c>
      <c r="C77" s="46">
        <v>36745</v>
      </c>
      <c r="D77" s="48">
        <v>4.351</v>
      </c>
      <c r="E77" s="19">
        <v>36631</v>
      </c>
      <c r="F77" s="48">
        <v>4.28</v>
      </c>
      <c r="G77" s="12">
        <f t="shared" si="5"/>
        <v>-14199.999999999945</v>
      </c>
      <c r="H77" s="12">
        <f t="shared" si="6"/>
        <v>4977247.2200000007</v>
      </c>
      <c r="I77" s="40"/>
      <c r="J77" s="42"/>
      <c r="K77" s="38"/>
      <c r="L77" s="50"/>
      <c r="M77" s="38">
        <f>G77</f>
        <v>-14199.999999999945</v>
      </c>
      <c r="N77" s="38"/>
      <c r="Q77" s="38"/>
      <c r="S77" s="45"/>
      <c r="AE77" s="72"/>
    </row>
    <row r="78" spans="1:31" s="2" customFormat="1" ht="15" hidden="1" customHeight="1" x14ac:dyDescent="0.2">
      <c r="A78" s="9">
        <v>36770</v>
      </c>
      <c r="B78" s="10">
        <v>1800000</v>
      </c>
      <c r="C78" s="46">
        <v>36746</v>
      </c>
      <c r="D78" s="48">
        <v>4.4000000000000004</v>
      </c>
      <c r="E78" s="19">
        <v>36631</v>
      </c>
      <c r="F78" s="48">
        <v>4.28</v>
      </c>
      <c r="G78" s="12">
        <f t="shared" si="5"/>
        <v>-216000.0000000002</v>
      </c>
      <c r="H78" s="12">
        <f t="shared" si="6"/>
        <v>4761247.2200000007</v>
      </c>
      <c r="I78" s="40"/>
      <c r="J78" s="42"/>
      <c r="K78" s="38"/>
      <c r="L78" s="50"/>
      <c r="M78" s="38">
        <f t="shared" si="7"/>
        <v>-216000.0000000002</v>
      </c>
      <c r="N78" s="38"/>
      <c r="Q78" s="38"/>
      <c r="S78" s="45"/>
      <c r="AE78" s="72"/>
    </row>
    <row r="79" spans="1:31" s="2" customFormat="1" ht="15" hidden="1" customHeight="1" x14ac:dyDescent="0.2">
      <c r="A79" s="9">
        <v>36770</v>
      </c>
      <c r="B79" s="10">
        <v>800000</v>
      </c>
      <c r="C79" s="13">
        <v>36749</v>
      </c>
      <c r="D79" s="11">
        <v>4.42</v>
      </c>
      <c r="E79" s="19">
        <v>36631</v>
      </c>
      <c r="F79" s="48">
        <v>4.28</v>
      </c>
      <c r="G79" s="12">
        <f t="shared" si="5"/>
        <v>-111999.99999999974</v>
      </c>
      <c r="H79" s="12">
        <f t="shared" si="6"/>
        <v>4649247.2200000007</v>
      </c>
      <c r="I79" s="40"/>
      <c r="J79" s="42"/>
      <c r="K79" s="38"/>
      <c r="L79" s="38"/>
      <c r="M79" s="38">
        <f t="shared" si="7"/>
        <v>-111999.99999999974</v>
      </c>
      <c r="N79" s="38"/>
      <c r="Q79" s="38"/>
      <c r="S79" s="45"/>
      <c r="AE79" s="72"/>
    </row>
    <row r="80" spans="1:31" s="2" customFormat="1" ht="15" hidden="1" customHeight="1" x14ac:dyDescent="0.2">
      <c r="A80" s="9">
        <v>36770</v>
      </c>
      <c r="B80" s="10">
        <v>1000000</v>
      </c>
      <c r="C80" s="13">
        <v>36752</v>
      </c>
      <c r="D80" s="11">
        <v>4.3499999999999996</v>
      </c>
      <c r="E80" s="13">
        <v>36752</v>
      </c>
      <c r="F80" s="48">
        <v>4.42</v>
      </c>
      <c r="G80" s="12">
        <f t="shared" si="5"/>
        <v>70000.000000000291</v>
      </c>
      <c r="H80" s="12">
        <f t="shared" si="6"/>
        <v>4719247.2200000007</v>
      </c>
      <c r="I80" s="40"/>
      <c r="J80" s="42"/>
      <c r="K80" s="38"/>
      <c r="L80" s="38"/>
      <c r="M80" s="38">
        <f t="shared" si="7"/>
        <v>70000.000000000291</v>
      </c>
      <c r="N80" s="38"/>
      <c r="Q80" s="38"/>
      <c r="S80" s="45"/>
      <c r="AE80" s="72"/>
    </row>
    <row r="81" spans="1:31" s="2" customFormat="1" ht="15" hidden="1" customHeight="1" x14ac:dyDescent="0.2">
      <c r="A81" s="9">
        <v>36770</v>
      </c>
      <c r="B81" s="10">
        <v>1500000</v>
      </c>
      <c r="C81" s="13">
        <v>36752</v>
      </c>
      <c r="D81" s="11">
        <v>4.33</v>
      </c>
      <c r="E81" s="13">
        <v>36752</v>
      </c>
      <c r="F81" s="48">
        <v>4.42</v>
      </c>
      <c r="G81" s="12">
        <f t="shared" si="5"/>
        <v>134999.9999999998</v>
      </c>
      <c r="H81" s="12">
        <f t="shared" si="6"/>
        <v>4854247.2200000007</v>
      </c>
      <c r="I81" s="40"/>
      <c r="J81" s="42"/>
      <c r="K81" s="38"/>
      <c r="L81" s="38"/>
      <c r="M81" s="38">
        <f t="shared" si="7"/>
        <v>134999.9999999998</v>
      </c>
      <c r="N81" s="38"/>
      <c r="Q81" s="38"/>
      <c r="S81" s="45"/>
      <c r="AE81" s="72"/>
    </row>
    <row r="82" spans="1:31" s="2" customFormat="1" ht="15" hidden="1" customHeight="1" x14ac:dyDescent="0.2">
      <c r="A82" s="9">
        <v>36770</v>
      </c>
      <c r="B82" s="10">
        <v>500000</v>
      </c>
      <c r="C82" s="13">
        <v>36755</v>
      </c>
      <c r="D82" s="11">
        <v>4.3949999999999996</v>
      </c>
      <c r="E82" s="19">
        <v>36762</v>
      </c>
      <c r="F82" s="48">
        <v>4.49</v>
      </c>
      <c r="G82" s="12">
        <f t="shared" si="5"/>
        <v>47500.00000000032</v>
      </c>
      <c r="H82" s="12">
        <f t="shared" si="6"/>
        <v>4901747.2200000007</v>
      </c>
      <c r="I82" s="40"/>
      <c r="J82" s="42"/>
      <c r="K82" s="38"/>
      <c r="L82" s="38"/>
      <c r="M82" s="38">
        <f t="shared" ref="M82:M87" si="8">G82</f>
        <v>47500.00000000032</v>
      </c>
      <c r="N82" s="38"/>
      <c r="Q82" s="38"/>
      <c r="S82" s="45"/>
      <c r="AE82" s="72"/>
    </row>
    <row r="83" spans="1:31" s="2" customFormat="1" ht="15" hidden="1" customHeight="1" x14ac:dyDescent="0.2">
      <c r="A83" s="9">
        <v>36770</v>
      </c>
      <c r="B83" s="10">
        <v>500000</v>
      </c>
      <c r="C83" s="13">
        <v>36755</v>
      </c>
      <c r="D83" s="11">
        <v>4.3949999999999996</v>
      </c>
      <c r="E83" s="19">
        <v>36760</v>
      </c>
      <c r="F83" s="48">
        <v>4.68</v>
      </c>
      <c r="G83" s="12">
        <f t="shared" ref="G83:G88" si="9">B83*(F83-D83)</f>
        <v>142500.00000000006</v>
      </c>
      <c r="H83" s="12">
        <f t="shared" ref="H83:H88" si="10">H82+G83</f>
        <v>5044247.2200000007</v>
      </c>
      <c r="I83" s="40"/>
      <c r="J83" s="42"/>
      <c r="K83" s="38"/>
      <c r="L83" s="38"/>
      <c r="M83" s="38">
        <f t="shared" si="8"/>
        <v>142500.00000000006</v>
      </c>
      <c r="N83" s="38"/>
      <c r="Q83" s="38"/>
      <c r="S83" s="45"/>
      <c r="AE83" s="72"/>
    </row>
    <row r="84" spans="1:31" s="2" customFormat="1" ht="15" hidden="1" customHeight="1" x14ac:dyDescent="0.2">
      <c r="A84" s="9">
        <v>36770</v>
      </c>
      <c r="B84" s="10">
        <v>1000000</v>
      </c>
      <c r="C84" s="13">
        <v>36759</v>
      </c>
      <c r="D84" s="11">
        <v>4.5599999999999996</v>
      </c>
      <c r="E84" s="19">
        <v>36760</v>
      </c>
      <c r="F84" s="48">
        <v>4.68</v>
      </c>
      <c r="G84" s="12">
        <f t="shared" si="9"/>
        <v>120000.0000000001</v>
      </c>
      <c r="H84" s="12">
        <f t="shared" si="10"/>
        <v>5164247.2200000007</v>
      </c>
      <c r="I84" s="40"/>
      <c r="J84" s="42"/>
      <c r="K84" s="38"/>
      <c r="L84" s="38"/>
      <c r="M84" s="38">
        <f t="shared" si="8"/>
        <v>120000.0000000001</v>
      </c>
      <c r="N84" s="38"/>
      <c r="Q84" s="38"/>
      <c r="S84" s="45"/>
      <c r="AE84" s="72"/>
    </row>
    <row r="85" spans="1:31" s="2" customFormat="1" ht="15" hidden="1" customHeight="1" x14ac:dyDescent="0.2">
      <c r="A85" s="9">
        <v>36770</v>
      </c>
      <c r="B85" s="10">
        <v>4500000</v>
      </c>
      <c r="C85" s="13">
        <v>36761</v>
      </c>
      <c r="D85" s="11">
        <v>4.6150000000000002</v>
      </c>
      <c r="E85" s="19">
        <v>36762</v>
      </c>
      <c r="F85" s="48">
        <v>4.5</v>
      </c>
      <c r="G85" s="12">
        <f t="shared" si="9"/>
        <v>-517500.00000000093</v>
      </c>
      <c r="H85" s="12">
        <f t="shared" si="10"/>
        <v>4646747.22</v>
      </c>
      <c r="I85" s="40"/>
      <c r="J85" s="42"/>
      <c r="K85" s="38"/>
      <c r="L85" s="38"/>
      <c r="M85" s="38">
        <f t="shared" si="8"/>
        <v>-517500.00000000093</v>
      </c>
      <c r="N85" s="38"/>
      <c r="Q85" s="38"/>
      <c r="S85" s="45"/>
      <c r="AE85" s="72"/>
    </row>
    <row r="86" spans="1:31" s="2" customFormat="1" ht="15" hidden="1" customHeight="1" x14ac:dyDescent="0.2">
      <c r="A86" s="9">
        <v>36770</v>
      </c>
      <c r="B86" s="10">
        <v>6000000</v>
      </c>
      <c r="C86" s="13">
        <v>36762</v>
      </c>
      <c r="D86" s="11">
        <v>4.43</v>
      </c>
      <c r="E86" s="19">
        <v>36762</v>
      </c>
      <c r="F86" s="48">
        <v>4.49</v>
      </c>
      <c r="G86" s="12">
        <f t="shared" si="9"/>
        <v>360000.00000000297</v>
      </c>
      <c r="H86" s="12">
        <f t="shared" si="10"/>
        <v>5006747.2200000025</v>
      </c>
      <c r="I86" s="40"/>
      <c r="J86" s="42"/>
      <c r="K86" s="38"/>
      <c r="L86" s="38"/>
      <c r="M86" s="38">
        <f t="shared" si="8"/>
        <v>360000.00000000297</v>
      </c>
      <c r="N86" s="38"/>
      <c r="Q86" s="38"/>
      <c r="S86" s="45"/>
      <c r="AE86" s="72"/>
    </row>
    <row r="87" spans="1:31" s="2" customFormat="1" ht="15" hidden="1" customHeight="1" x14ac:dyDescent="0.2">
      <c r="A87" s="9">
        <v>36770</v>
      </c>
      <c r="B87" s="10">
        <v>1000000</v>
      </c>
      <c r="C87" s="13">
        <v>36766</v>
      </c>
      <c r="D87" s="11">
        <v>4.6399999999999997</v>
      </c>
      <c r="E87" s="13">
        <v>36766</v>
      </c>
      <c r="F87" s="48">
        <v>4.6900000000000004</v>
      </c>
      <c r="G87" s="12">
        <f t="shared" si="9"/>
        <v>50000.000000000713</v>
      </c>
      <c r="H87" s="12">
        <f t="shared" si="10"/>
        <v>5056747.2200000035</v>
      </c>
      <c r="I87" s="40"/>
      <c r="J87" s="42"/>
      <c r="K87" s="38"/>
      <c r="L87" s="38"/>
      <c r="M87" s="38">
        <f t="shared" si="8"/>
        <v>50000.000000000713</v>
      </c>
      <c r="N87" s="38"/>
      <c r="Q87" s="38"/>
      <c r="S87" s="45"/>
      <c r="AE87" s="72"/>
    </row>
    <row r="88" spans="1:31" s="2" customFormat="1" ht="15" hidden="1" customHeight="1" x14ac:dyDescent="0.2">
      <c r="A88" s="9">
        <v>36800</v>
      </c>
      <c r="B88" s="10">
        <v>500000</v>
      </c>
      <c r="C88" s="13">
        <v>36768</v>
      </c>
      <c r="D88" s="11">
        <v>4.7</v>
      </c>
      <c r="E88" s="13">
        <v>36768</v>
      </c>
      <c r="F88" s="48">
        <v>4.75</v>
      </c>
      <c r="G88" s="12">
        <f t="shared" si="9"/>
        <v>24999.999999999913</v>
      </c>
      <c r="H88" s="12">
        <f t="shared" si="10"/>
        <v>5081747.2200000035</v>
      </c>
      <c r="I88" s="40"/>
      <c r="J88" s="42"/>
      <c r="K88" s="38"/>
      <c r="L88" s="38"/>
      <c r="M88" s="38"/>
      <c r="N88" s="38">
        <f t="shared" ref="N88:N93" si="11">G88</f>
        <v>24999.999999999913</v>
      </c>
      <c r="Q88" s="38"/>
      <c r="S88" s="45"/>
      <c r="AE88" s="72"/>
    </row>
    <row r="89" spans="1:31" s="2" customFormat="1" ht="15" hidden="1" customHeight="1" x14ac:dyDescent="0.2">
      <c r="A89" s="9">
        <v>36800</v>
      </c>
      <c r="B89" s="10">
        <v>1000000</v>
      </c>
      <c r="C89" s="13">
        <v>36768</v>
      </c>
      <c r="D89" s="11">
        <v>4.7</v>
      </c>
      <c r="E89" s="19">
        <v>36776</v>
      </c>
      <c r="F89" s="48">
        <v>5.0250000000000004</v>
      </c>
      <c r="G89" s="12">
        <f t="shared" ref="G89:G94" si="12">B89*(F89-D89)</f>
        <v>325000.00000000017</v>
      </c>
      <c r="H89" s="12">
        <f t="shared" ref="H89:H94" si="13">H88+G89</f>
        <v>5406747.2200000035</v>
      </c>
      <c r="I89" s="40"/>
      <c r="J89" s="42"/>
      <c r="K89" s="38"/>
      <c r="L89" s="38"/>
      <c r="M89" s="38"/>
      <c r="N89" s="38">
        <f t="shared" si="11"/>
        <v>325000.00000000017</v>
      </c>
      <c r="Q89" s="38"/>
      <c r="S89" s="45"/>
      <c r="AE89" s="72"/>
    </row>
    <row r="90" spans="1:31" s="2" customFormat="1" ht="15" hidden="1" customHeight="1" x14ac:dyDescent="0.2">
      <c r="A90" s="9">
        <v>36800</v>
      </c>
      <c r="B90" s="10">
        <v>2400000</v>
      </c>
      <c r="C90" s="13">
        <v>36769</v>
      </c>
      <c r="D90" s="11">
        <v>4.7850000000000001</v>
      </c>
      <c r="E90" s="19">
        <v>36780</v>
      </c>
      <c r="F90" s="48">
        <v>5.0149999999999997</v>
      </c>
      <c r="G90" s="12">
        <f t="shared" si="12"/>
        <v>551999.99999999884</v>
      </c>
      <c r="H90" s="12">
        <f t="shared" si="13"/>
        <v>5958747.2200000025</v>
      </c>
      <c r="I90" s="40"/>
      <c r="J90" s="42"/>
      <c r="K90" s="38"/>
      <c r="L90" s="38"/>
      <c r="M90" s="38"/>
      <c r="N90" s="38">
        <f t="shared" si="11"/>
        <v>551999.99999999884</v>
      </c>
      <c r="Q90" s="38"/>
      <c r="S90" s="45"/>
      <c r="AE90" s="72"/>
    </row>
    <row r="91" spans="1:31" s="2" customFormat="1" ht="15" hidden="1" customHeight="1" x14ac:dyDescent="0.2">
      <c r="A91" s="9">
        <v>36800</v>
      </c>
      <c r="B91" s="10">
        <v>500000</v>
      </c>
      <c r="C91" s="13">
        <v>36782</v>
      </c>
      <c r="D91" s="11">
        <v>5.05</v>
      </c>
      <c r="E91" s="19">
        <v>36783</v>
      </c>
      <c r="F91" s="48">
        <v>5.2</v>
      </c>
      <c r="G91" s="12">
        <f t="shared" si="12"/>
        <v>75000.000000000175</v>
      </c>
      <c r="H91" s="12">
        <f t="shared" si="13"/>
        <v>6033747.2200000025</v>
      </c>
      <c r="I91" s="40"/>
      <c r="J91" s="42"/>
      <c r="K91" s="38"/>
      <c r="L91" s="38"/>
      <c r="M91" s="38"/>
      <c r="N91" s="38">
        <f t="shared" si="11"/>
        <v>75000.000000000175</v>
      </c>
      <c r="Q91" s="38"/>
      <c r="S91" s="45"/>
      <c r="AE91" s="72"/>
    </row>
    <row r="92" spans="1:31" s="2" customFormat="1" ht="15" hidden="1" customHeight="1" x14ac:dyDescent="0.2">
      <c r="A92" s="9">
        <v>36800</v>
      </c>
      <c r="B92" s="10">
        <v>1500000</v>
      </c>
      <c r="C92" s="13">
        <v>36782</v>
      </c>
      <c r="D92" s="11">
        <v>5.05</v>
      </c>
      <c r="E92" s="46">
        <v>36784</v>
      </c>
      <c r="F92" s="48">
        <v>5.29</v>
      </c>
      <c r="G92" s="12">
        <f t="shared" si="12"/>
        <v>360000.00000000029</v>
      </c>
      <c r="H92" s="12">
        <f t="shared" si="13"/>
        <v>6393747.2200000025</v>
      </c>
      <c r="I92" s="40"/>
      <c r="J92" s="42"/>
      <c r="K92" s="38"/>
      <c r="L92" s="38"/>
      <c r="M92" s="38"/>
      <c r="N92" s="38">
        <f t="shared" si="11"/>
        <v>360000.00000000029</v>
      </c>
      <c r="Q92" s="38"/>
      <c r="S92" s="45"/>
      <c r="AE92" s="72"/>
    </row>
    <row r="93" spans="1:31" s="2" customFormat="1" ht="15" hidden="1" customHeight="1" x14ac:dyDescent="0.2">
      <c r="A93" s="9">
        <v>36800</v>
      </c>
      <c r="B93" s="10">
        <v>1000000</v>
      </c>
      <c r="C93" s="13">
        <v>36784</v>
      </c>
      <c r="D93" s="11">
        <v>5.22</v>
      </c>
      <c r="E93" s="19">
        <v>36794</v>
      </c>
      <c r="F93" s="48">
        <v>5.27</v>
      </c>
      <c r="G93" s="12">
        <f t="shared" si="12"/>
        <v>49999.999999999825</v>
      </c>
      <c r="H93" s="12">
        <f t="shared" si="13"/>
        <v>6443747.2200000025</v>
      </c>
      <c r="I93" s="40"/>
      <c r="J93" s="42"/>
      <c r="K93" s="38"/>
      <c r="L93" s="38"/>
      <c r="M93" s="38"/>
      <c r="N93" s="38">
        <f t="shared" si="11"/>
        <v>49999.999999999825</v>
      </c>
      <c r="Q93" s="38"/>
      <c r="S93" s="45"/>
      <c r="AE93" s="72"/>
    </row>
    <row r="94" spans="1:31" s="2" customFormat="1" ht="15" hidden="1" customHeight="1" x14ac:dyDescent="0.2">
      <c r="A94" s="9">
        <v>36800</v>
      </c>
      <c r="B94" s="10">
        <v>1000000</v>
      </c>
      <c r="C94" s="13">
        <v>36784</v>
      </c>
      <c r="D94" s="11">
        <v>5.22</v>
      </c>
      <c r="E94" s="19">
        <v>36795</v>
      </c>
      <c r="F94" s="48">
        <v>5.33</v>
      </c>
      <c r="G94" s="12">
        <f t="shared" si="12"/>
        <v>110000.00000000032</v>
      </c>
      <c r="H94" s="12">
        <f t="shared" si="13"/>
        <v>6553747.2200000025</v>
      </c>
      <c r="I94" s="40"/>
      <c r="J94" s="42"/>
      <c r="K94" s="38"/>
      <c r="L94" s="38"/>
      <c r="M94" s="38"/>
      <c r="N94" s="38">
        <f>G94</f>
        <v>110000.00000000032</v>
      </c>
      <c r="Q94" s="38"/>
      <c r="S94" s="45"/>
      <c r="AE94" s="72"/>
    </row>
    <row r="95" spans="1:31" s="2" customFormat="1" ht="15" hidden="1" customHeight="1" x14ac:dyDescent="0.2">
      <c r="A95" s="9">
        <v>36831</v>
      </c>
      <c r="B95" s="10">
        <v>500000</v>
      </c>
      <c r="C95" s="13">
        <v>36800</v>
      </c>
      <c r="D95" s="11">
        <v>5.3</v>
      </c>
      <c r="E95" s="19">
        <v>36804</v>
      </c>
      <c r="F95" s="48">
        <v>5.31</v>
      </c>
      <c r="G95" s="12">
        <f t="shared" ref="G95:G102" si="14">B95*(F95-D95)</f>
        <v>4999.9999999998936</v>
      </c>
      <c r="H95" s="12">
        <f t="shared" ref="H95:H102" si="15">H94+G95</f>
        <v>6558747.2200000025</v>
      </c>
      <c r="I95" s="40"/>
      <c r="J95" s="42"/>
      <c r="K95" s="38"/>
      <c r="L95" s="38"/>
      <c r="M95" s="38"/>
      <c r="N95" s="38"/>
      <c r="O95" s="38">
        <f t="shared" ref="O95:O100" si="16">G95</f>
        <v>4999.9999999998936</v>
      </c>
      <c r="Q95" s="38"/>
      <c r="S95" s="45"/>
      <c r="AE95" s="72"/>
    </row>
    <row r="96" spans="1:31" s="2" customFormat="1" ht="15" hidden="1" customHeight="1" x14ac:dyDescent="0.2">
      <c r="A96" s="9">
        <v>36831</v>
      </c>
      <c r="B96" s="10">
        <v>1000000</v>
      </c>
      <c r="C96" s="13">
        <v>36818</v>
      </c>
      <c r="D96" s="11">
        <v>4.99</v>
      </c>
      <c r="E96" s="19">
        <v>36818</v>
      </c>
      <c r="F96" s="48">
        <v>5.0999999999999996</v>
      </c>
      <c r="G96" s="12">
        <f t="shared" si="14"/>
        <v>109999.99999999943</v>
      </c>
      <c r="H96" s="12">
        <f t="shared" si="15"/>
        <v>6668747.2200000016</v>
      </c>
      <c r="I96" s="40"/>
      <c r="J96" s="42"/>
      <c r="K96" s="38"/>
      <c r="L96" s="38"/>
      <c r="M96" s="38"/>
      <c r="N96" s="38"/>
      <c r="O96" s="38">
        <f t="shared" si="16"/>
        <v>109999.99999999943</v>
      </c>
      <c r="Q96" s="38"/>
      <c r="S96" s="45"/>
      <c r="AE96" s="72"/>
    </row>
    <row r="97" spans="1:31" s="2" customFormat="1" ht="15" hidden="1" customHeight="1" x14ac:dyDescent="0.2">
      <c r="A97" s="9">
        <v>36831</v>
      </c>
      <c r="B97" s="10">
        <v>500000</v>
      </c>
      <c r="C97" s="19">
        <v>36823</v>
      </c>
      <c r="D97" s="49">
        <v>4.84</v>
      </c>
      <c r="E97" s="19">
        <v>36819</v>
      </c>
      <c r="F97" s="48">
        <v>4.97</v>
      </c>
      <c r="G97" s="12">
        <f t="shared" si="14"/>
        <v>64999.999999999949</v>
      </c>
      <c r="H97" s="12">
        <f t="shared" si="15"/>
        <v>6733747.2200000016</v>
      </c>
      <c r="I97" s="40"/>
      <c r="J97" s="42"/>
      <c r="K97" s="38"/>
      <c r="L97" s="38"/>
      <c r="M97" s="38"/>
      <c r="N97" s="38"/>
      <c r="O97" s="38">
        <f t="shared" si="16"/>
        <v>64999.999999999949</v>
      </c>
      <c r="Q97" s="38"/>
      <c r="S97" s="45"/>
      <c r="AE97" s="72"/>
    </row>
    <row r="98" spans="1:31" s="2" customFormat="1" ht="15" hidden="1" customHeight="1" x14ac:dyDescent="0.2">
      <c r="A98" s="9">
        <v>36831</v>
      </c>
      <c r="B98" s="10">
        <v>550000</v>
      </c>
      <c r="C98" s="19">
        <v>36823</v>
      </c>
      <c r="D98" s="49">
        <v>4.84</v>
      </c>
      <c r="E98" s="13">
        <v>36822</v>
      </c>
      <c r="F98" s="48">
        <v>5.0599999999999996</v>
      </c>
      <c r="G98" s="12">
        <f t="shared" si="14"/>
        <v>120999.99999999987</v>
      </c>
      <c r="H98" s="12">
        <f t="shared" si="15"/>
        <v>6854747.2200000016</v>
      </c>
      <c r="I98" s="40"/>
      <c r="J98" s="42"/>
      <c r="K98" s="38"/>
      <c r="L98" s="38"/>
      <c r="M98" s="38"/>
      <c r="N98" s="38"/>
      <c r="O98" s="38">
        <f t="shared" si="16"/>
        <v>120999.99999999987</v>
      </c>
      <c r="Q98" s="38"/>
      <c r="S98" s="45"/>
      <c r="AE98" s="72"/>
    </row>
    <row r="99" spans="1:31" s="2" customFormat="1" ht="15" hidden="1" customHeight="1" x14ac:dyDescent="0.2">
      <c r="A99" s="9">
        <v>36831</v>
      </c>
      <c r="B99" s="10">
        <v>450000</v>
      </c>
      <c r="C99" s="19">
        <v>36822</v>
      </c>
      <c r="D99" s="49">
        <v>5.0650000000000004</v>
      </c>
      <c r="E99" s="13">
        <v>36822</v>
      </c>
      <c r="F99" s="48">
        <v>5.0599999999999996</v>
      </c>
      <c r="G99" s="12">
        <f t="shared" si="14"/>
        <v>-2250.0000000003515</v>
      </c>
      <c r="H99" s="12">
        <f t="shared" si="15"/>
        <v>6852497.2200000016</v>
      </c>
      <c r="I99" s="40"/>
      <c r="J99" s="42"/>
      <c r="K99" s="38"/>
      <c r="L99" s="38"/>
      <c r="M99" s="38"/>
      <c r="N99" s="38"/>
      <c r="O99" s="38">
        <f t="shared" si="16"/>
        <v>-2250.0000000003515</v>
      </c>
      <c r="Q99" s="38"/>
      <c r="S99" s="45"/>
      <c r="AE99" s="72"/>
    </row>
    <row r="100" spans="1:31" s="2" customFormat="1" ht="15" hidden="1" customHeight="1" x14ac:dyDescent="0.2">
      <c r="A100" s="9">
        <v>36831</v>
      </c>
      <c r="B100" s="10">
        <v>1000000</v>
      </c>
      <c r="C100" s="19">
        <v>36823</v>
      </c>
      <c r="D100" s="49">
        <v>4.9400000000000004</v>
      </c>
      <c r="E100" s="13">
        <v>36822</v>
      </c>
      <c r="F100" s="48">
        <v>5.0599999999999996</v>
      </c>
      <c r="G100" s="12">
        <f t="shared" si="14"/>
        <v>119999.99999999921</v>
      </c>
      <c r="H100" s="12">
        <f t="shared" si="15"/>
        <v>6972497.2200000007</v>
      </c>
      <c r="I100" s="40"/>
      <c r="J100" s="42"/>
      <c r="K100" s="38"/>
      <c r="L100" s="38"/>
      <c r="M100" s="38"/>
      <c r="N100" s="38"/>
      <c r="O100" s="38">
        <f t="shared" si="16"/>
        <v>119999.99999999921</v>
      </c>
      <c r="Q100" s="38"/>
      <c r="S100" s="45"/>
      <c r="AE100" s="72"/>
    </row>
    <row r="101" spans="1:31" s="2" customFormat="1" ht="15" hidden="1" customHeight="1" x14ac:dyDescent="0.2">
      <c r="A101" s="9">
        <v>36831</v>
      </c>
      <c r="B101" s="10">
        <v>1000000</v>
      </c>
      <c r="C101" s="19">
        <v>36824</v>
      </c>
      <c r="D101" s="49">
        <v>4.68</v>
      </c>
      <c r="E101" s="13">
        <v>36824</v>
      </c>
      <c r="F101" s="48">
        <v>4.7949999999999999</v>
      </c>
      <c r="G101" s="12">
        <f t="shared" si="14"/>
        <v>115000.00000000022</v>
      </c>
      <c r="H101" s="12">
        <f t="shared" si="15"/>
        <v>7087497.2200000007</v>
      </c>
      <c r="I101" s="40"/>
      <c r="J101" s="42"/>
      <c r="K101" s="38"/>
      <c r="L101" s="38"/>
      <c r="M101" s="38"/>
      <c r="N101" s="38"/>
      <c r="O101" s="38">
        <f>G101</f>
        <v>115000.00000000022</v>
      </c>
      <c r="Q101" s="38"/>
      <c r="S101" s="45"/>
      <c r="AE101" s="72"/>
    </row>
    <row r="102" spans="1:31" s="2" customFormat="1" ht="15" hidden="1" customHeight="1" x14ac:dyDescent="0.2">
      <c r="A102" s="9">
        <v>36831</v>
      </c>
      <c r="B102" s="10">
        <v>1000000</v>
      </c>
      <c r="C102" s="19">
        <v>36824</v>
      </c>
      <c r="D102" s="48">
        <v>4.67</v>
      </c>
      <c r="E102" s="13">
        <v>36824</v>
      </c>
      <c r="F102" s="48">
        <v>4.7949999999999999</v>
      </c>
      <c r="G102" s="12">
        <f t="shared" si="14"/>
        <v>125000</v>
      </c>
      <c r="H102" s="12">
        <f t="shared" si="15"/>
        <v>7212497.2200000007</v>
      </c>
      <c r="I102" s="40"/>
      <c r="J102" s="42"/>
      <c r="K102" s="38"/>
      <c r="L102" s="38"/>
      <c r="M102" s="38"/>
      <c r="N102" s="38"/>
      <c r="O102" s="38">
        <f>G102</f>
        <v>125000</v>
      </c>
      <c r="Q102" s="38"/>
      <c r="S102" s="45"/>
      <c r="AE102" s="72"/>
    </row>
    <row r="103" spans="1:31" s="2" customFormat="1" ht="15" hidden="1" customHeight="1" x14ac:dyDescent="0.2">
      <c r="A103" s="9">
        <v>36831</v>
      </c>
      <c r="B103" s="10">
        <v>1000000</v>
      </c>
      <c r="C103" s="19">
        <v>36826</v>
      </c>
      <c r="D103" s="48">
        <v>4.55</v>
      </c>
      <c r="E103" s="13">
        <v>36826</v>
      </c>
      <c r="F103" s="48">
        <v>4.5999999999999996</v>
      </c>
      <c r="G103" s="12">
        <f t="shared" ref="G103:G114" si="17">B103*(F103-D103)</f>
        <v>49999.999999999825</v>
      </c>
      <c r="H103" s="12">
        <f t="shared" ref="H103:H114" si="18">H102+G103</f>
        <v>7262497.2200000007</v>
      </c>
      <c r="I103" s="40"/>
      <c r="J103" s="42"/>
      <c r="K103" s="38"/>
      <c r="L103" s="38"/>
      <c r="M103" s="38"/>
      <c r="N103" s="38"/>
      <c r="O103" s="38">
        <f>G103</f>
        <v>49999.999999999825</v>
      </c>
      <c r="Q103" s="38"/>
      <c r="S103" s="45"/>
      <c r="AE103" s="72"/>
    </row>
    <row r="104" spans="1:31" s="2" customFormat="1" ht="15" hidden="1" customHeight="1" x14ac:dyDescent="0.2">
      <c r="A104" s="9">
        <v>36861</v>
      </c>
      <c r="B104" s="10">
        <v>1000000</v>
      </c>
      <c r="C104" s="19">
        <v>36830</v>
      </c>
      <c r="D104" s="48">
        <v>4.5999999999999996</v>
      </c>
      <c r="E104" s="13">
        <v>36829</v>
      </c>
      <c r="F104" s="48">
        <v>4.5999999999999996</v>
      </c>
      <c r="G104" s="12">
        <f t="shared" si="17"/>
        <v>0</v>
      </c>
      <c r="H104" s="12">
        <f t="shared" si="18"/>
        <v>7262497.2200000007</v>
      </c>
      <c r="I104" s="40"/>
      <c r="J104" s="42"/>
      <c r="K104" s="38"/>
      <c r="L104" s="38"/>
      <c r="M104" s="38"/>
      <c r="N104" s="38"/>
      <c r="O104" s="38"/>
      <c r="P104" s="38">
        <f t="shared" ref="P104:P111" si="19">G104</f>
        <v>0</v>
      </c>
      <c r="Q104" s="38"/>
      <c r="S104" s="45"/>
      <c r="AE104" s="72"/>
    </row>
    <row r="105" spans="1:31" s="2" customFormat="1" ht="15" hidden="1" customHeight="1" x14ac:dyDescent="0.2">
      <c r="A105" s="9">
        <v>36861</v>
      </c>
      <c r="B105" s="10">
        <v>1000000</v>
      </c>
      <c r="C105" s="19">
        <v>36837</v>
      </c>
      <c r="D105" s="48">
        <v>5.03</v>
      </c>
      <c r="E105" s="19">
        <v>36844</v>
      </c>
      <c r="F105" s="49">
        <v>5.86</v>
      </c>
      <c r="G105" s="12">
        <f t="shared" si="17"/>
        <v>830000.00000000012</v>
      </c>
      <c r="H105" s="12">
        <f t="shared" si="18"/>
        <v>8092497.2200000007</v>
      </c>
      <c r="I105" s="40"/>
      <c r="J105" s="42"/>
      <c r="K105" s="38"/>
      <c r="L105" s="38"/>
      <c r="M105" s="38"/>
      <c r="N105" s="38"/>
      <c r="O105" s="38"/>
      <c r="P105" s="38">
        <f t="shared" si="19"/>
        <v>830000.00000000012</v>
      </c>
      <c r="Q105" s="38"/>
      <c r="S105" s="45"/>
      <c r="AE105" s="72"/>
    </row>
    <row r="106" spans="1:31" s="2" customFormat="1" ht="15" hidden="1" customHeight="1" x14ac:dyDescent="0.2">
      <c r="A106" s="9">
        <v>36861</v>
      </c>
      <c r="B106" s="10">
        <v>1250000</v>
      </c>
      <c r="C106" s="19">
        <v>36838</v>
      </c>
      <c r="D106" s="48">
        <v>5.14</v>
      </c>
      <c r="E106" s="19">
        <v>36850</v>
      </c>
      <c r="F106" s="49">
        <v>6.24</v>
      </c>
      <c r="G106" s="12">
        <f t="shared" si="17"/>
        <v>1375000.0000000007</v>
      </c>
      <c r="H106" s="12">
        <f t="shared" si="18"/>
        <v>9467497.2200000007</v>
      </c>
      <c r="I106" s="40"/>
      <c r="J106" s="42"/>
      <c r="K106" s="38"/>
      <c r="L106" s="38"/>
      <c r="M106" s="38"/>
      <c r="N106" s="38"/>
      <c r="O106" s="38"/>
      <c r="P106" s="38">
        <f t="shared" si="19"/>
        <v>1375000.0000000007</v>
      </c>
      <c r="Q106" s="38"/>
      <c r="S106" s="45"/>
      <c r="AE106" s="72"/>
    </row>
    <row r="107" spans="1:31" s="2" customFormat="1" ht="15" hidden="1" customHeight="1" x14ac:dyDescent="0.2">
      <c r="A107" s="9">
        <v>36861</v>
      </c>
      <c r="B107" s="10">
        <v>1000000</v>
      </c>
      <c r="C107" s="19">
        <v>36844</v>
      </c>
      <c r="D107" s="48">
        <v>5.84</v>
      </c>
      <c r="E107" s="13">
        <v>36844</v>
      </c>
      <c r="F107" s="48">
        <v>5.88</v>
      </c>
      <c r="G107" s="12">
        <f t="shared" si="17"/>
        <v>40000.000000000036</v>
      </c>
      <c r="H107" s="12">
        <f t="shared" si="18"/>
        <v>9507497.2200000007</v>
      </c>
      <c r="I107" s="40"/>
      <c r="J107" s="42"/>
      <c r="K107" s="38"/>
      <c r="L107" s="38"/>
      <c r="M107" s="38"/>
      <c r="N107" s="38"/>
      <c r="O107" s="38"/>
      <c r="P107" s="38">
        <f t="shared" si="19"/>
        <v>40000.000000000036</v>
      </c>
      <c r="Q107" s="38"/>
      <c r="S107" s="45"/>
      <c r="AE107" s="72"/>
    </row>
    <row r="108" spans="1:31" s="2" customFormat="1" ht="15" hidden="1" customHeight="1" x14ac:dyDescent="0.2">
      <c r="A108" s="9">
        <v>36861</v>
      </c>
      <c r="B108" s="10">
        <v>1000000</v>
      </c>
      <c r="C108" s="19">
        <v>36844</v>
      </c>
      <c r="D108" s="48">
        <v>5.94</v>
      </c>
      <c r="E108" s="13">
        <v>36844</v>
      </c>
      <c r="F108" s="48">
        <v>5.99</v>
      </c>
      <c r="G108" s="12">
        <f t="shared" si="17"/>
        <v>49999.999999999825</v>
      </c>
      <c r="H108" s="12">
        <f t="shared" si="18"/>
        <v>9557497.2200000007</v>
      </c>
      <c r="I108" s="40"/>
      <c r="J108" s="42"/>
      <c r="K108" s="38"/>
      <c r="L108" s="38"/>
      <c r="M108" s="38"/>
      <c r="N108" s="38"/>
      <c r="O108" s="38"/>
      <c r="P108" s="38">
        <f t="shared" si="19"/>
        <v>49999.999999999825</v>
      </c>
      <c r="Q108" s="38"/>
      <c r="S108" s="45"/>
      <c r="AE108" s="72"/>
    </row>
    <row r="109" spans="1:31" s="2" customFormat="1" ht="15" hidden="1" customHeight="1" x14ac:dyDescent="0.2">
      <c r="A109" s="9">
        <v>36861</v>
      </c>
      <c r="B109" s="10">
        <v>1000000</v>
      </c>
      <c r="C109" s="19">
        <v>36845</v>
      </c>
      <c r="D109" s="48">
        <v>6.04</v>
      </c>
      <c r="E109" s="13">
        <v>36845</v>
      </c>
      <c r="F109" s="48">
        <v>6.16</v>
      </c>
      <c r="G109" s="12">
        <f t="shared" si="17"/>
        <v>120000.0000000001</v>
      </c>
      <c r="H109" s="12">
        <f t="shared" si="18"/>
        <v>9677497.2200000007</v>
      </c>
      <c r="I109" s="40"/>
      <c r="J109" s="42"/>
      <c r="K109" s="38"/>
      <c r="L109" s="38"/>
      <c r="M109" s="38"/>
      <c r="N109" s="38"/>
      <c r="O109" s="38"/>
      <c r="P109" s="38">
        <f t="shared" si="19"/>
        <v>120000.0000000001</v>
      </c>
      <c r="Q109" s="38"/>
      <c r="S109" s="45"/>
      <c r="AE109" s="72"/>
    </row>
    <row r="110" spans="1:31" s="2" customFormat="1" ht="15" hidden="1" customHeight="1" x14ac:dyDescent="0.2">
      <c r="A110" s="9">
        <v>36861</v>
      </c>
      <c r="B110" s="10">
        <v>1000000</v>
      </c>
      <c r="C110" s="19">
        <v>36847</v>
      </c>
      <c r="D110" s="48">
        <v>5.9</v>
      </c>
      <c r="E110" s="19">
        <v>36850</v>
      </c>
      <c r="F110" s="49">
        <v>6.24</v>
      </c>
      <c r="G110" s="12">
        <f t="shared" si="17"/>
        <v>339999.99999999988</v>
      </c>
      <c r="H110" s="12">
        <f t="shared" si="18"/>
        <v>10017497.220000001</v>
      </c>
      <c r="I110" s="40"/>
      <c r="J110" s="42"/>
      <c r="K110" s="38"/>
      <c r="L110" s="38"/>
      <c r="M110" s="38"/>
      <c r="N110" s="38"/>
      <c r="O110" s="38"/>
      <c r="P110" s="38">
        <f t="shared" si="19"/>
        <v>339999.99999999988</v>
      </c>
      <c r="Q110" s="38"/>
      <c r="S110" s="45"/>
      <c r="AE110" s="72"/>
    </row>
    <row r="111" spans="1:31" s="2" customFormat="1" ht="15" hidden="1" customHeight="1" x14ac:dyDescent="0.2">
      <c r="A111" s="9">
        <v>36861</v>
      </c>
      <c r="B111" s="10">
        <v>1250000</v>
      </c>
      <c r="C111" s="19">
        <v>36858</v>
      </c>
      <c r="D111" s="48">
        <v>5.96</v>
      </c>
      <c r="E111" s="13">
        <v>36858</v>
      </c>
      <c r="F111" s="48">
        <v>6.08</v>
      </c>
      <c r="G111" s="12">
        <f t="shared" si="17"/>
        <v>150000.00000000015</v>
      </c>
      <c r="H111" s="12">
        <f t="shared" si="18"/>
        <v>10167497.220000001</v>
      </c>
      <c r="I111" s="40"/>
      <c r="J111" s="42"/>
      <c r="K111" s="38"/>
      <c r="L111" s="38"/>
      <c r="M111" s="38"/>
      <c r="N111" s="38"/>
      <c r="O111" s="38"/>
      <c r="P111" s="38">
        <f t="shared" si="19"/>
        <v>150000.00000000015</v>
      </c>
      <c r="Q111" s="38"/>
      <c r="S111" s="45"/>
      <c r="AE111" s="72"/>
    </row>
    <row r="112" spans="1:31" s="2" customFormat="1" ht="15" hidden="1" customHeight="1" x14ac:dyDescent="0.2">
      <c r="A112" s="9">
        <v>36892</v>
      </c>
      <c r="B112" s="10">
        <v>500000</v>
      </c>
      <c r="C112" s="19" t="s">
        <v>20</v>
      </c>
      <c r="D112" s="48">
        <v>6.27</v>
      </c>
      <c r="E112" s="13">
        <v>36858</v>
      </c>
      <c r="F112" s="48">
        <v>6.17</v>
      </c>
      <c r="G112" s="12">
        <f t="shared" si="17"/>
        <v>-49999.999999999825</v>
      </c>
      <c r="H112" s="12">
        <f t="shared" si="18"/>
        <v>10117497.220000001</v>
      </c>
      <c r="I112" s="40"/>
      <c r="J112" s="42"/>
      <c r="K112" s="38"/>
      <c r="L112" s="38"/>
      <c r="M112" s="38"/>
      <c r="N112" s="38"/>
      <c r="O112" s="38"/>
      <c r="P112" s="38"/>
      <c r="Q112" s="38">
        <f>G112</f>
        <v>-49999.999999999825</v>
      </c>
      <c r="S112" s="45"/>
      <c r="AE112" s="72"/>
    </row>
    <row r="113" spans="1:31" s="2" customFormat="1" ht="15" hidden="1" customHeight="1" x14ac:dyDescent="0.2">
      <c r="A113" s="9">
        <v>36892</v>
      </c>
      <c r="B113" s="10">
        <v>750000</v>
      </c>
      <c r="C113" s="19">
        <v>36861</v>
      </c>
      <c r="D113" s="48">
        <v>6.61</v>
      </c>
      <c r="E113" s="13">
        <v>36861</v>
      </c>
      <c r="F113" s="48">
        <v>6.72</v>
      </c>
      <c r="G113" s="12">
        <f t="shared" si="17"/>
        <v>82499.999999999578</v>
      </c>
      <c r="H113" s="12">
        <f t="shared" si="18"/>
        <v>10199997.220000001</v>
      </c>
      <c r="I113" s="40"/>
      <c r="J113" s="42"/>
      <c r="K113" s="38"/>
      <c r="L113" s="38"/>
      <c r="M113" s="38"/>
      <c r="N113" s="38"/>
      <c r="O113" s="38"/>
      <c r="P113" s="38"/>
      <c r="Q113" s="38">
        <f>G113</f>
        <v>82499.999999999578</v>
      </c>
      <c r="S113" s="45"/>
      <c r="AE113" s="72"/>
    </row>
    <row r="114" spans="1:31" s="2" customFormat="1" ht="15" hidden="1" customHeight="1" x14ac:dyDescent="0.2">
      <c r="A114" s="9">
        <v>36892</v>
      </c>
      <c r="B114" s="10">
        <v>750000</v>
      </c>
      <c r="C114" s="19">
        <v>36861</v>
      </c>
      <c r="D114" s="48">
        <v>6.61</v>
      </c>
      <c r="E114" s="19">
        <v>36866</v>
      </c>
      <c r="F114" s="48">
        <v>8.5</v>
      </c>
      <c r="G114" s="12">
        <f t="shared" si="17"/>
        <v>1417499.9999999998</v>
      </c>
      <c r="H114" s="12">
        <f t="shared" si="18"/>
        <v>11617497.220000001</v>
      </c>
      <c r="I114" s="40"/>
      <c r="J114" s="42"/>
      <c r="K114" s="38"/>
      <c r="L114" s="38"/>
      <c r="M114" s="38"/>
      <c r="N114" s="38"/>
      <c r="O114" s="38"/>
      <c r="P114" s="38"/>
      <c r="Q114" s="38">
        <f>G114</f>
        <v>1417499.9999999998</v>
      </c>
      <c r="S114" s="45"/>
      <c r="AE114" s="72"/>
    </row>
    <row r="115" spans="1:31" s="2" customFormat="1" ht="15" hidden="1" customHeight="1" x14ac:dyDescent="0.2">
      <c r="A115" s="9">
        <v>36892</v>
      </c>
      <c r="B115" s="10">
        <v>750000</v>
      </c>
      <c r="C115" s="19">
        <v>36864</v>
      </c>
      <c r="D115" s="48">
        <v>7.28</v>
      </c>
      <c r="E115" s="19">
        <v>36866</v>
      </c>
      <c r="F115" s="48">
        <v>8.5</v>
      </c>
      <c r="G115" s="12">
        <f>B115*(F115-D115)</f>
        <v>914999.99999999977</v>
      </c>
      <c r="H115" s="12">
        <f>H114+G115</f>
        <v>12532497.220000001</v>
      </c>
      <c r="I115" s="40"/>
      <c r="J115" s="42"/>
      <c r="K115" s="38"/>
      <c r="L115" s="38"/>
      <c r="M115" s="38"/>
      <c r="N115" s="38"/>
      <c r="O115" s="38"/>
      <c r="P115" s="38"/>
      <c r="Q115" s="38">
        <f>G115</f>
        <v>914999.99999999977</v>
      </c>
      <c r="S115" s="45"/>
      <c r="AE115" s="72"/>
    </row>
    <row r="116" spans="1:31" s="2" customFormat="1" ht="15" hidden="1" customHeight="1" x14ac:dyDescent="0.2">
      <c r="A116" s="9">
        <v>36892</v>
      </c>
      <c r="B116" s="10">
        <v>1000000</v>
      </c>
      <c r="C116" s="19">
        <v>36864</v>
      </c>
      <c r="D116" s="49">
        <v>7.42</v>
      </c>
      <c r="E116" s="19">
        <v>36866</v>
      </c>
      <c r="F116" s="49">
        <v>8.5</v>
      </c>
      <c r="G116" s="12">
        <f>B116*(F116-D116)</f>
        <v>1080000</v>
      </c>
      <c r="H116" s="12">
        <f>H115+G116</f>
        <v>13612497.220000001</v>
      </c>
      <c r="I116" s="40"/>
      <c r="J116" s="42"/>
      <c r="K116" s="38"/>
      <c r="L116" s="38"/>
      <c r="M116" s="38"/>
      <c r="N116" s="38"/>
      <c r="O116" s="38"/>
      <c r="P116" s="38"/>
      <c r="Q116" s="38">
        <f>G116</f>
        <v>1080000</v>
      </c>
      <c r="S116" s="45"/>
      <c r="AE116" s="72"/>
    </row>
    <row r="117" spans="1:31" s="2" customFormat="1" ht="15" hidden="1" customHeight="1" x14ac:dyDescent="0.2">
      <c r="A117" s="9">
        <v>36923</v>
      </c>
      <c r="B117" s="10">
        <v>1000000</v>
      </c>
      <c r="C117" s="19">
        <v>36864</v>
      </c>
      <c r="D117" s="49">
        <v>7.19</v>
      </c>
      <c r="E117" s="19">
        <v>36866</v>
      </c>
      <c r="F117" s="49">
        <v>8.3000000000000007</v>
      </c>
      <c r="G117" s="12">
        <f t="shared" ref="G117:G131" si="20">B117*(F117-D117)</f>
        <v>1110000.0000000002</v>
      </c>
      <c r="H117" s="12">
        <f t="shared" ref="H117:H131" si="21">H116+G117</f>
        <v>14722497.220000001</v>
      </c>
      <c r="I117" s="40"/>
      <c r="J117" s="42"/>
      <c r="K117" s="38"/>
      <c r="L117" s="38"/>
      <c r="M117" s="38"/>
      <c r="N117" s="38"/>
      <c r="O117" s="38"/>
      <c r="P117" s="38"/>
      <c r="Q117" s="38"/>
      <c r="R117" s="38">
        <f>G117</f>
        <v>1110000.0000000002</v>
      </c>
      <c r="S117" s="45"/>
      <c r="AE117" s="72"/>
    </row>
    <row r="118" spans="1:31" s="2" customFormat="1" ht="15" hidden="1" customHeight="1" x14ac:dyDescent="0.2">
      <c r="A118" s="9">
        <v>36923</v>
      </c>
      <c r="B118" s="10">
        <v>1500000</v>
      </c>
      <c r="C118" s="19">
        <v>36865</v>
      </c>
      <c r="D118" s="49">
        <v>7.11</v>
      </c>
      <c r="E118" s="19">
        <v>36873</v>
      </c>
      <c r="F118" s="49">
        <v>7.9</v>
      </c>
      <c r="G118" s="12">
        <f t="shared" si="20"/>
        <v>1185000</v>
      </c>
      <c r="H118" s="12">
        <f t="shared" si="21"/>
        <v>15907497.220000001</v>
      </c>
      <c r="I118" s="40"/>
      <c r="J118" s="42"/>
      <c r="K118" s="38"/>
      <c r="L118" s="38"/>
      <c r="M118" s="38"/>
      <c r="N118" s="38"/>
      <c r="O118" s="38"/>
      <c r="P118" s="38"/>
      <c r="Q118" s="38"/>
      <c r="R118" s="38">
        <f>G118</f>
        <v>1185000</v>
      </c>
      <c r="S118" s="45"/>
      <c r="AE118" s="72"/>
    </row>
    <row r="119" spans="1:31" s="2" customFormat="1" ht="15" hidden="1" customHeight="1" x14ac:dyDescent="0.2">
      <c r="A119" s="54">
        <v>36526</v>
      </c>
      <c r="B119" s="55">
        <v>310000</v>
      </c>
      <c r="C119" s="19">
        <v>36871</v>
      </c>
      <c r="D119" s="49">
        <v>9.24</v>
      </c>
      <c r="E119" s="52">
        <v>36871</v>
      </c>
      <c r="F119" s="49">
        <v>9.5399999999999991</v>
      </c>
      <c r="G119" s="56">
        <f t="shared" si="20"/>
        <v>92999.999999999665</v>
      </c>
      <c r="H119" s="56">
        <f t="shared" si="21"/>
        <v>16000497.220000001</v>
      </c>
      <c r="I119" s="57"/>
      <c r="J119" s="58"/>
      <c r="K119" s="58"/>
      <c r="L119" s="58"/>
      <c r="M119" s="58"/>
      <c r="N119" s="58"/>
      <c r="O119" s="58"/>
      <c r="P119" s="58"/>
      <c r="Q119" s="58">
        <f>G119</f>
        <v>92999.999999999665</v>
      </c>
      <c r="R119" s="57"/>
      <c r="S119" s="59"/>
      <c r="AE119" s="72"/>
    </row>
    <row r="120" spans="1:31" s="2" customFormat="1" ht="15" hidden="1" customHeight="1" x14ac:dyDescent="0.2">
      <c r="A120" s="54">
        <v>36892</v>
      </c>
      <c r="B120" s="55">
        <v>1000000</v>
      </c>
      <c r="C120" s="19">
        <v>36872</v>
      </c>
      <c r="D120" s="49">
        <v>8.1999999999999993</v>
      </c>
      <c r="E120" s="52">
        <v>36872</v>
      </c>
      <c r="F120" s="49">
        <v>8.6999999999999993</v>
      </c>
      <c r="G120" s="56">
        <f t="shared" si="20"/>
        <v>500000</v>
      </c>
      <c r="H120" s="56">
        <f t="shared" si="21"/>
        <v>16500497.220000001</v>
      </c>
      <c r="I120" s="57"/>
      <c r="J120" s="58"/>
      <c r="K120" s="58"/>
      <c r="L120" s="58"/>
      <c r="M120" s="58"/>
      <c r="N120" s="58"/>
      <c r="O120" s="58"/>
      <c r="P120" s="58"/>
      <c r="Q120" s="58">
        <f>G120</f>
        <v>500000</v>
      </c>
      <c r="R120" s="57"/>
      <c r="S120" s="59"/>
      <c r="AE120" s="72"/>
    </row>
    <row r="121" spans="1:31" s="2" customFormat="1" ht="15" hidden="1" customHeight="1" x14ac:dyDescent="0.2">
      <c r="A121" s="54">
        <v>36892</v>
      </c>
      <c r="B121" s="55">
        <v>500000</v>
      </c>
      <c r="C121" s="19">
        <v>36872</v>
      </c>
      <c r="D121" s="49">
        <v>8</v>
      </c>
      <c r="E121" s="19">
        <v>36873</v>
      </c>
      <c r="F121" s="49">
        <v>8.0500000000000007</v>
      </c>
      <c r="G121" s="56">
        <f t="shared" si="20"/>
        <v>25000.000000000357</v>
      </c>
      <c r="H121" s="56">
        <f t="shared" si="21"/>
        <v>16525497.220000001</v>
      </c>
      <c r="I121" s="57"/>
      <c r="J121" s="58"/>
      <c r="K121" s="58"/>
      <c r="L121" s="58"/>
      <c r="M121" s="58"/>
      <c r="N121" s="58"/>
      <c r="O121" s="58"/>
      <c r="P121" s="58"/>
      <c r="Q121" s="58">
        <f>G121</f>
        <v>25000.000000000357</v>
      </c>
      <c r="R121" s="57"/>
      <c r="S121" s="59"/>
      <c r="AE121" s="72"/>
    </row>
    <row r="122" spans="1:31" s="2" customFormat="1" ht="15" hidden="1" customHeight="1" x14ac:dyDescent="0.2">
      <c r="A122" s="54">
        <v>36892</v>
      </c>
      <c r="B122" s="55">
        <v>1000000</v>
      </c>
      <c r="C122" s="19">
        <v>36878</v>
      </c>
      <c r="D122" s="49">
        <v>8.5500000000000007</v>
      </c>
      <c r="E122" s="52">
        <v>36879</v>
      </c>
      <c r="F122" s="49">
        <v>8.89</v>
      </c>
      <c r="G122" s="56">
        <f t="shared" si="20"/>
        <v>339999.99999999988</v>
      </c>
      <c r="H122" s="56">
        <f t="shared" si="21"/>
        <v>16865497.219999999</v>
      </c>
      <c r="I122" s="57"/>
      <c r="J122" s="58"/>
      <c r="K122" s="58"/>
      <c r="L122" s="58"/>
      <c r="M122" s="58"/>
      <c r="N122" s="58"/>
      <c r="O122" s="58"/>
      <c r="P122" s="58"/>
      <c r="Q122" s="58">
        <f>G122</f>
        <v>339999.99999999988</v>
      </c>
      <c r="R122" s="57"/>
      <c r="S122" s="59"/>
      <c r="AE122" s="72"/>
    </row>
    <row r="123" spans="1:31" s="2" customFormat="1" ht="15" hidden="1" customHeight="1" x14ac:dyDescent="0.2">
      <c r="A123" s="54">
        <v>36923</v>
      </c>
      <c r="B123" s="55">
        <v>2000000</v>
      </c>
      <c r="C123" s="19">
        <v>36878</v>
      </c>
      <c r="D123" s="49">
        <v>8.4</v>
      </c>
      <c r="E123" s="52">
        <v>36879</v>
      </c>
      <c r="F123" s="49">
        <v>8.7200000000000006</v>
      </c>
      <c r="G123" s="56">
        <f t="shared" si="20"/>
        <v>640000.00000000058</v>
      </c>
      <c r="H123" s="56">
        <f t="shared" si="21"/>
        <v>17505497.219999999</v>
      </c>
      <c r="I123" s="57"/>
      <c r="J123" s="58"/>
      <c r="K123" s="58"/>
      <c r="L123" s="58"/>
      <c r="M123" s="58"/>
      <c r="N123" s="58"/>
      <c r="O123" s="58"/>
      <c r="P123" s="58"/>
      <c r="Q123" s="58"/>
      <c r="R123" s="58">
        <f>G123</f>
        <v>640000.00000000058</v>
      </c>
      <c r="S123" s="59"/>
      <c r="AE123" s="72"/>
    </row>
    <row r="124" spans="1:31" s="2" customFormat="1" ht="15" hidden="1" customHeight="1" x14ac:dyDescent="0.2">
      <c r="A124" s="54">
        <v>36951</v>
      </c>
      <c r="B124" s="55">
        <v>500000</v>
      </c>
      <c r="C124" s="19">
        <v>36878</v>
      </c>
      <c r="D124" s="49">
        <v>7.7</v>
      </c>
      <c r="E124" s="52">
        <v>36879</v>
      </c>
      <c r="F124" s="49">
        <v>7.85</v>
      </c>
      <c r="G124" s="56">
        <f t="shared" si="20"/>
        <v>74999.999999999738</v>
      </c>
      <c r="H124" s="56">
        <f t="shared" si="21"/>
        <v>17580497.219999999</v>
      </c>
      <c r="I124" s="57"/>
      <c r="J124" s="58"/>
      <c r="K124" s="58"/>
      <c r="L124" s="58"/>
      <c r="M124" s="58"/>
      <c r="N124" s="58"/>
      <c r="O124" s="58"/>
      <c r="P124" s="58"/>
      <c r="Q124" s="58"/>
      <c r="R124" s="57"/>
      <c r="S124" s="60">
        <f>G124</f>
        <v>74999.999999999738</v>
      </c>
      <c r="AE124" s="72"/>
    </row>
    <row r="125" spans="1:31" s="2" customFormat="1" ht="15" hidden="1" customHeight="1" x14ac:dyDescent="0.2">
      <c r="A125" s="54">
        <v>36892</v>
      </c>
      <c r="B125" s="55">
        <v>2000000</v>
      </c>
      <c r="C125" s="19">
        <v>36880</v>
      </c>
      <c r="D125" s="49">
        <v>9.4</v>
      </c>
      <c r="E125" s="52">
        <v>36887</v>
      </c>
      <c r="F125" s="49">
        <v>9.9779999999999998</v>
      </c>
      <c r="G125" s="56">
        <f t="shared" si="20"/>
        <v>1155999.9999999988</v>
      </c>
      <c r="H125" s="56">
        <f t="shared" si="21"/>
        <v>18736497.219999999</v>
      </c>
      <c r="I125" s="57"/>
      <c r="J125" s="58"/>
      <c r="K125" s="58"/>
      <c r="L125" s="58"/>
      <c r="M125" s="58"/>
      <c r="N125" s="58"/>
      <c r="O125" s="58"/>
      <c r="P125" s="58"/>
      <c r="Q125" s="58">
        <f>G125</f>
        <v>1155999.9999999988</v>
      </c>
      <c r="R125" s="58"/>
      <c r="S125" s="59"/>
      <c r="AE125" s="72"/>
    </row>
    <row r="126" spans="1:31" s="2" customFormat="1" ht="15" hidden="1" customHeight="1" x14ac:dyDescent="0.2">
      <c r="A126" s="54">
        <v>36923</v>
      </c>
      <c r="B126" s="55">
        <v>1500000</v>
      </c>
      <c r="C126" s="19">
        <v>36880</v>
      </c>
      <c r="D126" s="49">
        <v>8.98</v>
      </c>
      <c r="E126" s="52">
        <v>36886</v>
      </c>
      <c r="F126" s="49">
        <v>9</v>
      </c>
      <c r="G126" s="56">
        <f t="shared" si="20"/>
        <v>29999.99999999936</v>
      </c>
      <c r="H126" s="56">
        <f t="shared" si="21"/>
        <v>18766497.219999999</v>
      </c>
      <c r="I126" s="57"/>
      <c r="J126" s="58"/>
      <c r="K126" s="58"/>
      <c r="L126" s="58"/>
      <c r="M126" s="58"/>
      <c r="N126" s="58"/>
      <c r="O126" s="58"/>
      <c r="P126" s="58"/>
      <c r="Q126" s="58"/>
      <c r="R126" s="58">
        <f>G126</f>
        <v>29999.99999999936</v>
      </c>
      <c r="S126" s="60"/>
      <c r="AE126" s="72"/>
    </row>
    <row r="127" spans="1:31" s="2" customFormat="1" ht="15" hidden="1" customHeight="1" x14ac:dyDescent="0.2">
      <c r="A127" s="54">
        <v>36892</v>
      </c>
      <c r="B127" s="55">
        <v>800000</v>
      </c>
      <c r="C127" s="19">
        <v>36881</v>
      </c>
      <c r="D127" s="49">
        <v>9.93</v>
      </c>
      <c r="E127" s="52">
        <v>36887</v>
      </c>
      <c r="F127" s="49">
        <v>9.9779999999999998</v>
      </c>
      <c r="G127" s="56">
        <f t="shared" si="20"/>
        <v>38400.000000000036</v>
      </c>
      <c r="H127" s="56">
        <f t="shared" si="21"/>
        <v>18804897.219999999</v>
      </c>
      <c r="I127" s="57"/>
      <c r="J127" s="58"/>
      <c r="K127" s="58"/>
      <c r="L127" s="58"/>
      <c r="M127" s="58"/>
      <c r="N127" s="58"/>
      <c r="O127" s="58"/>
      <c r="P127" s="58"/>
      <c r="Q127" s="58">
        <f>G127</f>
        <v>38400.000000000036</v>
      </c>
      <c r="R127" s="58"/>
      <c r="S127" s="60"/>
      <c r="AE127" s="72"/>
    </row>
    <row r="128" spans="1:31" s="2" customFormat="1" ht="15" hidden="1" customHeight="1" x14ac:dyDescent="0.2">
      <c r="A128" s="54">
        <v>36923</v>
      </c>
      <c r="B128" s="55">
        <v>500000</v>
      </c>
      <c r="C128" s="19">
        <v>36881</v>
      </c>
      <c r="D128" s="49">
        <v>9.33</v>
      </c>
      <c r="E128" s="52">
        <v>36886</v>
      </c>
      <c r="F128" s="49">
        <v>9</v>
      </c>
      <c r="G128" s="56">
        <f t="shared" si="20"/>
        <v>-165000.00000000003</v>
      </c>
      <c r="H128" s="56">
        <f t="shared" si="21"/>
        <v>18639897.219999999</v>
      </c>
      <c r="I128" s="57"/>
      <c r="J128" s="58"/>
      <c r="K128" s="58"/>
      <c r="L128" s="58"/>
      <c r="M128" s="58"/>
      <c r="N128" s="58"/>
      <c r="O128" s="58"/>
      <c r="P128" s="58"/>
      <c r="Q128" s="58"/>
      <c r="R128" s="58">
        <f>G128</f>
        <v>-165000.00000000003</v>
      </c>
      <c r="S128" s="60"/>
      <c r="AE128" s="72"/>
    </row>
    <row r="129" spans="1:31" s="2" customFormat="1" ht="15" hidden="1" customHeight="1" x14ac:dyDescent="0.2">
      <c r="A129" s="54">
        <v>36892</v>
      </c>
      <c r="B129" s="55">
        <v>1000000</v>
      </c>
      <c r="C129" s="19">
        <v>36886</v>
      </c>
      <c r="D129" s="49">
        <v>9.5299999999999994</v>
      </c>
      <c r="E129" s="52">
        <v>36887</v>
      </c>
      <c r="F129" s="49">
        <v>9.9779999999999998</v>
      </c>
      <c r="G129" s="56">
        <f t="shared" si="20"/>
        <v>448000.00000000041</v>
      </c>
      <c r="H129" s="56">
        <f t="shared" si="21"/>
        <v>19087897.219999999</v>
      </c>
      <c r="I129" s="57"/>
      <c r="J129" s="58"/>
      <c r="K129" s="58"/>
      <c r="L129" s="58"/>
      <c r="M129" s="58"/>
      <c r="N129" s="58"/>
      <c r="O129" s="58"/>
      <c r="P129" s="57"/>
      <c r="Q129" s="58">
        <f>G129</f>
        <v>448000.00000000041</v>
      </c>
      <c r="R129" s="58"/>
      <c r="S129" s="59"/>
      <c r="AE129" s="72"/>
    </row>
    <row r="130" spans="1:31" s="2" customFormat="1" ht="15" hidden="1" customHeight="1" x14ac:dyDescent="0.2">
      <c r="A130" s="54">
        <v>36892</v>
      </c>
      <c r="B130" s="55">
        <v>1000000</v>
      </c>
      <c r="C130" s="19">
        <v>36886</v>
      </c>
      <c r="D130" s="49">
        <v>9.5299999999999994</v>
      </c>
      <c r="E130" s="52">
        <v>36886</v>
      </c>
      <c r="F130" s="49">
        <v>9.7200000000000006</v>
      </c>
      <c r="G130" s="56">
        <f t="shared" si="20"/>
        <v>190000.00000000128</v>
      </c>
      <c r="H130" s="56">
        <f t="shared" si="21"/>
        <v>19277897.219999999</v>
      </c>
      <c r="I130" s="57"/>
      <c r="J130" s="58"/>
      <c r="K130" s="58"/>
      <c r="L130" s="58"/>
      <c r="M130" s="58"/>
      <c r="N130" s="58"/>
      <c r="O130" s="58"/>
      <c r="P130" s="57"/>
      <c r="Q130" s="58">
        <f>G130</f>
        <v>190000.00000000128</v>
      </c>
      <c r="R130" s="58"/>
      <c r="S130" s="59"/>
      <c r="AE130" s="72"/>
    </row>
    <row r="131" spans="1:31" s="2" customFormat="1" ht="15" hidden="1" customHeight="1" x14ac:dyDescent="0.2">
      <c r="A131" s="54">
        <v>36892</v>
      </c>
      <c r="B131" s="55">
        <v>1000000</v>
      </c>
      <c r="C131" s="19">
        <v>36887</v>
      </c>
      <c r="D131" s="49">
        <v>9.67</v>
      </c>
      <c r="E131" s="52">
        <v>36887</v>
      </c>
      <c r="F131" s="49">
        <v>9.9779999999999998</v>
      </c>
      <c r="G131" s="56">
        <f t="shared" si="20"/>
        <v>307999.99999999983</v>
      </c>
      <c r="H131" s="56">
        <f t="shared" si="21"/>
        <v>19585897.219999999</v>
      </c>
      <c r="I131" s="57"/>
      <c r="J131" s="58"/>
      <c r="K131" s="58"/>
      <c r="L131" s="58"/>
      <c r="M131" s="58"/>
      <c r="N131" s="58"/>
      <c r="O131" s="58"/>
      <c r="P131" s="57"/>
      <c r="Q131" s="58">
        <f>G131</f>
        <v>307999.99999999983</v>
      </c>
      <c r="R131" s="58"/>
      <c r="S131" s="59"/>
      <c r="AE131" s="72"/>
    </row>
    <row r="132" spans="1:31" s="2" customFormat="1" ht="15" hidden="1" customHeight="1" x14ac:dyDescent="0.2">
      <c r="A132" s="54">
        <v>36923</v>
      </c>
      <c r="B132" s="55">
        <v>500000</v>
      </c>
      <c r="C132" s="19">
        <v>36907</v>
      </c>
      <c r="D132" s="49">
        <v>8.06</v>
      </c>
      <c r="E132" s="52">
        <v>36907</v>
      </c>
      <c r="F132" s="49">
        <v>8.16</v>
      </c>
      <c r="G132" s="56">
        <f t="shared" ref="G132:G142" si="22">B132*(F132-D132)</f>
        <v>49999.999999999825</v>
      </c>
      <c r="H132" s="56">
        <f t="shared" ref="H132:H142" si="23">H131+G132</f>
        <v>19635897.219999999</v>
      </c>
      <c r="I132" s="57"/>
      <c r="J132" s="58"/>
      <c r="K132" s="58"/>
      <c r="L132" s="58"/>
      <c r="M132" s="58"/>
      <c r="N132" s="58"/>
      <c r="O132" s="58"/>
      <c r="P132" s="57"/>
      <c r="Q132" s="58"/>
      <c r="R132" s="58">
        <f t="shared" ref="R132:R138" si="24">G132</f>
        <v>49999.999999999825</v>
      </c>
      <c r="S132" s="59"/>
      <c r="AE132" s="72"/>
    </row>
    <row r="133" spans="1:31" s="2" customFormat="1" ht="15" hidden="1" customHeight="1" x14ac:dyDescent="0.2">
      <c r="A133" s="54">
        <v>36923</v>
      </c>
      <c r="B133" s="55">
        <v>1000000</v>
      </c>
      <c r="C133" s="19">
        <v>36908</v>
      </c>
      <c r="D133" s="49">
        <v>7.58</v>
      </c>
      <c r="E133" s="52">
        <v>36908</v>
      </c>
      <c r="F133" s="49">
        <v>7.8</v>
      </c>
      <c r="G133" s="56">
        <f t="shared" si="22"/>
        <v>219999.99999999974</v>
      </c>
      <c r="H133" s="56">
        <f t="shared" si="23"/>
        <v>19855897.219999999</v>
      </c>
      <c r="I133" s="57"/>
      <c r="J133" s="58"/>
      <c r="K133" s="58"/>
      <c r="L133" s="58"/>
      <c r="M133" s="58"/>
      <c r="N133" s="58"/>
      <c r="O133" s="58"/>
      <c r="P133" s="57"/>
      <c r="Q133" s="58"/>
      <c r="R133" s="58">
        <f t="shared" si="24"/>
        <v>219999.99999999974</v>
      </c>
      <c r="S133" s="59"/>
      <c r="AE133" s="72"/>
    </row>
    <row r="134" spans="1:31" s="2" customFormat="1" ht="15" hidden="1" customHeight="1" x14ac:dyDescent="0.2">
      <c r="A134" s="54">
        <v>36923</v>
      </c>
      <c r="B134" s="55">
        <v>1000000</v>
      </c>
      <c r="C134" s="52">
        <v>36916</v>
      </c>
      <c r="D134" s="49">
        <v>7.2750000000000004</v>
      </c>
      <c r="E134" s="19">
        <v>36909</v>
      </c>
      <c r="F134" s="49">
        <v>7.17</v>
      </c>
      <c r="G134" s="56">
        <f t="shared" si="22"/>
        <v>-105000.00000000042</v>
      </c>
      <c r="H134" s="56">
        <f t="shared" si="23"/>
        <v>19750897.219999999</v>
      </c>
      <c r="I134" s="57"/>
      <c r="J134" s="58"/>
      <c r="K134" s="58"/>
      <c r="L134" s="58"/>
      <c r="M134" s="58"/>
      <c r="N134" s="58"/>
      <c r="O134" s="58"/>
      <c r="P134" s="57"/>
      <c r="Q134" s="58"/>
      <c r="R134" s="58">
        <f t="shared" si="24"/>
        <v>-105000.00000000042</v>
      </c>
      <c r="S134" s="59"/>
      <c r="AE134" s="72"/>
    </row>
    <row r="135" spans="1:31" s="2" customFormat="1" ht="15" hidden="1" customHeight="1" x14ac:dyDescent="0.2">
      <c r="A135" s="54">
        <v>36923</v>
      </c>
      <c r="B135" s="55">
        <v>1000000</v>
      </c>
      <c r="C135" s="52">
        <v>36914</v>
      </c>
      <c r="D135" s="49">
        <v>7.0350000000000001</v>
      </c>
      <c r="E135" s="19">
        <v>36909</v>
      </c>
      <c r="F135" s="49">
        <v>7.17</v>
      </c>
      <c r="G135" s="56">
        <f t="shared" si="22"/>
        <v>134999.9999999998</v>
      </c>
      <c r="H135" s="56">
        <f t="shared" si="23"/>
        <v>19885897.219999999</v>
      </c>
      <c r="I135" s="57"/>
      <c r="J135" s="58"/>
      <c r="K135" s="58"/>
      <c r="L135" s="58"/>
      <c r="M135" s="58"/>
      <c r="N135" s="58"/>
      <c r="O135" s="58"/>
      <c r="P135" s="57"/>
      <c r="Q135" s="58"/>
      <c r="R135" s="58">
        <f t="shared" si="24"/>
        <v>134999.9999999998</v>
      </c>
      <c r="S135" s="59"/>
      <c r="AE135" s="72"/>
    </row>
    <row r="136" spans="1:31" s="2" customFormat="1" ht="15" hidden="1" customHeight="1" x14ac:dyDescent="0.2">
      <c r="A136" s="54">
        <v>36923</v>
      </c>
      <c r="B136" s="55">
        <v>500000</v>
      </c>
      <c r="C136" s="19">
        <v>36915</v>
      </c>
      <c r="D136" s="49">
        <v>7.07</v>
      </c>
      <c r="E136" s="19">
        <v>36909</v>
      </c>
      <c r="F136" s="49">
        <v>7.17</v>
      </c>
      <c r="G136" s="56">
        <f t="shared" si="22"/>
        <v>49999.999999999825</v>
      </c>
      <c r="H136" s="56">
        <f t="shared" si="23"/>
        <v>19935897.219999999</v>
      </c>
      <c r="I136" s="57"/>
      <c r="J136" s="58"/>
      <c r="K136" s="58"/>
      <c r="L136" s="58"/>
      <c r="M136" s="58"/>
      <c r="N136" s="58"/>
      <c r="O136" s="58"/>
      <c r="P136" s="57"/>
      <c r="Q136" s="58"/>
      <c r="R136" s="58">
        <f t="shared" si="24"/>
        <v>49999.999999999825</v>
      </c>
      <c r="S136" s="59"/>
      <c r="AE136" s="72"/>
    </row>
    <row r="137" spans="1:31" s="2" customFormat="1" ht="15" hidden="1" customHeight="1" x14ac:dyDescent="0.2">
      <c r="A137" s="54">
        <v>36923</v>
      </c>
      <c r="B137" s="55">
        <v>1000000</v>
      </c>
      <c r="C137" s="19">
        <v>36917</v>
      </c>
      <c r="D137" s="49">
        <v>7.1449999999999996</v>
      </c>
      <c r="E137" s="52">
        <v>36917</v>
      </c>
      <c r="F137" s="49">
        <v>7.2450000000000001</v>
      </c>
      <c r="G137" s="56">
        <f t="shared" si="22"/>
        <v>100000.00000000054</v>
      </c>
      <c r="H137" s="56">
        <f t="shared" si="23"/>
        <v>20035897.219999999</v>
      </c>
      <c r="I137" s="57"/>
      <c r="J137" s="58"/>
      <c r="K137" s="58"/>
      <c r="L137" s="58"/>
      <c r="M137" s="58"/>
      <c r="N137" s="58"/>
      <c r="O137" s="58"/>
      <c r="P137" s="57"/>
      <c r="Q137" s="58"/>
      <c r="R137" s="58">
        <f t="shared" si="24"/>
        <v>100000.00000000054</v>
      </c>
      <c r="S137" s="59"/>
      <c r="AE137" s="72"/>
    </row>
    <row r="138" spans="1:31" s="2" customFormat="1" ht="15" hidden="1" customHeight="1" x14ac:dyDescent="0.2">
      <c r="A138" s="54">
        <v>36923</v>
      </c>
      <c r="B138" s="55">
        <v>1000000</v>
      </c>
      <c r="C138" s="19">
        <v>36920</v>
      </c>
      <c r="D138" s="49">
        <v>6.47</v>
      </c>
      <c r="E138" s="52">
        <v>36920</v>
      </c>
      <c r="F138" s="49">
        <v>6.59</v>
      </c>
      <c r="G138" s="56">
        <f t="shared" si="22"/>
        <v>120000.0000000001</v>
      </c>
      <c r="H138" s="56">
        <f t="shared" si="23"/>
        <v>20155897.219999999</v>
      </c>
      <c r="I138" s="57"/>
      <c r="J138" s="58"/>
      <c r="K138" s="58"/>
      <c r="L138" s="58"/>
      <c r="M138" s="58"/>
      <c r="N138" s="58"/>
      <c r="O138" s="58"/>
      <c r="P138" s="57"/>
      <c r="Q138" s="58"/>
      <c r="R138" s="58">
        <f t="shared" si="24"/>
        <v>120000.0000000001</v>
      </c>
      <c r="S138" s="59"/>
      <c r="AE138" s="72"/>
    </row>
    <row r="139" spans="1:31" s="2" customFormat="1" ht="15" hidden="1" customHeight="1" x14ac:dyDescent="0.2">
      <c r="A139" s="54">
        <v>36951</v>
      </c>
      <c r="B139" s="55">
        <v>2500000</v>
      </c>
      <c r="C139" s="19">
        <v>36924</v>
      </c>
      <c r="D139" s="49">
        <v>6.62</v>
      </c>
      <c r="E139" s="52">
        <v>36923</v>
      </c>
      <c r="F139" s="49">
        <v>6.35</v>
      </c>
      <c r="G139" s="56">
        <f t="shared" si="22"/>
        <v>-675000.00000000116</v>
      </c>
      <c r="H139" s="56">
        <f t="shared" si="23"/>
        <v>19480897.219999999</v>
      </c>
      <c r="I139" s="57"/>
      <c r="J139" s="58"/>
      <c r="K139" s="58"/>
      <c r="L139" s="58"/>
      <c r="M139" s="58"/>
      <c r="N139" s="58"/>
      <c r="O139" s="58"/>
      <c r="P139" s="57"/>
      <c r="Q139" s="58"/>
      <c r="R139" s="58"/>
      <c r="S139" s="60">
        <f t="shared" ref="S139:S146" si="25">G139</f>
        <v>-675000.00000000116</v>
      </c>
      <c r="AE139" s="72"/>
    </row>
    <row r="140" spans="1:31" s="2" customFormat="1" ht="15" hidden="1" customHeight="1" x14ac:dyDescent="0.2">
      <c r="A140" s="54">
        <v>36951</v>
      </c>
      <c r="B140" s="55">
        <v>500000</v>
      </c>
      <c r="C140" s="52">
        <v>36923</v>
      </c>
      <c r="D140" s="49">
        <v>6.62</v>
      </c>
      <c r="E140" s="19">
        <v>36924</v>
      </c>
      <c r="F140" s="49">
        <v>6.87</v>
      </c>
      <c r="G140" s="56">
        <f t="shared" si="22"/>
        <v>125000</v>
      </c>
      <c r="H140" s="56">
        <f t="shared" si="23"/>
        <v>19605897.219999999</v>
      </c>
      <c r="I140" s="57"/>
      <c r="J140" s="58"/>
      <c r="K140" s="58"/>
      <c r="L140" s="58"/>
      <c r="M140" s="58"/>
      <c r="N140" s="58"/>
      <c r="O140" s="58"/>
      <c r="P140" s="57"/>
      <c r="Q140" s="58"/>
      <c r="R140" s="58"/>
      <c r="S140" s="60">
        <f t="shared" si="25"/>
        <v>125000</v>
      </c>
      <c r="AE140" s="72"/>
    </row>
    <row r="141" spans="1:31" s="2" customFormat="1" ht="15" hidden="1" customHeight="1" x14ac:dyDescent="0.2">
      <c r="A141" s="54">
        <v>36951</v>
      </c>
      <c r="B141" s="55">
        <v>465000</v>
      </c>
      <c r="C141" s="52">
        <v>36924</v>
      </c>
      <c r="D141" s="49">
        <v>6.73</v>
      </c>
      <c r="E141" s="19">
        <v>36924</v>
      </c>
      <c r="F141" s="49">
        <v>6.87</v>
      </c>
      <c r="G141" s="56">
        <f t="shared" si="22"/>
        <v>65099.999999999854</v>
      </c>
      <c r="H141" s="56">
        <f t="shared" si="23"/>
        <v>19670997.219999999</v>
      </c>
      <c r="I141" s="57"/>
      <c r="J141" s="58"/>
      <c r="K141" s="58"/>
      <c r="L141" s="58"/>
      <c r="M141" s="58"/>
      <c r="N141" s="58"/>
      <c r="O141" s="58"/>
      <c r="P141" s="57"/>
      <c r="Q141" s="58"/>
      <c r="R141" s="58"/>
      <c r="S141" s="60">
        <f t="shared" si="25"/>
        <v>65099.999999999854</v>
      </c>
      <c r="AE141" s="72"/>
    </row>
    <row r="142" spans="1:31" s="2" customFormat="1" ht="15" hidden="1" customHeight="1" x14ac:dyDescent="0.2">
      <c r="A142" s="54">
        <v>36951</v>
      </c>
      <c r="B142" s="55">
        <v>310000</v>
      </c>
      <c r="C142" s="52">
        <v>36927</v>
      </c>
      <c r="D142" s="49">
        <v>5.79</v>
      </c>
      <c r="E142" s="19">
        <v>36924</v>
      </c>
      <c r="F142" s="49">
        <v>6.87</v>
      </c>
      <c r="G142" s="56">
        <f t="shared" si="22"/>
        <v>334800</v>
      </c>
      <c r="H142" s="56">
        <f t="shared" si="23"/>
        <v>20005797.219999999</v>
      </c>
      <c r="I142" s="57"/>
      <c r="J142" s="58"/>
      <c r="K142" s="58"/>
      <c r="L142" s="58"/>
      <c r="M142" s="58"/>
      <c r="N142" s="58"/>
      <c r="O142" s="58"/>
      <c r="P142" s="57"/>
      <c r="Q142" s="58"/>
      <c r="R142" s="58"/>
      <c r="S142" s="60">
        <f t="shared" si="25"/>
        <v>334800</v>
      </c>
      <c r="AE142" s="72"/>
    </row>
    <row r="143" spans="1:31" s="2" customFormat="1" ht="15" hidden="1" customHeight="1" x14ac:dyDescent="0.2">
      <c r="A143" s="54">
        <v>36951</v>
      </c>
      <c r="B143" s="55">
        <v>1000000</v>
      </c>
      <c r="C143" s="52">
        <v>36927</v>
      </c>
      <c r="D143" s="49">
        <v>5.7750000000000004</v>
      </c>
      <c r="E143" s="19">
        <v>36927</v>
      </c>
      <c r="F143" s="49">
        <v>6.1749999999999998</v>
      </c>
      <c r="G143" s="56">
        <f t="shared" ref="G143:G148" si="26">B143*(F143-D143)</f>
        <v>399999.99999999948</v>
      </c>
      <c r="H143" s="56">
        <f t="shared" ref="H143:H161" si="27">H142+G143</f>
        <v>20405797.219999999</v>
      </c>
      <c r="I143" s="57"/>
      <c r="J143" s="58"/>
      <c r="K143" s="58"/>
      <c r="L143" s="58"/>
      <c r="M143" s="58"/>
      <c r="N143" s="58"/>
      <c r="O143" s="58"/>
      <c r="P143" s="57"/>
      <c r="Q143" s="58"/>
      <c r="R143" s="58"/>
      <c r="S143" s="60">
        <f t="shared" si="25"/>
        <v>399999.99999999948</v>
      </c>
      <c r="AE143" s="72"/>
    </row>
    <row r="144" spans="1:31" s="2" customFormat="1" ht="15" hidden="1" customHeight="1" x14ac:dyDescent="0.2">
      <c r="A144" s="54">
        <v>36951</v>
      </c>
      <c r="B144" s="55">
        <v>1500000</v>
      </c>
      <c r="C144" s="52">
        <v>36930</v>
      </c>
      <c r="D144" s="49">
        <v>6.22</v>
      </c>
      <c r="E144" s="19">
        <v>36928</v>
      </c>
      <c r="F144" s="49">
        <v>5.8</v>
      </c>
      <c r="G144" s="56">
        <f t="shared" si="26"/>
        <v>-629999.99999999988</v>
      </c>
      <c r="H144" s="56">
        <f t="shared" si="27"/>
        <v>19775797.219999999</v>
      </c>
      <c r="I144" s="57"/>
      <c r="J144" s="58"/>
      <c r="K144" s="58"/>
      <c r="L144" s="58"/>
      <c r="M144" s="58"/>
      <c r="N144" s="58"/>
      <c r="O144" s="58"/>
      <c r="P144" s="57"/>
      <c r="Q144" s="58"/>
      <c r="R144" s="58"/>
      <c r="S144" s="60">
        <f t="shared" si="25"/>
        <v>-629999.99999999988</v>
      </c>
      <c r="AE144" s="72"/>
    </row>
    <row r="145" spans="1:31" s="2" customFormat="1" ht="15" hidden="1" customHeight="1" x14ac:dyDescent="0.2">
      <c r="A145" s="54">
        <v>36951</v>
      </c>
      <c r="B145" s="55">
        <v>2000000</v>
      </c>
      <c r="C145" s="52">
        <v>36929</v>
      </c>
      <c r="D145" s="49">
        <v>5.92</v>
      </c>
      <c r="E145" s="19">
        <v>36929</v>
      </c>
      <c r="F145" s="49">
        <v>6.22</v>
      </c>
      <c r="G145" s="56">
        <f t="shared" si="26"/>
        <v>599999.99999999965</v>
      </c>
      <c r="H145" s="56">
        <f t="shared" si="27"/>
        <v>20375797.219999999</v>
      </c>
      <c r="I145" s="57"/>
      <c r="J145" s="58"/>
      <c r="K145" s="58"/>
      <c r="L145" s="58"/>
      <c r="M145" s="58"/>
      <c r="N145" s="58"/>
      <c r="O145" s="58"/>
      <c r="P145" s="57"/>
      <c r="Q145" s="58"/>
      <c r="R145" s="58"/>
      <c r="S145" s="60">
        <f t="shared" si="25"/>
        <v>599999.99999999965</v>
      </c>
      <c r="AE145" s="72"/>
    </row>
    <row r="146" spans="1:31" s="2" customFormat="1" ht="15" hidden="1" customHeight="1" x14ac:dyDescent="0.2">
      <c r="A146" s="54">
        <v>36951</v>
      </c>
      <c r="B146" s="55">
        <v>500000</v>
      </c>
      <c r="C146" s="52">
        <v>36930</v>
      </c>
      <c r="D146" s="49">
        <v>6.22</v>
      </c>
      <c r="E146" s="19">
        <v>36929</v>
      </c>
      <c r="F146" s="49">
        <v>6.41</v>
      </c>
      <c r="G146" s="56">
        <f t="shared" si="26"/>
        <v>95000.000000000189</v>
      </c>
      <c r="H146" s="56">
        <f t="shared" si="27"/>
        <v>20470797.219999999</v>
      </c>
      <c r="I146" s="57"/>
      <c r="J146" s="58"/>
      <c r="K146" s="58"/>
      <c r="L146" s="58"/>
      <c r="M146" s="58"/>
      <c r="N146" s="58"/>
      <c r="O146" s="58"/>
      <c r="P146" s="57"/>
      <c r="Q146" s="58"/>
      <c r="R146" s="58"/>
      <c r="S146" s="60">
        <f t="shared" si="25"/>
        <v>95000.000000000189</v>
      </c>
      <c r="AE146" s="72"/>
    </row>
    <row r="147" spans="1:31" s="2" customFormat="1" ht="15" hidden="1" customHeight="1" x14ac:dyDescent="0.2">
      <c r="A147" s="54">
        <v>36951</v>
      </c>
      <c r="B147" s="55">
        <v>1000000</v>
      </c>
      <c r="C147" s="52">
        <v>36947</v>
      </c>
      <c r="D147" s="49">
        <v>5.0199999999999996</v>
      </c>
      <c r="E147" s="19">
        <v>36944</v>
      </c>
      <c r="F147" s="49">
        <v>5.16</v>
      </c>
      <c r="G147" s="56">
        <f t="shared" si="26"/>
        <v>140000.00000000058</v>
      </c>
      <c r="H147" s="56">
        <f t="shared" si="27"/>
        <v>20610797.219999999</v>
      </c>
      <c r="I147" s="57"/>
      <c r="J147" s="58"/>
      <c r="K147" s="58"/>
      <c r="L147" s="58"/>
      <c r="M147" s="58"/>
      <c r="N147" s="58"/>
      <c r="O147" s="58"/>
      <c r="P147" s="57"/>
      <c r="Q147" s="58"/>
      <c r="R147" s="58"/>
      <c r="S147" s="60">
        <f>G147</f>
        <v>140000.00000000058</v>
      </c>
      <c r="AE147" s="72"/>
    </row>
    <row r="148" spans="1:31" s="2" customFormat="1" ht="15" hidden="1" customHeight="1" x14ac:dyDescent="0.2">
      <c r="A148" s="54">
        <v>36951</v>
      </c>
      <c r="B148" s="55">
        <v>500000</v>
      </c>
      <c r="C148" s="52">
        <v>36947</v>
      </c>
      <c r="D148" s="49">
        <v>5.0199999999999996</v>
      </c>
      <c r="E148" s="19">
        <v>40232</v>
      </c>
      <c r="F148" s="49">
        <v>5.165</v>
      </c>
      <c r="G148" s="56">
        <f t="shared" si="26"/>
        <v>72500.000000000233</v>
      </c>
      <c r="H148" s="56">
        <f t="shared" si="27"/>
        <v>20683297.219999999</v>
      </c>
      <c r="I148" s="57"/>
      <c r="J148" s="58"/>
      <c r="K148" s="58"/>
      <c r="L148" s="58"/>
      <c r="M148" s="58"/>
      <c r="N148" s="58"/>
      <c r="O148" s="58"/>
      <c r="P148" s="57"/>
      <c r="Q148" s="58"/>
      <c r="R148" s="58"/>
      <c r="S148" s="60">
        <f>G148</f>
        <v>72500.000000000233</v>
      </c>
      <c r="AE148" s="72"/>
    </row>
    <row r="149" spans="1:31" s="2" customFormat="1" ht="15" hidden="1" customHeight="1" x14ac:dyDescent="0.2">
      <c r="A149" s="54">
        <v>36951</v>
      </c>
      <c r="B149" s="55">
        <v>500000</v>
      </c>
      <c r="C149" s="19">
        <v>36948</v>
      </c>
      <c r="D149" s="49">
        <v>4.9980000000000002</v>
      </c>
      <c r="E149" s="52">
        <v>36948</v>
      </c>
      <c r="F149" s="49">
        <v>5.12</v>
      </c>
      <c r="G149" s="56">
        <f t="shared" ref="G149:G161" si="28">B149*(F149-D149)</f>
        <v>60999.999999999942</v>
      </c>
      <c r="H149" s="56">
        <f t="shared" si="27"/>
        <v>20744297.219999999</v>
      </c>
      <c r="I149" s="57"/>
      <c r="J149" s="58"/>
      <c r="K149" s="58"/>
      <c r="L149" s="58"/>
      <c r="M149" s="58"/>
      <c r="N149" s="58"/>
      <c r="O149" s="58"/>
      <c r="P149" s="57"/>
      <c r="Q149" s="58"/>
      <c r="R149" s="58"/>
      <c r="S149" s="60">
        <f>G149</f>
        <v>60999.999999999942</v>
      </c>
      <c r="AE149" s="72"/>
    </row>
    <row r="150" spans="1:31" s="2" customFormat="1" ht="15" hidden="1" customHeight="1" x14ac:dyDescent="0.2">
      <c r="A150" s="54">
        <v>36982</v>
      </c>
      <c r="B150" s="55">
        <v>500000</v>
      </c>
      <c r="C150" s="52">
        <v>36957</v>
      </c>
      <c r="D150" s="49">
        <v>5.23</v>
      </c>
      <c r="E150" s="19">
        <v>36957</v>
      </c>
      <c r="F150" s="49">
        <v>5.29</v>
      </c>
      <c r="G150" s="56">
        <f t="shared" si="28"/>
        <v>29999.999999999804</v>
      </c>
      <c r="H150" s="56">
        <f t="shared" si="27"/>
        <v>20774297.219999999</v>
      </c>
      <c r="I150" s="57"/>
      <c r="J150" s="58"/>
      <c r="K150" s="58"/>
      <c r="L150" s="58"/>
      <c r="M150" s="58"/>
      <c r="N150" s="58"/>
      <c r="O150" s="58"/>
      <c r="P150" s="57"/>
      <c r="Q150" s="58"/>
      <c r="R150" s="58"/>
      <c r="S150" s="60"/>
      <c r="T150" s="38">
        <f>G150</f>
        <v>29999.999999999804</v>
      </c>
      <c r="AE150" s="72"/>
    </row>
    <row r="151" spans="1:31" s="2" customFormat="1" ht="15" hidden="1" customHeight="1" x14ac:dyDescent="0.2">
      <c r="A151" s="54">
        <v>36982</v>
      </c>
      <c r="B151" s="55">
        <v>500000</v>
      </c>
      <c r="C151" s="52">
        <v>36957</v>
      </c>
      <c r="D151" s="49">
        <v>5.24</v>
      </c>
      <c r="E151" s="19">
        <v>36957</v>
      </c>
      <c r="F151" s="49">
        <v>5.29</v>
      </c>
      <c r="G151" s="56">
        <f t="shared" si="28"/>
        <v>24999.999999999913</v>
      </c>
      <c r="H151" s="56">
        <f t="shared" si="27"/>
        <v>20799297.219999999</v>
      </c>
      <c r="I151" s="57"/>
      <c r="J151" s="58"/>
      <c r="K151" s="58"/>
      <c r="L151" s="58"/>
      <c r="M151" s="58"/>
      <c r="N151" s="58"/>
      <c r="O151" s="58"/>
      <c r="P151" s="57"/>
      <c r="Q151" s="58"/>
      <c r="R151" s="58"/>
      <c r="S151" s="60"/>
      <c r="T151" s="38">
        <f>G151</f>
        <v>24999.999999999913</v>
      </c>
      <c r="AE151" s="72"/>
    </row>
    <row r="152" spans="1:31" s="2" customFormat="1" ht="15" hidden="1" customHeight="1" x14ac:dyDescent="0.2">
      <c r="A152" s="54">
        <v>36982</v>
      </c>
      <c r="B152" s="55">
        <v>500000</v>
      </c>
      <c r="C152" s="52">
        <v>36959</v>
      </c>
      <c r="D152" s="49">
        <v>5.0599999999999996</v>
      </c>
      <c r="E152" s="19">
        <v>36969</v>
      </c>
      <c r="F152" s="49">
        <v>5.1050000000000004</v>
      </c>
      <c r="G152" s="56">
        <f t="shared" si="28"/>
        <v>22500.000000000407</v>
      </c>
      <c r="H152" s="56">
        <f t="shared" si="27"/>
        <v>20821797.219999999</v>
      </c>
      <c r="I152" s="57"/>
      <c r="J152" s="58"/>
      <c r="K152" s="58"/>
      <c r="L152" s="58"/>
      <c r="M152" s="58"/>
      <c r="N152" s="58"/>
      <c r="O152" s="58"/>
      <c r="P152" s="57"/>
      <c r="Q152" s="58"/>
      <c r="R152" s="58"/>
      <c r="S152" s="60"/>
      <c r="T152" s="38">
        <f>G152</f>
        <v>22500.000000000407</v>
      </c>
      <c r="AE152" s="72"/>
    </row>
    <row r="153" spans="1:31" s="2" customFormat="1" ht="15" hidden="1" customHeight="1" x14ac:dyDescent="0.2">
      <c r="A153" s="54">
        <v>36982</v>
      </c>
      <c r="B153" s="55">
        <v>450000</v>
      </c>
      <c r="C153" s="52">
        <v>36969</v>
      </c>
      <c r="D153" s="49">
        <v>5.03</v>
      </c>
      <c r="E153" s="19">
        <v>36969</v>
      </c>
      <c r="F153" s="49">
        <v>5.0599999999999996</v>
      </c>
      <c r="G153" s="56">
        <f t="shared" si="28"/>
        <v>13499.999999999713</v>
      </c>
      <c r="H153" s="56">
        <f t="shared" si="27"/>
        <v>20835297.219999999</v>
      </c>
      <c r="I153" s="57"/>
      <c r="J153" s="58"/>
      <c r="K153" s="58"/>
      <c r="L153" s="58"/>
      <c r="M153" s="58"/>
      <c r="N153" s="58"/>
      <c r="O153" s="58"/>
      <c r="P153" s="57"/>
      <c r="Q153" s="58"/>
      <c r="R153" s="58"/>
      <c r="S153" s="60"/>
      <c r="T153" s="38">
        <f>G153</f>
        <v>13499.999999999713</v>
      </c>
      <c r="AE153" s="72"/>
    </row>
    <row r="154" spans="1:31" s="2" customFormat="1" ht="15" hidden="1" customHeight="1" x14ac:dyDescent="0.2">
      <c r="A154" s="54">
        <v>37012</v>
      </c>
      <c r="B154" s="55">
        <v>1000000</v>
      </c>
      <c r="C154" s="52">
        <v>37007</v>
      </c>
      <c r="D154" s="49">
        <v>4.891</v>
      </c>
      <c r="E154" s="19">
        <v>36972</v>
      </c>
      <c r="F154" s="49">
        <v>5.26</v>
      </c>
      <c r="G154" s="56">
        <f t="shared" si="28"/>
        <v>368999.99999999977</v>
      </c>
      <c r="H154" s="56">
        <f t="shared" si="27"/>
        <v>21204297.219999999</v>
      </c>
      <c r="I154" s="57"/>
      <c r="J154" s="58"/>
      <c r="K154" s="58"/>
      <c r="L154" s="58"/>
      <c r="M154" s="58"/>
      <c r="N154" s="58"/>
      <c r="O154" s="58"/>
      <c r="P154" s="57"/>
      <c r="Q154" s="58"/>
      <c r="R154" s="58"/>
      <c r="S154" s="60"/>
      <c r="U154" s="38">
        <f t="shared" ref="U154:U160" si="29">G154</f>
        <v>368999.99999999977</v>
      </c>
      <c r="AE154" s="72"/>
    </row>
    <row r="155" spans="1:31" s="2" customFormat="1" ht="15" hidden="1" customHeight="1" x14ac:dyDescent="0.2">
      <c r="A155" s="54">
        <v>37012</v>
      </c>
      <c r="B155" s="55">
        <v>1000000</v>
      </c>
      <c r="C155" s="52">
        <v>36979</v>
      </c>
      <c r="D155" s="49">
        <v>5.2850000000000001</v>
      </c>
      <c r="E155" s="19">
        <v>36972</v>
      </c>
      <c r="F155" s="49">
        <v>5.26</v>
      </c>
      <c r="G155" s="56">
        <f t="shared" si="28"/>
        <v>-25000.000000000357</v>
      </c>
      <c r="H155" s="56">
        <f t="shared" si="27"/>
        <v>21179297.219999999</v>
      </c>
      <c r="I155" s="57"/>
      <c r="J155" s="58"/>
      <c r="K155" s="58"/>
      <c r="L155" s="58"/>
      <c r="M155" s="58"/>
      <c r="N155" s="58"/>
      <c r="O155" s="58"/>
      <c r="P155" s="57"/>
      <c r="Q155" s="58"/>
      <c r="R155" s="58"/>
      <c r="S155" s="60"/>
      <c r="U155" s="38">
        <f t="shared" si="29"/>
        <v>-25000.000000000357</v>
      </c>
      <c r="AE155" s="72"/>
    </row>
    <row r="156" spans="1:31" s="2" customFormat="1" ht="15" hidden="1" customHeight="1" x14ac:dyDescent="0.2">
      <c r="A156" s="54">
        <v>37012</v>
      </c>
      <c r="B156" s="55">
        <v>1000000</v>
      </c>
      <c r="C156" s="52">
        <v>36976</v>
      </c>
      <c r="D156" s="49">
        <v>5.29</v>
      </c>
      <c r="E156" s="19">
        <v>36976</v>
      </c>
      <c r="F156" s="49">
        <v>5.35</v>
      </c>
      <c r="G156" s="56">
        <f t="shared" si="28"/>
        <v>59999.999999999607</v>
      </c>
      <c r="H156" s="56">
        <f t="shared" si="27"/>
        <v>21239297.219999999</v>
      </c>
      <c r="I156" s="57"/>
      <c r="J156" s="58"/>
      <c r="K156" s="58"/>
      <c r="L156" s="58"/>
      <c r="M156" s="58"/>
      <c r="N156" s="58"/>
      <c r="O156" s="58"/>
      <c r="P156" s="57"/>
      <c r="Q156" s="58"/>
      <c r="R156" s="58"/>
      <c r="S156" s="60"/>
      <c r="U156" s="38">
        <f t="shared" si="29"/>
        <v>59999.999999999607</v>
      </c>
      <c r="AE156" s="72"/>
    </row>
    <row r="157" spans="1:31" s="2" customFormat="1" ht="15" hidden="1" customHeight="1" x14ac:dyDescent="0.2">
      <c r="A157" s="54">
        <v>37012</v>
      </c>
      <c r="B157" s="55">
        <v>1000000</v>
      </c>
      <c r="C157" s="52">
        <v>36977</v>
      </c>
      <c r="D157" s="76">
        <v>5.5875000000000004</v>
      </c>
      <c r="E157" s="52">
        <v>36977</v>
      </c>
      <c r="F157" s="49">
        <v>5.62</v>
      </c>
      <c r="G157" s="56">
        <f t="shared" si="28"/>
        <v>32499.999999999753</v>
      </c>
      <c r="H157" s="56">
        <f t="shared" si="27"/>
        <v>21271797.219999999</v>
      </c>
      <c r="I157" s="57"/>
      <c r="J157" s="58"/>
      <c r="K157" s="58"/>
      <c r="L157" s="58"/>
      <c r="M157" s="58"/>
      <c r="N157" s="58"/>
      <c r="O157" s="58"/>
      <c r="P157" s="57"/>
      <c r="Q157" s="58"/>
      <c r="R157" s="58"/>
      <c r="S157" s="60"/>
      <c r="U157" s="38">
        <f t="shared" si="29"/>
        <v>32499.999999999753</v>
      </c>
      <c r="AE157" s="72"/>
    </row>
    <row r="158" spans="1:31" s="2" customFormat="1" ht="15" hidden="1" customHeight="1" x14ac:dyDescent="0.2">
      <c r="A158" s="54">
        <v>37012</v>
      </c>
      <c r="B158" s="55">
        <v>2000000</v>
      </c>
      <c r="C158" s="52">
        <v>36977</v>
      </c>
      <c r="D158" s="76">
        <v>5.5875000000000004</v>
      </c>
      <c r="E158" s="52">
        <v>36977</v>
      </c>
      <c r="F158" s="49">
        <v>5.67</v>
      </c>
      <c r="G158" s="56">
        <f t="shared" si="28"/>
        <v>164999.99999999916</v>
      </c>
      <c r="H158" s="56">
        <f t="shared" si="27"/>
        <v>21436797.219999999</v>
      </c>
      <c r="I158" s="57"/>
      <c r="J158" s="58"/>
      <c r="K158" s="58"/>
      <c r="L158" s="58"/>
      <c r="M158" s="58"/>
      <c r="N158" s="58"/>
      <c r="O158" s="58"/>
      <c r="P158" s="57"/>
      <c r="Q158" s="58"/>
      <c r="R158" s="58"/>
      <c r="S158" s="60"/>
      <c r="U158" s="38">
        <f t="shared" si="29"/>
        <v>164999.99999999916</v>
      </c>
      <c r="AE158" s="72"/>
    </row>
    <row r="159" spans="1:31" s="2" customFormat="1" ht="15" hidden="1" customHeight="1" x14ac:dyDescent="0.2">
      <c r="A159" s="54">
        <v>37012</v>
      </c>
      <c r="B159" s="55">
        <v>500000</v>
      </c>
      <c r="C159" s="52">
        <v>36978</v>
      </c>
      <c r="D159" s="76">
        <v>5.49</v>
      </c>
      <c r="E159" s="52">
        <v>36978</v>
      </c>
      <c r="F159" s="49">
        <v>5.69</v>
      </c>
      <c r="G159" s="56">
        <f t="shared" si="28"/>
        <v>100000.00000000009</v>
      </c>
      <c r="H159" s="56">
        <f t="shared" si="27"/>
        <v>21536797.219999999</v>
      </c>
      <c r="I159" s="57"/>
      <c r="J159" s="58"/>
      <c r="K159" s="58"/>
      <c r="L159" s="58"/>
      <c r="M159" s="58"/>
      <c r="N159" s="58"/>
      <c r="O159" s="58"/>
      <c r="P159" s="57"/>
      <c r="Q159" s="58"/>
      <c r="R159" s="58"/>
      <c r="S159" s="60"/>
      <c r="U159" s="38">
        <f t="shared" si="29"/>
        <v>100000.00000000009</v>
      </c>
      <c r="AE159" s="72"/>
    </row>
    <row r="160" spans="1:31" s="2" customFormat="1" ht="15" hidden="1" customHeight="1" x14ac:dyDescent="0.2">
      <c r="A160" s="54">
        <v>37012</v>
      </c>
      <c r="B160" s="55">
        <v>750000</v>
      </c>
      <c r="C160" s="52">
        <v>36979</v>
      </c>
      <c r="D160" s="76">
        <v>5.28</v>
      </c>
      <c r="E160" s="52">
        <v>36979</v>
      </c>
      <c r="F160" s="49">
        <v>5.36</v>
      </c>
      <c r="G160" s="56">
        <f t="shared" si="28"/>
        <v>60000.000000000051</v>
      </c>
      <c r="H160" s="56">
        <f t="shared" si="27"/>
        <v>21596797.219999999</v>
      </c>
      <c r="I160" s="57"/>
      <c r="J160" s="58"/>
      <c r="K160" s="58"/>
      <c r="L160" s="58"/>
      <c r="M160" s="58"/>
      <c r="N160" s="58"/>
      <c r="O160" s="58"/>
      <c r="P160" s="57"/>
      <c r="Q160" s="58"/>
      <c r="R160" s="58"/>
      <c r="S160" s="60"/>
      <c r="U160" s="38">
        <f t="shared" si="29"/>
        <v>60000.000000000051</v>
      </c>
      <c r="AE160" s="72"/>
    </row>
    <row r="161" spans="1:31" s="2" customFormat="1" ht="15" hidden="1" customHeight="1" x14ac:dyDescent="0.2">
      <c r="A161" s="54">
        <v>37012</v>
      </c>
      <c r="B161" s="55">
        <v>500000</v>
      </c>
      <c r="C161" s="52">
        <v>37001</v>
      </c>
      <c r="D161" s="49">
        <v>5.0199999999999996</v>
      </c>
      <c r="E161" s="52">
        <v>36980</v>
      </c>
      <c r="F161" s="49">
        <v>5.36</v>
      </c>
      <c r="G161" s="56">
        <f t="shared" si="28"/>
        <v>170000.00000000038</v>
      </c>
      <c r="H161" s="56">
        <f t="shared" si="27"/>
        <v>21766797.219999999</v>
      </c>
      <c r="I161" s="57"/>
      <c r="J161" s="58"/>
      <c r="K161" s="58"/>
      <c r="L161" s="58"/>
      <c r="M161" s="58"/>
      <c r="N161" s="58"/>
      <c r="O161" s="58"/>
      <c r="P161" s="57"/>
      <c r="Q161" s="58"/>
      <c r="R161" s="58"/>
      <c r="S161" s="60"/>
      <c r="U161" s="38">
        <f t="shared" ref="U161:U167" si="30">G161</f>
        <v>170000.00000000038</v>
      </c>
      <c r="AE161" s="72"/>
    </row>
    <row r="162" spans="1:31" s="2" customFormat="1" ht="15" hidden="1" customHeight="1" x14ac:dyDescent="0.2">
      <c r="A162" s="54">
        <v>37012</v>
      </c>
      <c r="B162" s="55">
        <v>500000</v>
      </c>
      <c r="C162" s="19">
        <v>36999</v>
      </c>
      <c r="D162" s="49">
        <v>5.07</v>
      </c>
      <c r="E162" s="52">
        <v>36980</v>
      </c>
      <c r="F162" s="49">
        <v>5.36</v>
      </c>
      <c r="G162" s="56">
        <f t="shared" ref="G162:G173" si="31">B162*(F162-D162)</f>
        <v>145000.00000000003</v>
      </c>
      <c r="H162" s="56">
        <f t="shared" ref="H162:H173" si="32">H161+G162</f>
        <v>21911797.219999999</v>
      </c>
      <c r="I162" s="57"/>
      <c r="J162" s="58"/>
      <c r="K162" s="58"/>
      <c r="L162" s="58"/>
      <c r="M162" s="58"/>
      <c r="N162" s="58"/>
      <c r="O162" s="58"/>
      <c r="P162" s="57"/>
      <c r="Q162" s="58"/>
      <c r="R162" s="58"/>
      <c r="S162" s="60"/>
      <c r="U162" s="38">
        <f>G162</f>
        <v>145000.00000000003</v>
      </c>
      <c r="AE162" s="72"/>
    </row>
    <row r="163" spans="1:31" s="2" customFormat="1" ht="15" hidden="1" customHeight="1" x14ac:dyDescent="0.2">
      <c r="A163" s="54">
        <v>37012</v>
      </c>
      <c r="B163" s="55">
        <v>500000</v>
      </c>
      <c r="C163" s="19">
        <v>36998</v>
      </c>
      <c r="D163" s="49">
        <v>5.27</v>
      </c>
      <c r="E163" s="52">
        <v>36983</v>
      </c>
      <c r="F163" s="49">
        <v>5.1100000000000003</v>
      </c>
      <c r="G163" s="56">
        <f t="shared" si="31"/>
        <v>-79999.999999999622</v>
      </c>
      <c r="H163" s="56">
        <f t="shared" si="32"/>
        <v>21831797.219999999</v>
      </c>
      <c r="I163" s="57"/>
      <c r="J163" s="58"/>
      <c r="K163" s="58"/>
      <c r="L163" s="58"/>
      <c r="M163" s="58"/>
      <c r="N163" s="58"/>
      <c r="O163" s="58"/>
      <c r="P163" s="57"/>
      <c r="Q163" s="58"/>
      <c r="R163" s="58"/>
      <c r="S163" s="60"/>
      <c r="U163" s="38">
        <f t="shared" si="30"/>
        <v>-79999.999999999622</v>
      </c>
      <c r="AE163" s="72"/>
    </row>
    <row r="164" spans="1:31" s="2" customFormat="1" ht="15" hidden="1" customHeight="1" x14ac:dyDescent="0.2">
      <c r="A164" s="54">
        <v>37012</v>
      </c>
      <c r="B164" s="55">
        <v>500000</v>
      </c>
      <c r="C164" s="52">
        <v>36984</v>
      </c>
      <c r="D164" s="49">
        <v>5.0949999999999998</v>
      </c>
      <c r="E164" s="52">
        <v>36983</v>
      </c>
      <c r="F164" s="49">
        <v>5.1100000000000003</v>
      </c>
      <c r="G164" s="56">
        <f t="shared" si="31"/>
        <v>7500.0000000002838</v>
      </c>
      <c r="H164" s="56">
        <f t="shared" si="32"/>
        <v>21839297.219999999</v>
      </c>
      <c r="I164" s="57"/>
      <c r="J164" s="58"/>
      <c r="K164" s="58"/>
      <c r="L164" s="58"/>
      <c r="M164" s="58"/>
      <c r="N164" s="58"/>
      <c r="O164" s="58"/>
      <c r="P164" s="57"/>
      <c r="Q164" s="58"/>
      <c r="R164" s="58"/>
      <c r="S164" s="60"/>
      <c r="U164" s="38">
        <f t="shared" si="30"/>
        <v>7500.0000000002838</v>
      </c>
      <c r="AE164" s="72"/>
    </row>
    <row r="165" spans="1:31" s="2" customFormat="1" ht="15" hidden="1" customHeight="1" x14ac:dyDescent="0.2">
      <c r="A165" s="54">
        <v>37012</v>
      </c>
      <c r="B165" s="55">
        <v>500000</v>
      </c>
      <c r="C165" s="52">
        <v>36984</v>
      </c>
      <c r="D165" s="49">
        <v>5.125</v>
      </c>
      <c r="E165" s="52">
        <v>36984</v>
      </c>
      <c r="F165" s="49">
        <v>5.1550000000000002</v>
      </c>
      <c r="G165" s="56">
        <f t="shared" si="31"/>
        <v>15000.000000000124</v>
      </c>
      <c r="H165" s="56">
        <f t="shared" si="32"/>
        <v>21854297.219999999</v>
      </c>
      <c r="I165" s="57"/>
      <c r="J165" s="58"/>
      <c r="K165" s="58"/>
      <c r="L165" s="58"/>
      <c r="M165" s="58"/>
      <c r="N165" s="58"/>
      <c r="O165" s="58"/>
      <c r="P165" s="57"/>
      <c r="Q165" s="58"/>
      <c r="R165" s="58"/>
      <c r="S165" s="60"/>
      <c r="U165" s="38">
        <f t="shared" si="30"/>
        <v>15000.000000000124</v>
      </c>
      <c r="AE165" s="72"/>
    </row>
    <row r="166" spans="1:31" s="2" customFormat="1" ht="15" hidden="1" customHeight="1" x14ac:dyDescent="0.2">
      <c r="A166" s="54">
        <v>37012</v>
      </c>
      <c r="B166" s="55">
        <v>500000</v>
      </c>
      <c r="C166" s="52">
        <v>36984</v>
      </c>
      <c r="D166" s="49">
        <v>5.125</v>
      </c>
      <c r="E166" s="52">
        <v>36984</v>
      </c>
      <c r="F166" s="49">
        <v>5.1100000000000003</v>
      </c>
      <c r="G166" s="56">
        <f t="shared" si="31"/>
        <v>-7499.9999999998399</v>
      </c>
      <c r="H166" s="56">
        <f t="shared" si="32"/>
        <v>21846797.219999999</v>
      </c>
      <c r="I166" s="57"/>
      <c r="J166" s="58"/>
      <c r="K166" s="58"/>
      <c r="L166" s="58"/>
      <c r="M166" s="58"/>
      <c r="N166" s="58"/>
      <c r="O166" s="58"/>
      <c r="P166" s="57"/>
      <c r="Q166" s="58"/>
      <c r="R166" s="58"/>
      <c r="S166" s="60"/>
      <c r="U166" s="38">
        <f t="shared" si="30"/>
        <v>-7499.9999999998399</v>
      </c>
      <c r="AE166" s="72"/>
    </row>
    <row r="167" spans="1:31" s="2" customFormat="1" ht="15" hidden="1" customHeight="1" x14ac:dyDescent="0.2">
      <c r="A167" s="54">
        <v>37012</v>
      </c>
      <c r="B167" s="55">
        <v>1000000</v>
      </c>
      <c r="C167" s="19">
        <v>36998</v>
      </c>
      <c r="D167" s="49">
        <v>5.27</v>
      </c>
      <c r="E167" s="19">
        <v>36998</v>
      </c>
      <c r="F167" s="49">
        <v>5.37</v>
      </c>
      <c r="G167" s="56">
        <f t="shared" si="31"/>
        <v>100000.00000000054</v>
      </c>
      <c r="H167" s="56">
        <f t="shared" si="32"/>
        <v>21946797.219999999</v>
      </c>
      <c r="I167" s="57"/>
      <c r="J167" s="58"/>
      <c r="K167" s="58"/>
      <c r="L167" s="58"/>
      <c r="M167" s="58"/>
      <c r="N167" s="58"/>
      <c r="O167" s="58"/>
      <c r="P167" s="57"/>
      <c r="Q167" s="58"/>
      <c r="R167" s="58"/>
      <c r="S167" s="60"/>
      <c r="U167" s="38">
        <f t="shared" si="30"/>
        <v>100000.00000000054</v>
      </c>
      <c r="AE167" s="72"/>
    </row>
    <row r="168" spans="1:31" s="2" customFormat="1" ht="15" hidden="1" customHeight="1" x14ac:dyDescent="0.2">
      <c r="A168" s="54">
        <v>37012</v>
      </c>
      <c r="B168" s="55">
        <v>1000000</v>
      </c>
      <c r="C168" s="19">
        <v>36999</v>
      </c>
      <c r="D168" s="49">
        <v>5.07</v>
      </c>
      <c r="E168" s="19">
        <v>36998</v>
      </c>
      <c r="F168" s="49">
        <v>5.0999999999999996</v>
      </c>
      <c r="G168" s="56">
        <f t="shared" si="31"/>
        <v>29999.99999999936</v>
      </c>
      <c r="H168" s="56">
        <f t="shared" si="32"/>
        <v>21976797.219999999</v>
      </c>
      <c r="I168" s="57"/>
      <c r="J168" s="58"/>
      <c r="K168" s="58"/>
      <c r="L168" s="58"/>
      <c r="M168" s="58"/>
      <c r="N168" s="58"/>
      <c r="O168" s="58"/>
      <c r="P168" s="57"/>
      <c r="Q168" s="58"/>
      <c r="R168" s="58"/>
      <c r="S168" s="60"/>
      <c r="U168" s="38">
        <f>G168</f>
        <v>29999.99999999936</v>
      </c>
      <c r="AE168" s="72"/>
    </row>
    <row r="169" spans="1:31" s="2" customFormat="1" ht="15" hidden="1" customHeight="1" x14ac:dyDescent="0.2">
      <c r="A169" s="54">
        <v>37012</v>
      </c>
      <c r="B169" s="55">
        <v>500000</v>
      </c>
      <c r="C169" s="52">
        <v>37006</v>
      </c>
      <c r="D169" s="49">
        <v>4.9800000000000004</v>
      </c>
      <c r="E169" s="52">
        <v>37001</v>
      </c>
      <c r="F169" s="49">
        <v>5.12</v>
      </c>
      <c r="G169" s="56">
        <f t="shared" si="31"/>
        <v>69999.99999999984</v>
      </c>
      <c r="H169" s="56">
        <f t="shared" si="32"/>
        <v>22046797.219999999</v>
      </c>
      <c r="I169" s="57"/>
      <c r="J169" s="58"/>
      <c r="K169" s="58"/>
      <c r="L169" s="58"/>
      <c r="M169" s="58"/>
      <c r="N169" s="58"/>
      <c r="O169" s="58"/>
      <c r="P169" s="57"/>
      <c r="Q169" s="58"/>
      <c r="R169" s="58"/>
      <c r="S169" s="60"/>
      <c r="U169" s="38">
        <f>G169</f>
        <v>69999.99999999984</v>
      </c>
      <c r="AE169" s="72"/>
    </row>
    <row r="170" spans="1:31" s="2" customFormat="1" ht="15" hidden="1" customHeight="1" x14ac:dyDescent="0.2">
      <c r="A170" s="54">
        <v>37012</v>
      </c>
      <c r="B170" s="55">
        <v>120000</v>
      </c>
      <c r="C170" s="52">
        <v>37006</v>
      </c>
      <c r="D170" s="49">
        <v>4.9800000000000004</v>
      </c>
      <c r="E170" s="52">
        <v>37001</v>
      </c>
      <c r="F170" s="49">
        <v>5.1449999999999996</v>
      </c>
      <c r="G170" s="56">
        <f t="shared" si="31"/>
        <v>19799.999999999898</v>
      </c>
      <c r="H170" s="56">
        <f t="shared" si="32"/>
        <v>22066597.219999999</v>
      </c>
      <c r="I170" s="57"/>
      <c r="J170" s="58"/>
      <c r="K170" s="58"/>
      <c r="L170" s="58"/>
      <c r="M170" s="58"/>
      <c r="N170" s="58"/>
      <c r="O170" s="58"/>
      <c r="P170" s="57"/>
      <c r="Q170" s="58"/>
      <c r="R170" s="58"/>
      <c r="S170" s="60"/>
      <c r="U170" s="38">
        <f>G170</f>
        <v>19799.999999999898</v>
      </c>
      <c r="AE170" s="72"/>
    </row>
    <row r="171" spans="1:31" s="2" customFormat="1" ht="15" hidden="1" customHeight="1" x14ac:dyDescent="0.2">
      <c r="A171" s="54">
        <v>37043</v>
      </c>
      <c r="B171" s="55">
        <v>1000000</v>
      </c>
      <c r="C171" s="52">
        <v>37013</v>
      </c>
      <c r="D171" s="49">
        <v>4.4749999999999996</v>
      </c>
      <c r="E171" s="52">
        <v>37013</v>
      </c>
      <c r="F171" s="49">
        <v>4.5650000000000004</v>
      </c>
      <c r="G171" s="56">
        <f t="shared" si="31"/>
        <v>90000.000000000742</v>
      </c>
      <c r="H171" s="56">
        <f t="shared" si="32"/>
        <v>22156597.219999999</v>
      </c>
      <c r="I171" s="57"/>
      <c r="J171" s="58"/>
      <c r="K171" s="58"/>
      <c r="L171" s="58"/>
      <c r="M171" s="58"/>
      <c r="N171" s="58"/>
      <c r="O171" s="58"/>
      <c r="P171" s="57"/>
      <c r="Q171" s="58"/>
      <c r="R171" s="58"/>
      <c r="S171" s="60"/>
      <c r="U171" s="38"/>
      <c r="V171" s="38">
        <f>G171</f>
        <v>90000.000000000742</v>
      </c>
      <c r="AE171" s="72"/>
    </row>
    <row r="172" spans="1:31" s="2" customFormat="1" ht="15" hidden="1" customHeight="1" x14ac:dyDescent="0.2">
      <c r="A172" s="54">
        <v>37043</v>
      </c>
      <c r="B172" s="55">
        <v>1000000</v>
      </c>
      <c r="C172" s="52">
        <v>37018</v>
      </c>
      <c r="D172" s="49">
        <v>5.26</v>
      </c>
      <c r="E172" s="52">
        <v>37018</v>
      </c>
      <c r="F172" s="49">
        <v>5.36</v>
      </c>
      <c r="G172" s="56">
        <f t="shared" si="31"/>
        <v>100000.00000000054</v>
      </c>
      <c r="H172" s="56">
        <f t="shared" si="32"/>
        <v>22256597.219999999</v>
      </c>
      <c r="I172" s="57"/>
      <c r="J172" s="58"/>
      <c r="K172" s="58"/>
      <c r="L172" s="58"/>
      <c r="M172" s="58"/>
      <c r="N172" s="58"/>
      <c r="O172" s="58"/>
      <c r="P172" s="57"/>
      <c r="Q172" s="58"/>
      <c r="R172" s="58"/>
      <c r="S172" s="60"/>
      <c r="U172" s="38"/>
      <c r="V172" s="38">
        <f>G172</f>
        <v>100000.00000000054</v>
      </c>
      <c r="AE172" s="72"/>
    </row>
    <row r="173" spans="1:31" s="2" customFormat="1" ht="15" hidden="1" customHeight="1" x14ac:dyDescent="0.2">
      <c r="A173" s="54">
        <v>37043</v>
      </c>
      <c r="B173" s="55">
        <v>1000000</v>
      </c>
      <c r="C173" s="52">
        <v>37040</v>
      </c>
      <c r="D173" s="49">
        <v>3.738</v>
      </c>
      <c r="E173" s="52">
        <v>37018</v>
      </c>
      <c r="F173" s="49">
        <v>4.3099999999999996</v>
      </c>
      <c r="G173" s="56">
        <f t="shared" si="31"/>
        <v>571999.99999999965</v>
      </c>
      <c r="H173" s="56">
        <f t="shared" si="32"/>
        <v>22828597.219999999</v>
      </c>
      <c r="I173" s="57"/>
      <c r="J173" s="58"/>
      <c r="K173" s="58"/>
      <c r="L173" s="58"/>
      <c r="M173" s="58"/>
      <c r="N173" s="58"/>
      <c r="O173" s="58"/>
      <c r="P173" s="57"/>
      <c r="Q173" s="58"/>
      <c r="R173" s="58"/>
      <c r="S173" s="60"/>
      <c r="U173" s="38"/>
      <c r="V173" s="38">
        <f>G173</f>
        <v>571999.99999999965</v>
      </c>
      <c r="AE173" s="72"/>
    </row>
    <row r="174" spans="1:31" s="2" customFormat="1" ht="15" hidden="1" customHeight="1" x14ac:dyDescent="0.2">
      <c r="A174" s="54">
        <v>37043</v>
      </c>
      <c r="B174" s="55">
        <v>500000</v>
      </c>
      <c r="C174" s="52">
        <v>37040</v>
      </c>
      <c r="D174" s="49">
        <v>3.738</v>
      </c>
      <c r="E174" s="52">
        <v>37021</v>
      </c>
      <c r="F174" s="49">
        <v>4.3499999999999996</v>
      </c>
      <c r="G174" s="56">
        <f t="shared" ref="G174:G179" si="33">B174*(F174-D174)</f>
        <v>305999.99999999983</v>
      </c>
      <c r="H174" s="56">
        <f t="shared" ref="H174:H187" si="34">H173+G174</f>
        <v>23134597.219999999</v>
      </c>
      <c r="I174" s="57"/>
      <c r="J174" s="58"/>
      <c r="K174" s="58"/>
      <c r="L174" s="58"/>
      <c r="M174" s="58"/>
      <c r="N174" s="58"/>
      <c r="O174" s="58"/>
      <c r="P174" s="57"/>
      <c r="Q174" s="58"/>
      <c r="R174" s="58"/>
      <c r="S174" s="60"/>
      <c r="U174" s="38"/>
      <c r="V174" s="38">
        <f>G174</f>
        <v>305999.99999999983</v>
      </c>
      <c r="AE174" s="72"/>
    </row>
    <row r="175" spans="1:31" s="2" customFormat="1" ht="15" customHeight="1" x14ac:dyDescent="0.2">
      <c r="A175" s="54">
        <v>37073</v>
      </c>
      <c r="B175" s="55">
        <v>1000000</v>
      </c>
      <c r="C175" s="52">
        <v>37027</v>
      </c>
      <c r="D175" s="49">
        <v>4.37</v>
      </c>
      <c r="E175" s="52">
        <v>37012</v>
      </c>
      <c r="F175" s="49">
        <v>4.415</v>
      </c>
      <c r="G175" s="56">
        <f t="shared" si="33"/>
        <v>44999.999999999927</v>
      </c>
      <c r="H175" s="56">
        <f t="shared" si="34"/>
        <v>23179597.219999999</v>
      </c>
      <c r="I175" s="57"/>
      <c r="J175" s="58"/>
      <c r="K175" s="58"/>
      <c r="L175" s="58"/>
      <c r="M175" s="58"/>
      <c r="N175" s="58"/>
      <c r="O175" s="58"/>
      <c r="P175" s="57"/>
      <c r="Q175" s="58"/>
      <c r="R175" s="58"/>
      <c r="S175" s="60"/>
      <c r="U175" s="38"/>
      <c r="W175" s="38">
        <f>G175</f>
        <v>44999.999999999927</v>
      </c>
      <c r="AE175" s="72"/>
    </row>
    <row r="176" spans="1:31" s="2" customFormat="1" ht="15" hidden="1" customHeight="1" x14ac:dyDescent="0.2">
      <c r="A176" s="54">
        <v>37043</v>
      </c>
      <c r="B176" s="55">
        <v>1000000</v>
      </c>
      <c r="C176" s="52">
        <v>37027</v>
      </c>
      <c r="D176" s="49">
        <v>4.3099999999999996</v>
      </c>
      <c r="E176" s="52">
        <v>37027</v>
      </c>
      <c r="F176" s="49">
        <v>4.34</v>
      </c>
      <c r="G176" s="56">
        <f t="shared" si="33"/>
        <v>30000.000000000247</v>
      </c>
      <c r="H176" s="56">
        <f t="shared" si="34"/>
        <v>23209597.219999999</v>
      </c>
      <c r="I176" s="57"/>
      <c r="J176" s="58"/>
      <c r="K176" s="58"/>
      <c r="L176" s="58"/>
      <c r="M176" s="58"/>
      <c r="N176" s="58"/>
      <c r="O176" s="58"/>
      <c r="P176" s="57"/>
      <c r="Q176" s="58"/>
      <c r="R176" s="58"/>
      <c r="S176" s="60"/>
      <c r="U176" s="38"/>
      <c r="V176" s="38">
        <f t="shared" ref="V176:V181" si="35">G176</f>
        <v>30000.000000000247</v>
      </c>
      <c r="AE176" s="72"/>
    </row>
    <row r="177" spans="1:31" s="2" customFormat="1" ht="15" hidden="1" customHeight="1" x14ac:dyDescent="0.2">
      <c r="A177" s="54">
        <v>37043</v>
      </c>
      <c r="B177" s="55">
        <v>1000000</v>
      </c>
      <c r="C177" s="52">
        <v>37032</v>
      </c>
      <c r="D177" s="49">
        <v>4.2050000000000001</v>
      </c>
      <c r="E177" s="52">
        <v>37018</v>
      </c>
      <c r="F177" s="49">
        <v>4.28</v>
      </c>
      <c r="G177" s="56">
        <f t="shared" si="33"/>
        <v>75000.000000000175</v>
      </c>
      <c r="H177" s="56">
        <f t="shared" si="34"/>
        <v>23284597.219999999</v>
      </c>
      <c r="I177" s="57"/>
      <c r="J177" s="58"/>
      <c r="K177" s="58"/>
      <c r="L177" s="58"/>
      <c r="M177" s="58"/>
      <c r="N177" s="58"/>
      <c r="O177" s="58"/>
      <c r="P177" s="57"/>
      <c r="Q177" s="58"/>
      <c r="R177" s="58"/>
      <c r="S177" s="60"/>
      <c r="U177" s="38"/>
      <c r="V177" s="38">
        <f t="shared" si="35"/>
        <v>75000.000000000175</v>
      </c>
      <c r="AE177" s="72"/>
    </row>
    <row r="178" spans="1:31" s="2" customFormat="1" ht="15" hidden="1" customHeight="1" x14ac:dyDescent="0.2">
      <c r="A178" s="54">
        <v>37043</v>
      </c>
      <c r="B178" s="55">
        <v>1000000</v>
      </c>
      <c r="C178" s="52">
        <v>37036</v>
      </c>
      <c r="D178" s="49">
        <v>3.96</v>
      </c>
      <c r="E178" s="52">
        <v>37033</v>
      </c>
      <c r="F178" s="49">
        <v>4.0999999999999996</v>
      </c>
      <c r="G178" s="56">
        <f t="shared" si="33"/>
        <v>139999.99999999968</v>
      </c>
      <c r="H178" s="56">
        <f t="shared" si="34"/>
        <v>23424597.219999999</v>
      </c>
      <c r="I178" s="57"/>
      <c r="J178" s="58"/>
      <c r="K178" s="58"/>
      <c r="L178" s="58"/>
      <c r="M178" s="58"/>
      <c r="N178" s="58"/>
      <c r="O178" s="58"/>
      <c r="P178" s="57"/>
      <c r="Q178" s="58"/>
      <c r="R178" s="58"/>
      <c r="S178" s="60"/>
      <c r="U178" s="38"/>
      <c r="V178" s="38">
        <f t="shared" si="35"/>
        <v>139999.99999999968</v>
      </c>
      <c r="AE178" s="72"/>
    </row>
    <row r="179" spans="1:31" s="2" customFormat="1" ht="15" hidden="1" customHeight="1" x14ac:dyDescent="0.2">
      <c r="A179" s="54">
        <v>37043</v>
      </c>
      <c r="B179" s="55">
        <v>500000</v>
      </c>
      <c r="C179" s="52">
        <v>37035</v>
      </c>
      <c r="D179" s="49">
        <v>4.085</v>
      </c>
      <c r="E179" s="52">
        <v>37035</v>
      </c>
      <c r="F179" s="49">
        <v>4.1849999999999996</v>
      </c>
      <c r="G179" s="56">
        <f t="shared" si="33"/>
        <v>49999.999999999825</v>
      </c>
      <c r="H179" s="56">
        <f t="shared" si="34"/>
        <v>23474597.219999999</v>
      </c>
      <c r="I179" s="57"/>
      <c r="J179" s="58"/>
      <c r="K179" s="58"/>
      <c r="L179" s="58"/>
      <c r="M179" s="58"/>
      <c r="N179" s="58"/>
      <c r="O179" s="58"/>
      <c r="P179" s="57"/>
      <c r="Q179" s="58"/>
      <c r="R179" s="58"/>
      <c r="S179" s="60"/>
      <c r="U179" s="38"/>
      <c r="V179" s="38">
        <f t="shared" si="35"/>
        <v>49999.999999999825</v>
      </c>
      <c r="AE179" s="72"/>
    </row>
    <row r="180" spans="1:31" s="2" customFormat="1" ht="15" hidden="1" customHeight="1" x14ac:dyDescent="0.2">
      <c r="A180" s="54">
        <v>37043</v>
      </c>
      <c r="B180" s="55">
        <v>600000</v>
      </c>
      <c r="C180" s="52">
        <v>37040</v>
      </c>
      <c r="D180" s="49">
        <v>3.738</v>
      </c>
      <c r="E180" s="52">
        <v>37040</v>
      </c>
      <c r="F180" s="49">
        <v>3.87</v>
      </c>
      <c r="G180" s="56">
        <f t="shared" ref="G180:G187" si="36">B180*(F180-D180)</f>
        <v>79200.000000000073</v>
      </c>
      <c r="H180" s="56">
        <f>H179+G180</f>
        <v>23553797.219999999</v>
      </c>
      <c r="I180" s="57"/>
      <c r="J180" s="58"/>
      <c r="K180" s="58"/>
      <c r="L180" s="58"/>
      <c r="M180" s="58"/>
      <c r="N180" s="58"/>
      <c r="O180" s="58"/>
      <c r="P180" s="57"/>
      <c r="Q180" s="58"/>
      <c r="R180" s="58"/>
      <c r="S180" s="60"/>
      <c r="U180" s="38"/>
      <c r="V180" s="38">
        <f t="shared" si="35"/>
        <v>79200.000000000073</v>
      </c>
      <c r="AE180" s="72"/>
    </row>
    <row r="181" spans="1:31" s="2" customFormat="1" ht="15" hidden="1" customHeight="1" x14ac:dyDescent="0.2">
      <c r="A181" s="54">
        <v>37043</v>
      </c>
      <c r="B181" s="55">
        <v>400000</v>
      </c>
      <c r="C181" s="52">
        <v>37040</v>
      </c>
      <c r="D181" s="49">
        <v>3.738</v>
      </c>
      <c r="E181" s="52">
        <v>37040</v>
      </c>
      <c r="F181" s="49">
        <v>3.8050000000000002</v>
      </c>
      <c r="G181" s="56">
        <f t="shared" si="36"/>
        <v>26800.000000000069</v>
      </c>
      <c r="H181" s="56">
        <f t="shared" si="34"/>
        <v>23580597.219999999</v>
      </c>
      <c r="I181" s="57"/>
      <c r="J181" s="58"/>
      <c r="K181" s="58"/>
      <c r="L181" s="58"/>
      <c r="M181" s="58"/>
      <c r="N181" s="58"/>
      <c r="O181" s="58"/>
      <c r="P181" s="57"/>
      <c r="Q181" s="58"/>
      <c r="R181" s="58"/>
      <c r="S181" s="60"/>
      <c r="U181" s="38"/>
      <c r="V181" s="38">
        <f t="shared" si="35"/>
        <v>26800.000000000069</v>
      </c>
      <c r="AE181" s="72"/>
    </row>
    <row r="182" spans="1:31" s="2" customFormat="1" ht="15" customHeight="1" x14ac:dyDescent="0.2">
      <c r="A182" s="54">
        <v>37073</v>
      </c>
      <c r="B182" s="55">
        <v>1000000</v>
      </c>
      <c r="C182" s="52">
        <v>37042</v>
      </c>
      <c r="D182" s="49">
        <v>3.8</v>
      </c>
      <c r="E182" s="52">
        <v>37040</v>
      </c>
      <c r="F182" s="49">
        <v>3.87</v>
      </c>
      <c r="G182" s="56">
        <f t="shared" si="36"/>
        <v>70000.000000000291</v>
      </c>
      <c r="H182" s="56">
        <f t="shared" si="34"/>
        <v>23650597.219999999</v>
      </c>
      <c r="I182" s="57"/>
      <c r="J182" s="58"/>
      <c r="K182" s="58"/>
      <c r="L182" s="58"/>
      <c r="M182" s="58"/>
      <c r="N182" s="58"/>
      <c r="O182" s="58"/>
      <c r="P182" s="57"/>
      <c r="Q182" s="58"/>
      <c r="R182" s="58"/>
      <c r="S182" s="60"/>
      <c r="U182" s="38"/>
      <c r="V182" s="38"/>
      <c r="W182" s="38">
        <f t="shared" ref="W182:W190" si="37">G182</f>
        <v>70000.000000000291</v>
      </c>
      <c r="AE182" s="72"/>
    </row>
    <row r="183" spans="1:31" s="2" customFormat="1" ht="15" customHeight="1" x14ac:dyDescent="0.2">
      <c r="A183" s="54">
        <v>37073</v>
      </c>
      <c r="B183" s="55">
        <v>1000000</v>
      </c>
      <c r="C183" s="52">
        <v>37042</v>
      </c>
      <c r="D183" s="49">
        <v>3.9</v>
      </c>
      <c r="E183" s="52">
        <v>37040</v>
      </c>
      <c r="F183" s="49">
        <v>3.95</v>
      </c>
      <c r="G183" s="56">
        <f t="shared" si="36"/>
        <v>50000.000000000269</v>
      </c>
      <c r="H183" s="56">
        <f t="shared" si="34"/>
        <v>23700597.219999999</v>
      </c>
      <c r="I183" s="57"/>
      <c r="J183" s="58"/>
      <c r="K183" s="58"/>
      <c r="L183" s="58"/>
      <c r="M183" s="58"/>
      <c r="N183" s="58"/>
      <c r="O183" s="58"/>
      <c r="P183" s="57"/>
      <c r="Q183" s="58"/>
      <c r="R183" s="58"/>
      <c r="S183" s="60"/>
      <c r="U183" s="38"/>
      <c r="V183" s="38"/>
      <c r="W183" s="38">
        <f t="shared" si="37"/>
        <v>50000.000000000269</v>
      </c>
      <c r="AE183" s="72"/>
    </row>
    <row r="184" spans="1:31" s="2" customFormat="1" ht="15" customHeight="1" x14ac:dyDescent="0.2">
      <c r="A184" s="54">
        <v>37073</v>
      </c>
      <c r="B184" s="55">
        <v>500000</v>
      </c>
      <c r="C184" s="52">
        <v>37049</v>
      </c>
      <c r="D184" s="77">
        <v>3.7749999999999999</v>
      </c>
      <c r="E184" s="52">
        <v>37049</v>
      </c>
      <c r="F184" s="49">
        <v>3.8250000000000002</v>
      </c>
      <c r="G184" s="56">
        <f t="shared" si="36"/>
        <v>25000.000000000135</v>
      </c>
      <c r="H184" s="56">
        <f t="shared" si="34"/>
        <v>23725597.219999999</v>
      </c>
      <c r="I184" s="57"/>
      <c r="J184" s="58"/>
      <c r="K184" s="58"/>
      <c r="L184" s="58"/>
      <c r="M184" s="58"/>
      <c r="N184" s="58"/>
      <c r="O184" s="58"/>
      <c r="P184" s="57"/>
      <c r="Q184" s="58"/>
      <c r="R184" s="58"/>
      <c r="S184" s="60"/>
      <c r="U184" s="38"/>
      <c r="V184" s="38"/>
      <c r="W184" s="38">
        <f t="shared" si="37"/>
        <v>25000.000000000135</v>
      </c>
      <c r="AE184" s="72"/>
    </row>
    <row r="185" spans="1:31" s="2" customFormat="1" ht="15" customHeight="1" x14ac:dyDescent="0.2">
      <c r="A185" s="54">
        <v>37073</v>
      </c>
      <c r="B185" s="55">
        <v>500000</v>
      </c>
      <c r="C185" s="52">
        <v>37050</v>
      </c>
      <c r="D185" s="77">
        <v>3.7650000000000001</v>
      </c>
      <c r="E185" s="52">
        <v>37048</v>
      </c>
      <c r="F185" s="49">
        <v>3.8250000000000002</v>
      </c>
      <c r="G185" s="56">
        <f t="shared" si="36"/>
        <v>30000.000000000025</v>
      </c>
      <c r="H185" s="56">
        <f t="shared" si="34"/>
        <v>23755597.219999999</v>
      </c>
      <c r="I185" s="57"/>
      <c r="J185" s="58"/>
      <c r="K185" s="58"/>
      <c r="L185" s="58"/>
      <c r="M185" s="58"/>
      <c r="N185" s="58"/>
      <c r="O185" s="58"/>
      <c r="P185" s="57"/>
      <c r="Q185" s="58"/>
      <c r="R185" s="58"/>
      <c r="S185" s="60"/>
      <c r="U185" s="38"/>
      <c r="V185" s="38"/>
      <c r="W185" s="38">
        <f t="shared" si="37"/>
        <v>30000.000000000025</v>
      </c>
      <c r="AE185" s="72"/>
    </row>
    <row r="186" spans="1:31" s="2" customFormat="1" ht="15" customHeight="1" x14ac:dyDescent="0.2">
      <c r="A186" s="54">
        <v>37073</v>
      </c>
      <c r="B186" s="55">
        <v>2000000</v>
      </c>
      <c r="C186" s="52">
        <v>37062</v>
      </c>
      <c r="D186" s="78">
        <v>3.75</v>
      </c>
      <c r="E186" s="52">
        <v>37056</v>
      </c>
      <c r="F186" s="49">
        <v>4.04</v>
      </c>
      <c r="G186" s="56">
        <f t="shared" si="36"/>
        <v>580000.00000000012</v>
      </c>
      <c r="H186" s="56">
        <f t="shared" si="34"/>
        <v>24335597.219999999</v>
      </c>
      <c r="I186" s="57"/>
      <c r="J186" s="58"/>
      <c r="K186" s="58"/>
      <c r="L186" s="58"/>
      <c r="M186" s="58"/>
      <c r="N186" s="58"/>
      <c r="O186" s="58"/>
      <c r="P186" s="57"/>
      <c r="Q186" s="58"/>
      <c r="R186" s="58"/>
      <c r="S186" s="60"/>
      <c r="U186" s="38"/>
      <c r="V186" s="38"/>
      <c r="W186" s="38">
        <f t="shared" si="37"/>
        <v>580000.00000000012</v>
      </c>
      <c r="AE186" s="72"/>
    </row>
    <row r="187" spans="1:31" s="2" customFormat="1" ht="15" customHeight="1" x14ac:dyDescent="0.2">
      <c r="A187" s="54">
        <v>37073</v>
      </c>
      <c r="B187" s="55">
        <v>500000</v>
      </c>
      <c r="C187" s="52">
        <v>37062</v>
      </c>
      <c r="D187" s="78">
        <v>3.75</v>
      </c>
      <c r="E187" s="52">
        <v>37057</v>
      </c>
      <c r="F187" s="49">
        <v>3.98</v>
      </c>
      <c r="G187" s="56">
        <f t="shared" si="36"/>
        <v>114999.99999999999</v>
      </c>
      <c r="H187" s="56">
        <f t="shared" si="34"/>
        <v>24450597.219999999</v>
      </c>
      <c r="I187" s="57"/>
      <c r="J187" s="58"/>
      <c r="K187" s="58"/>
      <c r="L187" s="58"/>
      <c r="M187" s="58"/>
      <c r="N187" s="58"/>
      <c r="O187" s="58"/>
      <c r="P187" s="57"/>
      <c r="Q187" s="58"/>
      <c r="R187" s="58"/>
      <c r="S187" s="60"/>
      <c r="U187" s="38"/>
      <c r="V187" s="38"/>
      <c r="W187" s="38">
        <f t="shared" si="37"/>
        <v>114999.99999999999</v>
      </c>
      <c r="AE187" s="72"/>
    </row>
    <row r="188" spans="1:31" s="2" customFormat="1" ht="15" customHeight="1" x14ac:dyDescent="0.2">
      <c r="A188" s="54">
        <v>37073</v>
      </c>
      <c r="B188" s="55">
        <v>500000</v>
      </c>
      <c r="C188" s="52">
        <v>37069</v>
      </c>
      <c r="D188" s="78">
        <v>3.39</v>
      </c>
      <c r="E188" s="52">
        <v>37067</v>
      </c>
      <c r="F188" s="49">
        <v>3.625</v>
      </c>
      <c r="G188" s="56">
        <f t="shared" ref="G188:G197" si="38">B188*(F188-D188)</f>
        <v>117499.99999999994</v>
      </c>
      <c r="H188" s="56">
        <f t="shared" ref="H188:H193" si="39">H187+G188</f>
        <v>24568097.219999999</v>
      </c>
      <c r="I188" s="57"/>
      <c r="J188" s="58"/>
      <c r="K188" s="58"/>
      <c r="L188" s="58"/>
      <c r="M188" s="58"/>
      <c r="N188" s="58"/>
      <c r="O188" s="58"/>
      <c r="P188" s="57"/>
      <c r="Q188" s="58"/>
      <c r="R188" s="58"/>
      <c r="S188" s="60"/>
      <c r="U188" s="38"/>
      <c r="V188" s="38"/>
      <c r="W188" s="38">
        <f t="shared" si="37"/>
        <v>117499.99999999994</v>
      </c>
      <c r="AE188" s="72"/>
    </row>
    <row r="189" spans="1:31" s="2" customFormat="1" ht="15" customHeight="1" x14ac:dyDescent="0.2">
      <c r="A189" s="54">
        <v>37073</v>
      </c>
      <c r="B189" s="55">
        <v>1000000</v>
      </c>
      <c r="C189" s="52">
        <v>37069</v>
      </c>
      <c r="D189" s="78">
        <v>3.39</v>
      </c>
      <c r="E189" s="52">
        <v>37067</v>
      </c>
      <c r="F189" s="49">
        <v>3.61</v>
      </c>
      <c r="G189" s="56">
        <f t="shared" si="38"/>
        <v>219999.99999999974</v>
      </c>
      <c r="H189" s="56">
        <f t="shared" si="39"/>
        <v>24788097.219999999</v>
      </c>
      <c r="I189" s="57"/>
      <c r="J189" s="58"/>
      <c r="K189" s="58"/>
      <c r="L189" s="58"/>
      <c r="M189" s="58"/>
      <c r="N189" s="58"/>
      <c r="O189" s="58"/>
      <c r="P189" s="57"/>
      <c r="Q189" s="58"/>
      <c r="R189" s="58"/>
      <c r="S189" s="60"/>
      <c r="U189" s="38"/>
      <c r="V189" s="38"/>
      <c r="W189" s="38">
        <f t="shared" si="37"/>
        <v>219999.99999999974</v>
      </c>
      <c r="AE189" s="72"/>
    </row>
    <row r="190" spans="1:31" s="2" customFormat="1" ht="15" customHeight="1" x14ac:dyDescent="0.2">
      <c r="A190" s="54">
        <v>37073</v>
      </c>
      <c r="B190" s="55">
        <v>500000</v>
      </c>
      <c r="C190" s="52">
        <v>37069</v>
      </c>
      <c r="D190" s="78">
        <v>3.39</v>
      </c>
      <c r="E190" s="52">
        <v>37067</v>
      </c>
      <c r="F190" s="49">
        <v>3.53</v>
      </c>
      <c r="G190" s="56">
        <f t="shared" si="38"/>
        <v>69999.99999999984</v>
      </c>
      <c r="H190" s="56">
        <f t="shared" si="39"/>
        <v>24858097.219999999</v>
      </c>
      <c r="I190" s="57"/>
      <c r="J190" s="58"/>
      <c r="K190" s="58"/>
      <c r="L190" s="58"/>
      <c r="M190" s="58"/>
      <c r="N190" s="58"/>
      <c r="O190" s="58"/>
      <c r="P190" s="57"/>
      <c r="Q190" s="58"/>
      <c r="R190" s="58"/>
      <c r="S190" s="60"/>
      <c r="U190" s="38"/>
      <c r="V190" s="38"/>
      <c r="W190" s="38">
        <f t="shared" si="37"/>
        <v>69999.99999999984</v>
      </c>
      <c r="AE190" s="72"/>
    </row>
    <row r="191" spans="1:31" s="2" customFormat="1" ht="15" customHeight="1" x14ac:dyDescent="0.2">
      <c r="A191" s="54">
        <v>37104</v>
      </c>
      <c r="B191" s="55">
        <v>1000000</v>
      </c>
      <c r="C191" s="52">
        <v>37083</v>
      </c>
      <c r="D191" s="78">
        <v>3.23</v>
      </c>
      <c r="E191" s="52">
        <v>37083</v>
      </c>
      <c r="F191" s="49">
        <v>3.2949999999999999</v>
      </c>
      <c r="G191" s="56">
        <f t="shared" si="38"/>
        <v>64999.999999999949</v>
      </c>
      <c r="H191" s="56">
        <f t="shared" si="39"/>
        <v>24923097.219999999</v>
      </c>
      <c r="I191" s="57"/>
      <c r="J191" s="58"/>
      <c r="K191" s="58"/>
      <c r="L191" s="58"/>
      <c r="M191" s="58"/>
      <c r="N191" s="58"/>
      <c r="O191" s="58"/>
      <c r="P191" s="57"/>
      <c r="Q191" s="58"/>
      <c r="R191" s="58"/>
      <c r="S191" s="60"/>
      <c r="U191" s="38"/>
      <c r="V191" s="38"/>
      <c r="W191" s="38"/>
      <c r="X191" s="38">
        <f>G191</f>
        <v>64999.999999999949</v>
      </c>
      <c r="AE191" s="72"/>
    </row>
    <row r="192" spans="1:31" s="2" customFormat="1" ht="15" customHeight="1" x14ac:dyDescent="0.2">
      <c r="A192" s="54">
        <v>37104</v>
      </c>
      <c r="B192" s="55">
        <v>2500000</v>
      </c>
      <c r="C192" s="52">
        <v>36977</v>
      </c>
      <c r="D192" s="78">
        <v>3.07</v>
      </c>
      <c r="E192" s="52">
        <v>37095</v>
      </c>
      <c r="F192" s="49">
        <v>2.97</v>
      </c>
      <c r="G192" s="56">
        <f t="shared" si="38"/>
        <v>-249999.9999999991</v>
      </c>
      <c r="H192" s="56">
        <f t="shared" si="39"/>
        <v>24673097.219999999</v>
      </c>
      <c r="I192" s="57"/>
      <c r="J192" s="58"/>
      <c r="K192" s="58"/>
      <c r="L192" s="58"/>
      <c r="M192" s="58"/>
      <c r="N192" s="58"/>
      <c r="O192" s="58"/>
      <c r="P192" s="57"/>
      <c r="Q192" s="58"/>
      <c r="R192" s="58"/>
      <c r="S192" s="60"/>
      <c r="U192" s="38"/>
      <c r="V192" s="38"/>
      <c r="W192" s="38"/>
      <c r="X192" s="38">
        <f>G192</f>
        <v>-249999.9999999991</v>
      </c>
      <c r="AE192" s="72"/>
    </row>
    <row r="193" spans="1:31" s="2" customFormat="1" ht="15" customHeight="1" x14ac:dyDescent="0.2">
      <c r="A193" s="54">
        <v>37104</v>
      </c>
      <c r="B193" s="55">
        <v>1000000</v>
      </c>
      <c r="C193" s="52">
        <v>37097</v>
      </c>
      <c r="D193" s="78">
        <v>3.02</v>
      </c>
      <c r="E193" s="52">
        <v>37097</v>
      </c>
      <c r="F193" s="49">
        <v>3.22</v>
      </c>
      <c r="G193" s="56">
        <f t="shared" si="38"/>
        <v>200000.00000000017</v>
      </c>
      <c r="H193" s="56">
        <f t="shared" si="39"/>
        <v>24873097.219999999</v>
      </c>
      <c r="I193" s="57"/>
      <c r="J193" s="58"/>
      <c r="K193" s="58"/>
      <c r="L193" s="58"/>
      <c r="M193" s="58"/>
      <c r="N193" s="58"/>
      <c r="O193" s="58"/>
      <c r="P193" s="57"/>
      <c r="Q193" s="58"/>
      <c r="R193" s="58"/>
      <c r="S193" s="60"/>
      <c r="U193" s="38"/>
      <c r="V193" s="38"/>
      <c r="W193" s="38"/>
      <c r="X193" s="38">
        <f>G193</f>
        <v>200000.00000000017</v>
      </c>
      <c r="AE193" s="72"/>
    </row>
    <row r="194" spans="1:31" s="2" customFormat="1" ht="15" customHeight="1" x14ac:dyDescent="0.2">
      <c r="A194" s="54">
        <v>37135</v>
      </c>
      <c r="B194" s="55">
        <v>2050000</v>
      </c>
      <c r="C194" s="52">
        <v>37109</v>
      </c>
      <c r="D194" s="78">
        <v>3.0049999999999999</v>
      </c>
      <c r="E194" s="52">
        <v>37099</v>
      </c>
      <c r="F194" s="49">
        <v>3.16</v>
      </c>
      <c r="G194" s="56">
        <f t="shared" si="38"/>
        <v>317750.00000000052</v>
      </c>
      <c r="H194" s="56"/>
      <c r="I194" s="57"/>
      <c r="J194" s="58"/>
      <c r="K194" s="58"/>
      <c r="L194" s="58"/>
      <c r="M194" s="58"/>
      <c r="N194" s="58"/>
      <c r="O194" s="58"/>
      <c r="P194" s="57"/>
      <c r="Q194" s="58"/>
      <c r="R194" s="58"/>
      <c r="S194" s="60"/>
      <c r="U194" s="38"/>
      <c r="V194" s="38"/>
      <c r="W194" s="38"/>
      <c r="X194" s="38"/>
      <c r="Y194" s="38">
        <f>G194</f>
        <v>317750.00000000052</v>
      </c>
      <c r="AE194" s="72"/>
    </row>
    <row r="195" spans="1:31" s="2" customFormat="1" ht="15" customHeight="1" x14ac:dyDescent="0.2">
      <c r="A195" s="54">
        <v>37165</v>
      </c>
      <c r="B195" s="55">
        <v>155000</v>
      </c>
      <c r="C195" s="52">
        <v>37101</v>
      </c>
      <c r="D195" s="78">
        <v>3.25</v>
      </c>
      <c r="E195" s="52">
        <v>37109</v>
      </c>
      <c r="F195" s="78">
        <v>3.0449999999999999</v>
      </c>
      <c r="G195" s="56">
        <f t="shared" si="38"/>
        <v>-31775.000000000011</v>
      </c>
      <c r="H195" s="56"/>
      <c r="I195" s="57"/>
      <c r="J195" s="58"/>
      <c r="K195" s="58"/>
      <c r="L195" s="58"/>
      <c r="M195" s="58"/>
      <c r="N195" s="58"/>
      <c r="O195" s="58"/>
      <c r="P195" s="57"/>
      <c r="Q195" s="58"/>
      <c r="R195" s="58"/>
      <c r="S195" s="60"/>
      <c r="U195" s="38"/>
      <c r="V195" s="38"/>
      <c r="W195" s="38"/>
      <c r="X195" s="38"/>
      <c r="Z195" s="38">
        <f>G195</f>
        <v>-31775.000000000011</v>
      </c>
      <c r="AE195" s="72"/>
    </row>
    <row r="196" spans="1:31" s="2" customFormat="1" ht="15" customHeight="1" x14ac:dyDescent="0.2">
      <c r="A196" s="54">
        <v>37104</v>
      </c>
      <c r="B196" s="55">
        <v>80645</v>
      </c>
      <c r="C196" s="52">
        <v>37099</v>
      </c>
      <c r="D196" s="78">
        <v>3.18</v>
      </c>
      <c r="E196" s="52">
        <v>37104</v>
      </c>
      <c r="F196" s="78">
        <v>3.32</v>
      </c>
      <c r="G196" s="56">
        <f t="shared" si="38"/>
        <v>11290.299999999974</v>
      </c>
      <c r="H196" s="56"/>
      <c r="I196" s="57"/>
      <c r="J196" s="58"/>
      <c r="K196" s="58"/>
      <c r="L196" s="58"/>
      <c r="M196" s="58"/>
      <c r="N196" s="58"/>
      <c r="O196" s="58"/>
      <c r="P196" s="57"/>
      <c r="Q196" s="58"/>
      <c r="R196" s="58"/>
      <c r="S196" s="60"/>
      <c r="U196" s="38"/>
      <c r="V196" s="38"/>
      <c r="W196" s="38"/>
      <c r="X196" s="38"/>
      <c r="Y196" s="38">
        <f t="shared" ref="Y196:Y202" si="40">G196</f>
        <v>11290.299999999974</v>
      </c>
      <c r="AE196" s="72"/>
    </row>
    <row r="197" spans="1:31" s="2" customFormat="1" ht="15" customHeight="1" x14ac:dyDescent="0.2">
      <c r="A197" s="54">
        <v>37104</v>
      </c>
      <c r="B197" s="55">
        <v>80645</v>
      </c>
      <c r="C197" s="52">
        <v>37099</v>
      </c>
      <c r="D197" s="78">
        <v>3.18</v>
      </c>
      <c r="E197" s="52">
        <v>37105</v>
      </c>
      <c r="F197" s="78">
        <v>3.26</v>
      </c>
      <c r="G197" s="56">
        <f t="shared" si="38"/>
        <v>6451.5999999999704</v>
      </c>
      <c r="H197" s="56"/>
      <c r="I197" s="57"/>
      <c r="J197" s="58"/>
      <c r="K197" s="58"/>
      <c r="L197" s="58"/>
      <c r="M197" s="58"/>
      <c r="N197" s="58"/>
      <c r="O197" s="58"/>
      <c r="P197" s="57"/>
      <c r="Q197" s="58"/>
      <c r="R197" s="58"/>
      <c r="S197" s="60"/>
      <c r="U197" s="38"/>
      <c r="V197" s="38"/>
      <c r="W197" s="38"/>
      <c r="X197" s="38"/>
      <c r="Y197" s="38">
        <f t="shared" si="40"/>
        <v>6451.5999999999704</v>
      </c>
      <c r="AE197" s="72"/>
    </row>
    <row r="198" spans="1:31" s="2" customFormat="1" ht="15" customHeight="1" x14ac:dyDescent="0.2">
      <c r="A198" s="54">
        <v>37135</v>
      </c>
      <c r="B198" s="55">
        <v>500000</v>
      </c>
      <c r="C198" s="52">
        <v>37104</v>
      </c>
      <c r="D198" s="78">
        <v>3.11</v>
      </c>
      <c r="E198" s="52">
        <v>37104</v>
      </c>
      <c r="F198" s="49">
        <v>3.31</v>
      </c>
      <c r="G198" s="56">
        <f t="shared" ref="G198:G205" si="41">B198*(F198-D198)</f>
        <v>100000.00000000009</v>
      </c>
      <c r="H198" s="56"/>
      <c r="I198" s="57"/>
      <c r="J198" s="58"/>
      <c r="K198" s="58"/>
      <c r="L198" s="58"/>
      <c r="M198" s="58"/>
      <c r="N198" s="58"/>
      <c r="O198" s="58"/>
      <c r="P198" s="57"/>
      <c r="Q198" s="58"/>
      <c r="R198" s="58"/>
      <c r="S198" s="60"/>
      <c r="U198" s="38"/>
      <c r="V198" s="38"/>
      <c r="W198" s="38"/>
      <c r="X198" s="38"/>
      <c r="Y198" s="38">
        <f t="shared" si="40"/>
        <v>100000.00000000009</v>
      </c>
      <c r="AE198" s="72"/>
    </row>
    <row r="199" spans="1:31" s="2" customFormat="1" ht="15" customHeight="1" x14ac:dyDescent="0.2">
      <c r="A199" s="54">
        <v>37104</v>
      </c>
      <c r="B199" s="55">
        <v>80645</v>
      </c>
      <c r="C199" s="52">
        <v>37099</v>
      </c>
      <c r="D199" s="78">
        <v>3.18</v>
      </c>
      <c r="E199" s="52">
        <v>37106</v>
      </c>
      <c r="F199" s="78">
        <v>3.15</v>
      </c>
      <c r="G199" s="56">
        <f t="shared" si="41"/>
        <v>-2419.3500000000199</v>
      </c>
      <c r="H199" s="56"/>
      <c r="I199" s="57"/>
      <c r="J199" s="58"/>
      <c r="K199" s="58"/>
      <c r="L199" s="58"/>
      <c r="M199" s="58"/>
      <c r="N199" s="58"/>
      <c r="O199" s="58"/>
      <c r="P199" s="57"/>
      <c r="Q199" s="58"/>
      <c r="R199" s="58"/>
      <c r="S199" s="60"/>
      <c r="U199" s="38"/>
      <c r="V199" s="38"/>
      <c r="W199" s="38"/>
      <c r="X199" s="38"/>
      <c r="Y199" s="38">
        <f t="shared" si="40"/>
        <v>-2419.3500000000199</v>
      </c>
      <c r="AE199" s="72"/>
    </row>
    <row r="200" spans="1:31" s="2" customFormat="1" ht="15" customHeight="1" x14ac:dyDescent="0.2">
      <c r="A200" s="54">
        <v>37104</v>
      </c>
      <c r="B200" s="55">
        <f>80645*3</f>
        <v>241935</v>
      </c>
      <c r="C200" s="52">
        <v>37099</v>
      </c>
      <c r="D200" s="78">
        <v>3.18</v>
      </c>
      <c r="E200" s="52" t="s">
        <v>26</v>
      </c>
      <c r="F200" s="78">
        <v>3.0550000000000002</v>
      </c>
      <c r="G200" s="56">
        <f t="shared" si="41"/>
        <v>-30241.875</v>
      </c>
      <c r="H200" s="56"/>
      <c r="I200" s="57"/>
      <c r="J200" s="58"/>
      <c r="K200" s="58"/>
      <c r="L200" s="58"/>
      <c r="M200" s="58"/>
      <c r="N200" s="58"/>
      <c r="O200" s="58"/>
      <c r="P200" s="57"/>
      <c r="Q200" s="58"/>
      <c r="R200" s="58"/>
      <c r="S200" s="60"/>
      <c r="U200" s="38"/>
      <c r="V200" s="38"/>
      <c r="W200" s="38"/>
      <c r="X200" s="38"/>
      <c r="Y200" s="38">
        <f t="shared" si="40"/>
        <v>-30241.875</v>
      </c>
      <c r="AE200" s="72"/>
    </row>
    <row r="201" spans="1:31" s="2" customFormat="1" ht="15" customHeight="1" x14ac:dyDescent="0.2">
      <c r="A201" s="54">
        <v>37135</v>
      </c>
      <c r="B201" s="55">
        <v>450000</v>
      </c>
      <c r="C201" s="52">
        <v>37106</v>
      </c>
      <c r="D201" s="78">
        <v>2.96</v>
      </c>
      <c r="E201" s="52">
        <v>37106</v>
      </c>
      <c r="F201" s="49">
        <v>3.03</v>
      </c>
      <c r="G201" s="56">
        <f t="shared" si="41"/>
        <v>31499.999999999927</v>
      </c>
      <c r="H201" s="56"/>
      <c r="I201" s="57"/>
      <c r="J201" s="58"/>
      <c r="K201" s="58"/>
      <c r="L201" s="58"/>
      <c r="M201" s="58"/>
      <c r="N201" s="58"/>
      <c r="O201" s="58"/>
      <c r="P201" s="57"/>
      <c r="Q201" s="58"/>
      <c r="R201" s="58"/>
      <c r="S201" s="60"/>
      <c r="U201" s="38"/>
      <c r="V201" s="38"/>
      <c r="W201" s="38"/>
      <c r="X201" s="38"/>
      <c r="Y201" s="38">
        <f t="shared" si="40"/>
        <v>31499.999999999927</v>
      </c>
      <c r="AE201" s="72"/>
    </row>
    <row r="202" spans="1:31" s="2" customFormat="1" ht="15" customHeight="1" x14ac:dyDescent="0.2">
      <c r="A202" s="54">
        <v>37104</v>
      </c>
      <c r="B202" s="55">
        <v>80645</v>
      </c>
      <c r="C202" s="52">
        <v>37099</v>
      </c>
      <c r="D202" s="78">
        <v>3.18</v>
      </c>
      <c r="E202" s="52">
        <v>37110</v>
      </c>
      <c r="F202" s="49">
        <v>3.0550000000000002</v>
      </c>
      <c r="G202" s="56">
        <f t="shared" si="41"/>
        <v>-10080.625</v>
      </c>
      <c r="H202" s="56"/>
      <c r="I202" s="57"/>
      <c r="J202" s="58"/>
      <c r="K202" s="58"/>
      <c r="L202" s="58"/>
      <c r="M202" s="58"/>
      <c r="N202" s="58"/>
      <c r="O202" s="58"/>
      <c r="P202" s="57"/>
      <c r="Q202" s="58"/>
      <c r="R202" s="58"/>
      <c r="S202" s="60"/>
      <c r="U202" s="38"/>
      <c r="V202" s="38"/>
      <c r="W202" s="38"/>
      <c r="X202" s="38"/>
      <c r="Y202" s="38">
        <f t="shared" si="40"/>
        <v>-10080.625</v>
      </c>
      <c r="AE202" s="72"/>
    </row>
    <row r="203" spans="1:31" s="2" customFormat="1" ht="15" customHeight="1" x14ac:dyDescent="0.2">
      <c r="A203" s="54">
        <v>37104</v>
      </c>
      <c r="B203" s="55">
        <v>1935184</v>
      </c>
      <c r="C203" s="52">
        <v>37099</v>
      </c>
      <c r="D203" s="78">
        <v>3.18</v>
      </c>
      <c r="E203" s="52">
        <v>37109</v>
      </c>
      <c r="F203" s="49">
        <v>3.01</v>
      </c>
      <c r="G203" s="56">
        <f t="shared" si="41"/>
        <v>-328981.28000000073</v>
      </c>
      <c r="H203" s="56"/>
      <c r="I203" s="57"/>
      <c r="J203" s="58"/>
      <c r="K203" s="58"/>
      <c r="L203" s="58"/>
      <c r="M203" s="58"/>
      <c r="N203" s="58"/>
      <c r="O203" s="58"/>
      <c r="P203" s="57"/>
      <c r="Q203" s="58"/>
      <c r="R203" s="58"/>
      <c r="S203" s="60"/>
      <c r="U203" s="38"/>
      <c r="V203" s="38"/>
      <c r="W203" s="38"/>
      <c r="X203" s="38"/>
      <c r="Y203" s="38">
        <f>G203</f>
        <v>-328981.28000000073</v>
      </c>
      <c r="AE203" s="72"/>
    </row>
    <row r="204" spans="1:31" s="2" customFormat="1" ht="15" customHeight="1" x14ac:dyDescent="0.2">
      <c r="A204" s="54">
        <v>37135</v>
      </c>
      <c r="B204" s="55">
        <v>450000</v>
      </c>
      <c r="C204" s="52">
        <v>37109</v>
      </c>
      <c r="D204" s="78">
        <v>2.95</v>
      </c>
      <c r="E204" s="52">
        <v>37099</v>
      </c>
      <c r="F204" s="49">
        <v>3.16</v>
      </c>
      <c r="G204" s="56">
        <f t="shared" si="41"/>
        <v>94499.999999999985</v>
      </c>
      <c r="H204" s="56"/>
      <c r="I204" s="57"/>
      <c r="J204" s="58"/>
      <c r="K204" s="58"/>
      <c r="L204" s="58"/>
      <c r="M204" s="58"/>
      <c r="N204" s="58"/>
      <c r="O204" s="58"/>
      <c r="P204" s="57"/>
      <c r="Q204" s="58"/>
      <c r="R204" s="58"/>
      <c r="S204" s="60"/>
      <c r="U204" s="38"/>
      <c r="V204" s="38"/>
      <c r="W204" s="38"/>
      <c r="X204" s="38"/>
      <c r="Y204" s="38">
        <f>G204</f>
        <v>94499.999999999985</v>
      </c>
      <c r="AE204" s="72"/>
    </row>
    <row r="205" spans="1:31" s="2" customFormat="1" ht="15" customHeight="1" x14ac:dyDescent="0.2">
      <c r="A205" s="54">
        <v>37135</v>
      </c>
      <c r="B205" s="55">
        <v>2500000</v>
      </c>
      <c r="C205" s="52">
        <v>37132</v>
      </c>
      <c r="D205" s="78">
        <v>2.2949999999999999</v>
      </c>
      <c r="E205" s="52">
        <v>37130</v>
      </c>
      <c r="F205" s="49">
        <v>2.6</v>
      </c>
      <c r="G205" s="56">
        <f t="shared" si="41"/>
        <v>762500.00000000035</v>
      </c>
      <c r="H205" s="56"/>
      <c r="I205" s="57"/>
      <c r="J205" s="58"/>
      <c r="K205" s="58"/>
      <c r="L205" s="58"/>
      <c r="M205" s="58"/>
      <c r="N205" s="58"/>
      <c r="O205" s="58"/>
      <c r="P205" s="57"/>
      <c r="Q205" s="58"/>
      <c r="R205" s="58"/>
      <c r="S205" s="60"/>
      <c r="U205" s="38"/>
      <c r="V205" s="38"/>
      <c r="W205" s="38"/>
      <c r="X205" s="38"/>
      <c r="Y205" s="38">
        <f>G205</f>
        <v>762500.00000000035</v>
      </c>
      <c r="AE205" s="72"/>
    </row>
    <row r="206" spans="1:31" s="2" customFormat="1" ht="15" customHeight="1" x14ac:dyDescent="0.2">
      <c r="A206" s="54">
        <v>37135</v>
      </c>
      <c r="B206" s="55">
        <v>750000</v>
      </c>
      <c r="C206" s="52">
        <v>37131</v>
      </c>
      <c r="D206" s="78">
        <v>2.4300000000000002</v>
      </c>
      <c r="E206" s="52">
        <v>37131</v>
      </c>
      <c r="F206" s="49">
        <v>2.4900000000000002</v>
      </c>
      <c r="G206" s="56">
        <f>B206*(F206-D206)</f>
        <v>45000.000000000036</v>
      </c>
      <c r="H206" s="56"/>
      <c r="I206" s="57"/>
      <c r="J206" s="58"/>
      <c r="K206" s="58"/>
      <c r="L206" s="58"/>
      <c r="M206" s="58"/>
      <c r="N206" s="58"/>
      <c r="O206" s="58"/>
      <c r="P206" s="57"/>
      <c r="Q206" s="58"/>
      <c r="R206" s="58"/>
      <c r="S206" s="60"/>
      <c r="U206" s="38"/>
      <c r="V206" s="38"/>
      <c r="W206" s="38"/>
      <c r="X206" s="38"/>
      <c r="Y206" s="38">
        <f>G206</f>
        <v>45000.000000000036</v>
      </c>
      <c r="AE206" s="72"/>
    </row>
    <row r="207" spans="1:31" s="2" customFormat="1" ht="15" customHeight="1" x14ac:dyDescent="0.2">
      <c r="A207" s="54">
        <v>37135</v>
      </c>
      <c r="B207" s="55">
        <v>1000000</v>
      </c>
      <c r="C207" s="52">
        <v>37132</v>
      </c>
      <c r="D207" s="78">
        <v>2.34</v>
      </c>
      <c r="E207" s="52">
        <v>37132</v>
      </c>
      <c r="F207" s="49">
        <v>2.4</v>
      </c>
      <c r="G207" s="56">
        <f>B207*(F207-D207)</f>
        <v>60000.000000000051</v>
      </c>
      <c r="H207" s="56"/>
      <c r="I207" s="57"/>
      <c r="J207" s="58"/>
      <c r="K207" s="58"/>
      <c r="L207" s="58"/>
      <c r="M207" s="58"/>
      <c r="N207" s="58"/>
      <c r="O207" s="58"/>
      <c r="P207" s="57"/>
      <c r="Q207" s="58"/>
      <c r="R207" s="58"/>
      <c r="S207" s="60"/>
      <c r="U207" s="38"/>
      <c r="V207" s="38"/>
      <c r="W207" s="38"/>
      <c r="X207" s="38"/>
      <c r="Y207" s="38">
        <f>G207</f>
        <v>60000.000000000051</v>
      </c>
      <c r="AE207" s="72"/>
    </row>
    <row r="208" spans="1:31" s="2" customFormat="1" ht="15" customHeight="1" x14ac:dyDescent="0.2">
      <c r="A208" s="54">
        <v>37165</v>
      </c>
      <c r="B208" s="55">
        <v>500000</v>
      </c>
      <c r="C208" s="52">
        <v>37141</v>
      </c>
      <c r="D208" s="78">
        <v>2.41</v>
      </c>
      <c r="E208" s="52">
        <v>37141</v>
      </c>
      <c r="F208" s="49">
        <v>2.48</v>
      </c>
      <c r="G208" s="56">
        <f>B208*(F208-D208)</f>
        <v>34999.99999999992</v>
      </c>
      <c r="H208" s="56"/>
      <c r="I208" s="57"/>
      <c r="J208" s="58"/>
      <c r="K208" s="58"/>
      <c r="L208" s="58"/>
      <c r="M208" s="58"/>
      <c r="N208" s="58"/>
      <c r="O208" s="58"/>
      <c r="P208" s="57"/>
      <c r="Q208" s="58"/>
      <c r="R208" s="58"/>
      <c r="S208" s="60"/>
      <c r="U208" s="38"/>
      <c r="V208" s="38"/>
      <c r="W208" s="38"/>
      <c r="X208" s="38"/>
      <c r="Y208" s="38"/>
      <c r="Z208" s="38">
        <f>G208</f>
        <v>34999.99999999992</v>
      </c>
      <c r="AE208" s="72"/>
    </row>
    <row r="209" spans="1:33" s="2" customFormat="1" ht="15" customHeight="1" x14ac:dyDescent="0.2">
      <c r="A209" s="54">
        <v>37165</v>
      </c>
      <c r="B209" s="55">
        <v>1000000</v>
      </c>
      <c r="C209" s="52">
        <v>37151</v>
      </c>
      <c r="D209" s="78">
        <v>2.36</v>
      </c>
      <c r="E209" s="52">
        <v>37151</v>
      </c>
      <c r="F209" s="49">
        <v>2.4300000000000002</v>
      </c>
      <c r="G209" s="56">
        <f>B209*(F209-D209)</f>
        <v>70000.000000000291</v>
      </c>
      <c r="H209" s="56"/>
      <c r="I209" s="57"/>
      <c r="J209" s="58"/>
      <c r="K209" s="58"/>
      <c r="L209" s="58"/>
      <c r="M209" s="58"/>
      <c r="N209" s="58"/>
      <c r="O209" s="58"/>
      <c r="P209" s="57"/>
      <c r="Q209" s="58"/>
      <c r="R209" s="58"/>
      <c r="S209" s="60"/>
      <c r="U209" s="38"/>
      <c r="V209" s="38"/>
      <c r="W209" s="38"/>
      <c r="X209" s="38"/>
      <c r="Y209" s="38"/>
      <c r="Z209" s="38">
        <f>G209</f>
        <v>70000.000000000291</v>
      </c>
      <c r="AE209" s="72"/>
    </row>
    <row r="210" spans="1:33" s="2" customFormat="1" ht="15" customHeight="1" x14ac:dyDescent="0.2">
      <c r="A210" s="54">
        <v>37165</v>
      </c>
      <c r="B210" s="55">
        <v>1000000</v>
      </c>
      <c r="C210" s="52">
        <v>37160</v>
      </c>
      <c r="D210" s="78">
        <v>1.85</v>
      </c>
      <c r="E210" s="52">
        <v>37153</v>
      </c>
      <c r="F210" s="49">
        <v>2.1549999999999998</v>
      </c>
      <c r="G210" s="56">
        <f>B210*(F210-D210)</f>
        <v>304999.99999999971</v>
      </c>
      <c r="H210" s="56"/>
      <c r="I210" s="57"/>
      <c r="J210" s="58"/>
      <c r="K210" s="58"/>
      <c r="L210" s="58"/>
      <c r="M210" s="58"/>
      <c r="N210" s="58"/>
      <c r="O210" s="58"/>
      <c r="P210" s="57"/>
      <c r="Q210" s="58"/>
      <c r="R210" s="58"/>
      <c r="S210" s="60"/>
      <c r="U210" s="38"/>
      <c r="V210" s="38"/>
      <c r="W210" s="38"/>
      <c r="X210" s="38"/>
      <c r="Y210" s="38"/>
      <c r="Z210" s="38">
        <f>G210</f>
        <v>304999.99999999971</v>
      </c>
      <c r="AE210" s="72"/>
    </row>
    <row r="211" spans="1:33" s="2" customFormat="1" ht="15" customHeight="1" x14ac:dyDescent="0.2">
      <c r="A211" s="54">
        <v>37165</v>
      </c>
      <c r="B211" s="55">
        <v>1000000</v>
      </c>
      <c r="C211" s="52">
        <v>37160</v>
      </c>
      <c r="D211" s="78">
        <v>1.86</v>
      </c>
      <c r="E211" s="52">
        <v>37153</v>
      </c>
      <c r="F211" s="49">
        <v>2.0299999999999998</v>
      </c>
      <c r="G211" s="56">
        <f t="shared" ref="G211:G221" si="42">B211*(F211-D211)</f>
        <v>169999.99999999971</v>
      </c>
      <c r="H211" s="56"/>
      <c r="I211" s="57"/>
      <c r="J211" s="58"/>
      <c r="K211" s="58"/>
      <c r="L211" s="58"/>
      <c r="M211" s="58"/>
      <c r="N211" s="58"/>
      <c r="O211" s="58"/>
      <c r="P211" s="57"/>
      <c r="Q211" s="58"/>
      <c r="R211" s="58"/>
      <c r="S211" s="60"/>
      <c r="U211" s="38"/>
      <c r="V211" s="38"/>
      <c r="W211" s="38"/>
      <c r="X211" s="38"/>
      <c r="Y211" s="38"/>
      <c r="Z211" s="38">
        <f>G211</f>
        <v>169999.99999999971</v>
      </c>
      <c r="AE211" s="72"/>
    </row>
    <row r="212" spans="1:33" s="2" customFormat="1" ht="15" customHeight="1" x14ac:dyDescent="0.2">
      <c r="A212" s="54">
        <v>37165</v>
      </c>
      <c r="B212" s="55">
        <v>500000</v>
      </c>
      <c r="C212" s="52">
        <v>37160</v>
      </c>
      <c r="D212" s="78">
        <v>1.85</v>
      </c>
      <c r="E212" s="52">
        <v>37153</v>
      </c>
      <c r="F212" s="49">
        <v>1.94</v>
      </c>
      <c r="G212" s="56">
        <f t="shared" si="42"/>
        <v>44999.999999999927</v>
      </c>
      <c r="H212" s="56"/>
      <c r="I212" s="57"/>
      <c r="J212" s="58"/>
      <c r="K212" s="58"/>
      <c r="L212" s="58"/>
      <c r="M212" s="58"/>
      <c r="N212" s="58"/>
      <c r="O212" s="58"/>
      <c r="P212" s="57"/>
      <c r="Q212" s="58"/>
      <c r="R212" s="58"/>
      <c r="S212" s="60"/>
      <c r="U212" s="38"/>
      <c r="V212" s="38"/>
      <c r="W212" s="38"/>
      <c r="X212" s="38"/>
      <c r="Y212" s="38"/>
      <c r="Z212" s="38">
        <f>G212</f>
        <v>44999.999999999927</v>
      </c>
      <c r="AE212" s="72"/>
    </row>
    <row r="213" spans="1:33" s="2" customFormat="1" ht="15" customHeight="1" x14ac:dyDescent="0.2">
      <c r="A213" s="54">
        <v>37165</v>
      </c>
      <c r="B213" s="55">
        <v>2500000</v>
      </c>
      <c r="C213" s="52">
        <v>37181</v>
      </c>
      <c r="D213" s="78">
        <v>2.4300000000000002</v>
      </c>
      <c r="E213" s="52">
        <v>37181</v>
      </c>
      <c r="F213" s="49">
        <v>2.61</v>
      </c>
      <c r="G213" s="56">
        <f t="shared" si="42"/>
        <v>449999.9999999993</v>
      </c>
      <c r="H213" s="56"/>
      <c r="I213" s="57"/>
      <c r="J213" s="58"/>
      <c r="K213" s="58"/>
      <c r="L213" s="58"/>
      <c r="M213" s="58"/>
      <c r="N213" s="58"/>
      <c r="O213" s="58"/>
      <c r="P213" s="57"/>
      <c r="Q213" s="58"/>
      <c r="R213" s="58"/>
      <c r="S213" s="60"/>
      <c r="U213" s="38"/>
      <c r="V213" s="38"/>
      <c r="W213" s="38"/>
      <c r="X213" s="38"/>
      <c r="Y213" s="38"/>
      <c r="Z213" s="38"/>
      <c r="AA213" s="38">
        <f>G213</f>
        <v>449999.9999999993</v>
      </c>
      <c r="AE213" s="72"/>
    </row>
    <row r="214" spans="1:33" s="2" customFormat="1" ht="15" customHeight="1" x14ac:dyDescent="0.2">
      <c r="A214" s="54">
        <v>37226</v>
      </c>
      <c r="B214" s="55">
        <v>500000</v>
      </c>
      <c r="C214" s="52">
        <v>37209</v>
      </c>
      <c r="D214" s="78">
        <v>2.68</v>
      </c>
      <c r="E214" s="52">
        <v>37209</v>
      </c>
      <c r="F214" s="49">
        <v>2.81</v>
      </c>
      <c r="G214" s="56">
        <f t="shared" si="42"/>
        <v>64999.999999999949</v>
      </c>
      <c r="H214" s="56"/>
      <c r="I214" s="57"/>
      <c r="J214" s="58"/>
      <c r="K214" s="58"/>
      <c r="L214" s="58"/>
      <c r="M214" s="58"/>
      <c r="N214" s="58"/>
      <c r="O214" s="58"/>
      <c r="P214" s="57"/>
      <c r="Q214" s="58"/>
      <c r="R214" s="58"/>
      <c r="S214" s="60"/>
      <c r="U214" s="38"/>
      <c r="V214" s="38"/>
      <c r="W214" s="38"/>
      <c r="X214" s="38"/>
      <c r="Y214" s="38"/>
      <c r="Z214" s="38"/>
      <c r="AB214" s="38">
        <f>G214</f>
        <v>64999.999999999949</v>
      </c>
      <c r="AC214" s="38"/>
      <c r="AD214" s="38"/>
      <c r="AE214" s="72"/>
    </row>
    <row r="215" spans="1:33" s="2" customFormat="1" ht="15" customHeight="1" x14ac:dyDescent="0.2">
      <c r="A215" s="54">
        <v>37226</v>
      </c>
      <c r="B215" s="55">
        <v>1500000</v>
      </c>
      <c r="C215" s="52">
        <v>37223</v>
      </c>
      <c r="D215" s="78">
        <v>2.5350000000000001</v>
      </c>
      <c r="E215" s="52">
        <v>37222</v>
      </c>
      <c r="F215" s="78">
        <v>2.605</v>
      </c>
      <c r="G215" s="56">
        <f t="shared" si="42"/>
        <v>104999.99999999977</v>
      </c>
      <c r="H215" s="56"/>
      <c r="I215" s="57"/>
      <c r="J215" s="58"/>
      <c r="K215" s="58"/>
      <c r="L215" s="58"/>
      <c r="M215" s="58"/>
      <c r="N215" s="58"/>
      <c r="O215" s="58"/>
      <c r="P215" s="57"/>
      <c r="Q215" s="58"/>
      <c r="R215" s="58"/>
      <c r="S215" s="60"/>
      <c r="U215" s="38"/>
      <c r="V215" s="38"/>
      <c r="W215" s="38"/>
      <c r="X215" s="38"/>
      <c r="Y215" s="38"/>
      <c r="Z215" s="38"/>
      <c r="AB215" s="38">
        <f>G215</f>
        <v>104999.99999999977</v>
      </c>
      <c r="AC215" s="38"/>
      <c r="AD215" s="38"/>
      <c r="AE215" s="72"/>
    </row>
    <row r="216" spans="1:33" s="2" customFormat="1" ht="15" customHeight="1" x14ac:dyDescent="0.2">
      <c r="A216" s="54">
        <v>37226</v>
      </c>
      <c r="B216" s="55">
        <v>1500000</v>
      </c>
      <c r="C216" s="52">
        <v>37223</v>
      </c>
      <c r="D216" s="78">
        <v>2.3159999999999998</v>
      </c>
      <c r="E216" s="52">
        <v>37222</v>
      </c>
      <c r="F216" s="78">
        <v>2.65</v>
      </c>
      <c r="G216" s="56">
        <f>B216*(F216-D216)</f>
        <v>501000.00000000012</v>
      </c>
      <c r="H216" s="56"/>
      <c r="I216" s="57"/>
      <c r="J216" s="58"/>
      <c r="K216" s="58"/>
      <c r="L216" s="58"/>
      <c r="M216" s="58"/>
      <c r="N216" s="58"/>
      <c r="O216" s="58"/>
      <c r="P216" s="57"/>
      <c r="Q216" s="58"/>
      <c r="R216" s="58"/>
      <c r="S216" s="60"/>
      <c r="U216" s="38"/>
      <c r="V216" s="38"/>
      <c r="W216" s="38"/>
      <c r="X216" s="38"/>
      <c r="Y216" s="38"/>
      <c r="Z216" s="38"/>
      <c r="AB216" s="38">
        <f>G216</f>
        <v>501000.00000000012</v>
      </c>
      <c r="AC216" s="38"/>
      <c r="AD216" s="38"/>
      <c r="AE216" s="72"/>
    </row>
    <row r="217" spans="1:33" s="2" customFormat="1" ht="15" customHeight="1" x14ac:dyDescent="0.2">
      <c r="A217" s="54"/>
      <c r="B217" s="55"/>
      <c r="C217" s="52"/>
      <c r="D217" s="78"/>
      <c r="E217" s="52"/>
      <c r="F217" s="49"/>
      <c r="G217" s="56">
        <f t="shared" si="42"/>
        <v>0</v>
      </c>
      <c r="H217" s="56"/>
      <c r="I217" s="57"/>
      <c r="J217" s="58"/>
      <c r="K217" s="58"/>
      <c r="L217" s="58"/>
      <c r="M217" s="58"/>
      <c r="N217" s="58"/>
      <c r="O217" s="58"/>
      <c r="P217" s="57"/>
      <c r="Q217" s="58"/>
      <c r="R217" s="58"/>
      <c r="S217" s="60"/>
      <c r="U217" s="38"/>
      <c r="V217" s="38"/>
      <c r="W217" s="38"/>
      <c r="X217" s="38"/>
      <c r="Y217" s="38"/>
      <c r="Z217" s="38"/>
      <c r="AE217" s="72"/>
    </row>
    <row r="218" spans="1:33" s="2" customFormat="1" ht="15" customHeight="1" x14ac:dyDescent="0.2">
      <c r="A218" s="54"/>
      <c r="B218" s="55"/>
      <c r="C218" s="52"/>
      <c r="D218" s="78"/>
      <c r="E218" s="52"/>
      <c r="F218" s="49"/>
      <c r="G218" s="56">
        <f t="shared" si="42"/>
        <v>0</v>
      </c>
      <c r="H218" s="56"/>
      <c r="I218" s="57"/>
      <c r="J218" s="58"/>
      <c r="K218" s="58"/>
      <c r="L218" s="58"/>
      <c r="M218" s="58"/>
      <c r="N218" s="58"/>
      <c r="O218" s="58"/>
      <c r="P218" s="57"/>
      <c r="Q218" s="58"/>
      <c r="R218" s="58"/>
      <c r="S218" s="60"/>
      <c r="U218" s="38"/>
      <c r="V218" s="38"/>
      <c r="W218" s="38"/>
      <c r="X218" s="38"/>
      <c r="Y218" s="38"/>
      <c r="Z218" s="38"/>
      <c r="AE218" s="72"/>
    </row>
    <row r="219" spans="1:33" s="2" customFormat="1" ht="15" customHeight="1" x14ac:dyDescent="0.2">
      <c r="A219" s="54"/>
      <c r="B219" s="55"/>
      <c r="C219" s="52"/>
      <c r="D219" s="78"/>
      <c r="E219" s="52"/>
      <c r="F219" s="49"/>
      <c r="G219" s="56">
        <f t="shared" si="42"/>
        <v>0</v>
      </c>
      <c r="H219" s="56"/>
      <c r="I219" s="57"/>
      <c r="J219" s="58"/>
      <c r="K219" s="58"/>
      <c r="L219" s="58"/>
      <c r="M219" s="58"/>
      <c r="N219" s="58"/>
      <c r="O219" s="58"/>
      <c r="P219" s="57"/>
      <c r="Q219" s="58"/>
      <c r="R219" s="58"/>
      <c r="S219" s="60"/>
      <c r="U219" s="38"/>
      <c r="V219" s="38"/>
      <c r="W219" s="38"/>
      <c r="X219" s="38"/>
      <c r="Y219" s="38"/>
      <c r="Z219" s="38"/>
      <c r="AE219" s="72"/>
    </row>
    <row r="220" spans="1:33" s="2" customFormat="1" ht="15" customHeight="1" thickBot="1" x14ac:dyDescent="0.25">
      <c r="A220" s="54"/>
      <c r="B220" s="55"/>
      <c r="C220" s="19"/>
      <c r="D220" s="49"/>
      <c r="E220" s="52"/>
      <c r="F220" s="49"/>
      <c r="G220" s="56">
        <f t="shared" si="42"/>
        <v>0</v>
      </c>
      <c r="H220" s="56">
        <f>H219+G220</f>
        <v>0</v>
      </c>
      <c r="I220" s="58">
        <f t="shared" ref="I220:T220" si="43">SUM(I6:I219)</f>
        <v>790500.0000000007</v>
      </c>
      <c r="J220" s="58">
        <f t="shared" si="43"/>
        <v>216500.00000000169</v>
      </c>
      <c r="K220" s="58">
        <f t="shared" si="43"/>
        <v>963774.9999999986</v>
      </c>
      <c r="L220" s="58">
        <f t="shared" si="43"/>
        <v>1483000.0000000014</v>
      </c>
      <c r="M220" s="58">
        <f t="shared" si="43"/>
        <v>189800.00000000256</v>
      </c>
      <c r="N220" s="58">
        <f t="shared" si="43"/>
        <v>2610000.0000000005</v>
      </c>
      <c r="O220" s="58">
        <f t="shared" si="43"/>
        <v>708749.99999999814</v>
      </c>
      <c r="P220" s="58">
        <f t="shared" si="43"/>
        <v>2905000.0000000005</v>
      </c>
      <c r="Q220" s="58">
        <f t="shared" si="43"/>
        <v>6543399.9999999991</v>
      </c>
      <c r="R220" s="70">
        <f t="shared" si="43"/>
        <v>3369999.9999999995</v>
      </c>
      <c r="S220" s="70">
        <f t="shared" si="43"/>
        <v>663399.9999999986</v>
      </c>
      <c r="T220" s="70">
        <f t="shared" si="43"/>
        <v>90999.999999999825</v>
      </c>
      <c r="U220" s="70">
        <f t="shared" ref="U220:AB220" si="44">SUM(U6:U219)</f>
        <v>1231299.9999999988</v>
      </c>
      <c r="V220" s="70">
        <f t="shared" si="44"/>
        <v>1469000.0000000007</v>
      </c>
      <c r="W220" s="70">
        <f t="shared" si="44"/>
        <v>1322500.0000000002</v>
      </c>
      <c r="X220" s="70">
        <f t="shared" si="44"/>
        <v>15000.000000001019</v>
      </c>
      <c r="Y220" s="70">
        <f t="shared" si="44"/>
        <v>1057268.7700000003</v>
      </c>
      <c r="Z220" s="70">
        <f t="shared" si="44"/>
        <v>593224.99999999942</v>
      </c>
      <c r="AA220" s="70">
        <f t="shared" si="44"/>
        <v>449999.9999999993</v>
      </c>
      <c r="AB220" s="70">
        <f t="shared" si="44"/>
        <v>670999.99999999977</v>
      </c>
      <c r="AC220" s="70">
        <f>SUM(AC6:AC219)</f>
        <v>0</v>
      </c>
      <c r="AD220" s="70">
        <f>SUM(AD6:AD219)</f>
        <v>0</v>
      </c>
      <c r="AE220" s="72"/>
    </row>
    <row r="221" spans="1:33" s="2" customFormat="1" ht="15" customHeight="1" thickTop="1" thickBot="1" x14ac:dyDescent="0.25">
      <c r="A221" s="61"/>
      <c r="B221" s="62"/>
      <c r="C221" s="63"/>
      <c r="D221" s="64"/>
      <c r="E221" s="65"/>
      <c r="F221" s="64"/>
      <c r="G221" s="56">
        <f t="shared" si="42"/>
        <v>0</v>
      </c>
      <c r="H221" s="69" t="s">
        <v>23</v>
      </c>
      <c r="I221" s="58"/>
      <c r="J221" s="58"/>
      <c r="K221" s="58"/>
      <c r="L221" s="58"/>
      <c r="M221" s="58"/>
      <c r="N221" s="58"/>
      <c r="O221" s="58"/>
      <c r="P221" s="58"/>
      <c r="Q221" s="68" t="s">
        <v>21</v>
      </c>
      <c r="R221" s="67">
        <v>2800000</v>
      </c>
      <c r="S221" s="67">
        <v>75000</v>
      </c>
      <c r="T221" s="67">
        <v>0</v>
      </c>
      <c r="U221" s="67">
        <v>0</v>
      </c>
      <c r="V221" s="67">
        <v>0</v>
      </c>
      <c r="W221" s="67">
        <v>0</v>
      </c>
      <c r="X221" s="67">
        <v>0</v>
      </c>
      <c r="Y221" s="67">
        <v>0</v>
      </c>
      <c r="Z221" s="67">
        <v>0</v>
      </c>
      <c r="AA221" s="67">
        <v>0</v>
      </c>
      <c r="AB221" s="67">
        <v>0</v>
      </c>
      <c r="AC221" s="67">
        <v>0</v>
      </c>
      <c r="AD221" s="67">
        <v>0</v>
      </c>
      <c r="AE221" s="74">
        <f>SUM(R221:AB221)</f>
        <v>2875000</v>
      </c>
      <c r="AF221" s="69" t="s">
        <v>23</v>
      </c>
      <c r="AG221" s="38">
        <f>SUM(I220:Q220)</f>
        <v>16410725.000000004</v>
      </c>
    </row>
    <row r="222" spans="1:33" s="2" customFormat="1" ht="15" customHeight="1" thickBot="1" x14ac:dyDescent="0.25">
      <c r="A222" s="61"/>
      <c r="B222" s="62">
        <f>SUM(B202:B203)</f>
        <v>2015829</v>
      </c>
      <c r="C222" s="63"/>
      <c r="D222" s="64"/>
      <c r="E222" s="65"/>
      <c r="F222" s="64"/>
      <c r="G222" s="60"/>
      <c r="H222" s="69" t="s">
        <v>24</v>
      </c>
      <c r="I222" s="58"/>
      <c r="J222" s="58"/>
      <c r="K222" s="58"/>
      <c r="L222" s="58"/>
      <c r="M222" s="58"/>
      <c r="N222" s="58"/>
      <c r="O222" s="58"/>
      <c r="P222" s="58"/>
      <c r="Q222" s="66" t="s">
        <v>22</v>
      </c>
      <c r="R222" s="58">
        <f>R220-R221</f>
        <v>569999.99999999953</v>
      </c>
      <c r="S222" s="58">
        <f>S220-S221</f>
        <v>588399.9999999986</v>
      </c>
      <c r="T222" s="58">
        <f>T220-T221</f>
        <v>90999.999999999825</v>
      </c>
      <c r="U222" s="38">
        <f t="shared" ref="U222:Z222" si="45">U220</f>
        <v>1231299.9999999988</v>
      </c>
      <c r="V222" s="38">
        <f t="shared" si="45"/>
        <v>1469000.0000000007</v>
      </c>
      <c r="W222" s="38">
        <f t="shared" si="45"/>
        <v>1322500.0000000002</v>
      </c>
      <c r="X222" s="38">
        <f t="shared" si="45"/>
        <v>15000.000000001019</v>
      </c>
      <c r="Y222" s="38">
        <f t="shared" si="45"/>
        <v>1057268.7700000003</v>
      </c>
      <c r="Z222" s="38">
        <f t="shared" si="45"/>
        <v>593224.99999999942</v>
      </c>
      <c r="AA222" s="38">
        <f>AA220</f>
        <v>449999.9999999993</v>
      </c>
      <c r="AE222" s="74">
        <f>SUM(R222:AB222)</f>
        <v>7387693.7699999968</v>
      </c>
      <c r="AF222" s="69" t="s">
        <v>24</v>
      </c>
      <c r="AG222" s="38">
        <f>AG223-AG221</f>
        <v>10262693.769999996</v>
      </c>
    </row>
    <row r="223" spans="1:33" ht="13.5" thickBot="1" x14ac:dyDescent="0.25">
      <c r="I223" s="41">
        <v>36647</v>
      </c>
      <c r="J223" s="41">
        <v>36678</v>
      </c>
      <c r="K223" s="37">
        <v>36708</v>
      </c>
      <c r="L223" s="37">
        <v>36739</v>
      </c>
      <c r="M223" s="37">
        <v>36770</v>
      </c>
      <c r="N223" s="37">
        <v>36800</v>
      </c>
      <c r="O223" s="37">
        <v>36831</v>
      </c>
      <c r="P223" s="37">
        <v>36861</v>
      </c>
      <c r="Q223" s="37">
        <v>36892</v>
      </c>
      <c r="R223" s="37">
        <v>36923</v>
      </c>
      <c r="S223" s="37">
        <v>36951</v>
      </c>
      <c r="T223" s="37">
        <v>36982</v>
      </c>
      <c r="U223" s="37">
        <v>37012</v>
      </c>
      <c r="V223" s="37">
        <v>37043</v>
      </c>
      <c r="W223" s="37">
        <v>37073</v>
      </c>
      <c r="X223" s="37">
        <v>37104</v>
      </c>
      <c r="Y223" s="37">
        <v>37135</v>
      </c>
      <c r="Z223" s="37">
        <v>37165</v>
      </c>
      <c r="AA223" s="37">
        <v>37196</v>
      </c>
      <c r="AB223" s="37">
        <v>37226</v>
      </c>
      <c r="AC223" s="37">
        <v>37257</v>
      </c>
      <c r="AD223" s="37">
        <v>37288</v>
      </c>
      <c r="AE223" s="75">
        <f>AE222+AE221</f>
        <v>10262693.769999996</v>
      </c>
      <c r="AG223" s="47">
        <f>AG221+AE223</f>
        <v>26673418.77</v>
      </c>
    </row>
    <row r="224" spans="1:33" x14ac:dyDescent="0.2">
      <c r="O224" s="51"/>
      <c r="R224" s="47">
        <f>+R220+Q220</f>
        <v>9913399.9999999981</v>
      </c>
      <c r="S224" s="47">
        <f>SUM(R125:S126)</f>
        <v>29999.99999999936</v>
      </c>
    </row>
    <row r="225" spans="14:23" x14ac:dyDescent="0.2">
      <c r="S225" s="47">
        <f>SUM(Q125:S130)</f>
        <v>1697400</v>
      </c>
    </row>
    <row r="227" spans="14:23" x14ac:dyDescent="0.2">
      <c r="R227" s="47"/>
      <c r="W227" s="47"/>
    </row>
    <row r="228" spans="14:23" x14ac:dyDescent="0.2">
      <c r="P228" s="47"/>
    </row>
    <row r="229" spans="14:23" x14ac:dyDescent="0.2">
      <c r="N229" s="25"/>
    </row>
  </sheetData>
  <phoneticPr fontId="0" type="noConversion"/>
  <pageMargins left="0.25" right="0.25" top="0.18" bottom="0.25" header="0.18" footer="0.2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Schwieger x-7705  Schwigman</dc:creator>
  <cp:lastModifiedBy>Felienne</cp:lastModifiedBy>
  <cp:lastPrinted>2001-06-28T21:34:59Z</cp:lastPrinted>
  <dcterms:created xsi:type="dcterms:W3CDTF">1998-07-26T18:52:33Z</dcterms:created>
  <dcterms:modified xsi:type="dcterms:W3CDTF">2014-09-04T13:56:00Z</dcterms:modified>
</cp:coreProperties>
</file>