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Periods'!$B$1:$V$51</definedName>
    <definedName name="_xlnm.Print_Area" localSheetId="0">'History By Facility'!$A$1:$AC$263</definedName>
    <definedName name="_xlnm.Print_Area" localSheetId="1">Sheet1!$A$1:$Q$49</definedName>
  </definedNames>
  <calcPr calcId="152511"/>
</workbook>
</file>

<file path=xl/calcChain.xml><?xml version="1.0" encoding="utf-8"?>
<calcChain xmlns="http://schemas.openxmlformats.org/spreadsheetml/2006/main">
  <c r="G2" i="3" l="1"/>
  <c r="L2" i="3" s="1"/>
  <c r="L31" i="3" s="1"/>
  <c r="H2" i="3"/>
  <c r="K2" i="3"/>
  <c r="K31" i="3" s="1"/>
  <c r="O2" i="3"/>
  <c r="P2" i="3"/>
  <c r="G3" i="3"/>
  <c r="H3" i="3"/>
  <c r="H26" i="3" s="1"/>
  <c r="K3" i="3"/>
  <c r="M3" i="3" s="1"/>
  <c r="L3" i="3"/>
  <c r="G4" i="3"/>
  <c r="H4" i="3"/>
  <c r="I4" i="3"/>
  <c r="K4" i="3"/>
  <c r="L4" i="3"/>
  <c r="M4" i="3" s="1"/>
  <c r="O4" i="3"/>
  <c r="P4" i="3"/>
  <c r="G5" i="3"/>
  <c r="I5" i="3" s="1"/>
  <c r="H5" i="3"/>
  <c r="K5" i="3"/>
  <c r="P5" i="3"/>
  <c r="G6" i="3"/>
  <c r="L6" i="3" s="1"/>
  <c r="H6" i="3"/>
  <c r="I6" i="3"/>
  <c r="K6" i="3"/>
  <c r="O6" i="3"/>
  <c r="P6" i="3"/>
  <c r="G7" i="3"/>
  <c r="I7" i="3" s="1"/>
  <c r="H7" i="3"/>
  <c r="K7" i="3"/>
  <c r="P7" i="3"/>
  <c r="G8" i="3"/>
  <c r="H8" i="3"/>
  <c r="I8" i="3"/>
  <c r="K8" i="3"/>
  <c r="L8" i="3"/>
  <c r="M8" i="3" s="1"/>
  <c r="O8" i="3"/>
  <c r="P8" i="3"/>
  <c r="G9" i="3"/>
  <c r="I9" i="3" s="1"/>
  <c r="H9" i="3"/>
  <c r="K9" i="3"/>
  <c r="L9" i="3"/>
  <c r="O9" i="3" s="1"/>
  <c r="R9" i="3" s="1"/>
  <c r="P9" i="3"/>
  <c r="Q9" i="3"/>
  <c r="G10" i="3"/>
  <c r="L10" i="3" s="1"/>
  <c r="O10" i="3" s="1"/>
  <c r="H10" i="3"/>
  <c r="I10" i="3"/>
  <c r="K10" i="3"/>
  <c r="M10" i="3" s="1"/>
  <c r="P10" i="3"/>
  <c r="G11" i="3"/>
  <c r="I11" i="3" s="1"/>
  <c r="H11" i="3"/>
  <c r="K11" i="3"/>
  <c r="P11" i="3"/>
  <c r="G12" i="3"/>
  <c r="H12" i="3"/>
  <c r="I12" i="3"/>
  <c r="K12" i="3"/>
  <c r="L12" i="3"/>
  <c r="M12" i="3"/>
  <c r="O12" i="3"/>
  <c r="P12" i="3"/>
  <c r="G13" i="3"/>
  <c r="I13" i="3" s="1"/>
  <c r="H13" i="3"/>
  <c r="K13" i="3"/>
  <c r="L13" i="3"/>
  <c r="O13" i="3" s="1"/>
  <c r="R13" i="3" s="1"/>
  <c r="P13" i="3"/>
  <c r="Q13" i="3"/>
  <c r="G14" i="3"/>
  <c r="L14" i="3" s="1"/>
  <c r="H14" i="3"/>
  <c r="I14" i="3"/>
  <c r="K14" i="3"/>
  <c r="M14" i="3" s="1"/>
  <c r="O14" i="3"/>
  <c r="P14" i="3"/>
  <c r="G15" i="3"/>
  <c r="H15" i="3"/>
  <c r="K15" i="3"/>
  <c r="P15" i="3"/>
  <c r="G16" i="3"/>
  <c r="H16" i="3"/>
  <c r="I16" i="3"/>
  <c r="K16" i="3"/>
  <c r="L16" i="3"/>
  <c r="M16" i="3"/>
  <c r="O16" i="3"/>
  <c r="P16" i="3"/>
  <c r="G17" i="3"/>
  <c r="I17" i="3" s="1"/>
  <c r="H17" i="3"/>
  <c r="K17" i="3"/>
  <c r="L17" i="3"/>
  <c r="O17" i="3" s="1"/>
  <c r="R17" i="3" s="1"/>
  <c r="P17" i="3"/>
  <c r="Q17" i="3"/>
  <c r="G18" i="3"/>
  <c r="L18" i="3" s="1"/>
  <c r="O18" i="3" s="1"/>
  <c r="H18" i="3"/>
  <c r="I18" i="3"/>
  <c r="K18" i="3"/>
  <c r="M18" i="3" s="1"/>
  <c r="P18" i="3"/>
  <c r="G19" i="3"/>
  <c r="I19" i="3" s="1"/>
  <c r="H19" i="3"/>
  <c r="K19" i="3"/>
  <c r="P19" i="3"/>
  <c r="G20" i="3"/>
  <c r="H20" i="3"/>
  <c r="I20" i="3"/>
  <c r="K20" i="3"/>
  <c r="L20" i="3"/>
  <c r="M20" i="3"/>
  <c r="O20" i="3"/>
  <c r="G21" i="3"/>
  <c r="I21" i="3" s="1"/>
  <c r="H21" i="3"/>
  <c r="K21" i="3"/>
  <c r="L21" i="3"/>
  <c r="O21" i="3" s="1"/>
  <c r="R21" i="3" s="1"/>
  <c r="P21" i="3"/>
  <c r="Q21" i="3"/>
  <c r="G22" i="3"/>
  <c r="L22" i="3" s="1"/>
  <c r="H22" i="3"/>
  <c r="I22" i="3"/>
  <c r="K22" i="3"/>
  <c r="M22" i="3" s="1"/>
  <c r="O22" i="3"/>
  <c r="P22" i="3"/>
  <c r="G23" i="3"/>
  <c r="H23" i="3"/>
  <c r="K23" i="3"/>
  <c r="P23" i="3"/>
  <c r="G24" i="3"/>
  <c r="H24" i="3"/>
  <c r="I24" i="3"/>
  <c r="K24" i="3"/>
  <c r="L24" i="3"/>
  <c r="M24" i="3"/>
  <c r="O24" i="3"/>
  <c r="P24" i="3"/>
  <c r="G25" i="3"/>
  <c r="I25" i="3" s="1"/>
  <c r="H25" i="3"/>
  <c r="K25" i="3"/>
  <c r="L25" i="3"/>
  <c r="O25" i="3" s="1"/>
  <c r="R25" i="3" s="1"/>
  <c r="P25" i="3"/>
  <c r="Q25" i="3"/>
  <c r="E26" i="3"/>
  <c r="T26" i="3"/>
  <c r="V26" i="3"/>
  <c r="H28" i="3"/>
  <c r="G31" i="3"/>
  <c r="H31" i="3"/>
  <c r="I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O32" i="3"/>
  <c r="P32" i="3"/>
  <c r="G33" i="3"/>
  <c r="H33" i="3"/>
  <c r="K33" i="3"/>
  <c r="L33" i="3"/>
  <c r="P33" i="3"/>
  <c r="I34" i="3"/>
  <c r="G35" i="3"/>
  <c r="I35" i="3" s="1"/>
  <c r="H35" i="3"/>
  <c r="K35" i="3"/>
  <c r="P35" i="3"/>
  <c r="G36" i="3"/>
  <c r="H36" i="3"/>
  <c r="I36" i="3"/>
  <c r="K36" i="3"/>
  <c r="M36" i="3" s="1"/>
  <c r="L36" i="3"/>
  <c r="O36" i="3"/>
  <c r="P36" i="3"/>
  <c r="G37" i="3"/>
  <c r="I37" i="3" s="1"/>
  <c r="H37" i="3"/>
  <c r="K37" i="3"/>
  <c r="L37" i="3"/>
  <c r="P37" i="3"/>
  <c r="G38" i="3"/>
  <c r="H38" i="3"/>
  <c r="I38" i="3"/>
  <c r="K38" i="3"/>
  <c r="M38" i="3" s="1"/>
  <c r="L38" i="3"/>
  <c r="O38" i="3"/>
  <c r="P38" i="3"/>
  <c r="G39" i="3"/>
  <c r="I39" i="3" s="1"/>
  <c r="H39" i="3"/>
  <c r="K39" i="3"/>
  <c r="P39" i="3"/>
  <c r="G40" i="3"/>
  <c r="L40" i="3" s="1"/>
  <c r="O40" i="3" s="1"/>
  <c r="H40" i="3"/>
  <c r="I40" i="3"/>
  <c r="K40" i="3"/>
  <c r="M40" i="3" s="1"/>
  <c r="P40" i="3"/>
  <c r="G41" i="3"/>
  <c r="H41" i="3"/>
  <c r="K41" i="3"/>
  <c r="L41" i="3"/>
  <c r="P41" i="3"/>
  <c r="G42" i="3"/>
  <c r="H42" i="3"/>
  <c r="I42" i="3"/>
  <c r="K42" i="3"/>
  <c r="M42" i="3" s="1"/>
  <c r="L42" i="3"/>
  <c r="O42" i="3"/>
  <c r="P42" i="3"/>
  <c r="G43" i="3"/>
  <c r="I43" i="3" s="1"/>
  <c r="H43" i="3"/>
  <c r="K43" i="3"/>
  <c r="L43" i="3"/>
  <c r="O43" i="3" s="1"/>
  <c r="R43" i="3" s="1"/>
  <c r="P43" i="3"/>
  <c r="Q43" i="3"/>
  <c r="E44" i="3"/>
  <c r="T44" i="3"/>
  <c r="V44" i="3"/>
  <c r="H46" i="3"/>
  <c r="H50" i="3" s="1"/>
  <c r="E26" i="2"/>
  <c r="F26" i="2"/>
  <c r="G26" i="2"/>
  <c r="H26" i="2"/>
  <c r="H187" i="2" s="1"/>
  <c r="I26" i="2"/>
  <c r="I187" i="2" s="1"/>
  <c r="J26" i="2"/>
  <c r="K26" i="2"/>
  <c r="L26" i="2"/>
  <c r="M26" i="2"/>
  <c r="N26" i="2"/>
  <c r="O26" i="2"/>
  <c r="P26" i="2"/>
  <c r="P187" i="2" s="1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I83" i="2" s="1"/>
  <c r="J82" i="2"/>
  <c r="J83" i="2" s="1"/>
  <c r="K82" i="2"/>
  <c r="L82" i="2"/>
  <c r="M82" i="2"/>
  <c r="M83" i="2" s="1"/>
  <c r="N82" i="2"/>
  <c r="N83" i="2" s="1"/>
  <c r="O82" i="2"/>
  <c r="P82" i="2"/>
  <c r="Q82" i="2"/>
  <c r="Q83" i="2" s="1"/>
  <c r="R82" i="2"/>
  <c r="R83" i="2" s="1"/>
  <c r="S82" i="2"/>
  <c r="T82" i="2"/>
  <c r="U82" i="2"/>
  <c r="U83" i="2" s="1"/>
  <c r="V82" i="2"/>
  <c r="V83" i="2" s="1"/>
  <c r="W82" i="2"/>
  <c r="X82" i="2"/>
  <c r="Y82" i="2"/>
  <c r="Y83" i="2" s="1"/>
  <c r="Z82" i="2"/>
  <c r="AA82" i="2"/>
  <c r="AB82" i="2"/>
  <c r="AC82" i="2"/>
  <c r="H83" i="2"/>
  <c r="K83" i="2"/>
  <c r="L83" i="2"/>
  <c r="P83" i="2"/>
  <c r="S83" i="2"/>
  <c r="T83" i="2"/>
  <c r="X8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P3" i="3" s="1"/>
  <c r="Z119" i="2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Z142" i="2"/>
  <c r="K28" i="3" s="1"/>
  <c r="AA142" i="2"/>
  <c r="AB142" i="2"/>
  <c r="AC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Y176" i="2"/>
  <c r="Y186" i="2" s="1"/>
  <c r="Y187" i="2" s="1"/>
  <c r="AA176" i="2"/>
  <c r="AA186" i="2" s="1"/>
  <c r="AA187" i="2" s="1"/>
  <c r="AC176" i="2"/>
  <c r="E186" i="2"/>
  <c r="E187" i="2" s="1"/>
  <c r="BP188" i="2" s="1"/>
  <c r="Q186" i="2"/>
  <c r="Q187" i="2" s="1"/>
  <c r="BQ188" i="2" s="1"/>
  <c r="S186" i="2"/>
  <c r="W186" i="2"/>
  <c r="AC186" i="2"/>
  <c r="AC187" i="2" s="1"/>
  <c r="F187" i="2"/>
  <c r="G187" i="2"/>
  <c r="J187" i="2"/>
  <c r="K187" i="2"/>
  <c r="L187" i="2"/>
  <c r="M187" i="2"/>
  <c r="N187" i="2"/>
  <c r="O187" i="2"/>
  <c r="R187" i="2"/>
  <c r="S187" i="2"/>
  <c r="AS188" i="2" s="1"/>
  <c r="T187" i="2"/>
  <c r="U187" i="2"/>
  <c r="V187" i="2"/>
  <c r="W187" i="2"/>
  <c r="X187" i="2"/>
  <c r="Z187" i="2"/>
  <c r="AB187" i="2"/>
  <c r="AD188" i="2"/>
  <c r="AO188" i="2"/>
  <c r="AU188" i="2"/>
  <c r="AW188" i="2"/>
  <c r="AX188" i="2"/>
  <c r="AY188" i="2"/>
  <c r="BL188" i="2"/>
  <c r="BM188" i="2"/>
  <c r="BN188" i="2"/>
  <c r="BR188" i="2"/>
  <c r="BS188" i="2"/>
  <c r="BT188" i="2"/>
  <c r="BU188" i="2"/>
  <c r="BV188" i="2"/>
  <c r="BW188" i="2"/>
  <c r="BX188" i="2"/>
  <c r="G192" i="2"/>
  <c r="I192" i="2"/>
  <c r="K192" i="2"/>
  <c r="K202" i="2" s="1"/>
  <c r="M192" i="2"/>
  <c r="M202" i="2" s="1"/>
  <c r="O192" i="2"/>
  <c r="Q192" i="2"/>
  <c r="R192" i="2"/>
  <c r="R202" i="2" s="1"/>
  <c r="S192" i="2"/>
  <c r="T192" i="2"/>
  <c r="U192" i="2"/>
  <c r="W192" i="2"/>
  <c r="W202" i="2" s="1"/>
  <c r="X192" i="2"/>
  <c r="Y192" i="2"/>
  <c r="Z192" i="2"/>
  <c r="AA192" i="2"/>
  <c r="AA202" i="2" s="1"/>
  <c r="AB192" i="2"/>
  <c r="AC192" i="2"/>
  <c r="E202" i="2"/>
  <c r="F202" i="2"/>
  <c r="G202" i="2"/>
  <c r="H202" i="2"/>
  <c r="I202" i="2"/>
  <c r="J202" i="2"/>
  <c r="L202" i="2"/>
  <c r="N202" i="2"/>
  <c r="O202" i="2"/>
  <c r="P202" i="2"/>
  <c r="Q202" i="2"/>
  <c r="S202" i="2"/>
  <c r="T202" i="2"/>
  <c r="U202" i="2"/>
  <c r="X202" i="2"/>
  <c r="Y202" i="2"/>
  <c r="Z202" i="2"/>
  <c r="AB202" i="2"/>
  <c r="AC202" i="2"/>
  <c r="F207" i="2"/>
  <c r="G207" i="2"/>
  <c r="H207" i="2"/>
  <c r="I207" i="2"/>
  <c r="J207" i="2"/>
  <c r="L207" i="2"/>
  <c r="L217" i="2" s="1"/>
  <c r="N207" i="2"/>
  <c r="O207" i="2"/>
  <c r="P207" i="2"/>
  <c r="Q207" i="2"/>
  <c r="Q217" i="2" s="1"/>
  <c r="R207" i="2"/>
  <c r="R217" i="2" s="1"/>
  <c r="S207" i="2"/>
  <c r="T207" i="2"/>
  <c r="T217" i="2" s="1"/>
  <c r="U207" i="2"/>
  <c r="U217" i="2" s="1"/>
  <c r="V207" i="2"/>
  <c r="W207" i="2"/>
  <c r="X207" i="2"/>
  <c r="Y207" i="2"/>
  <c r="Y217" i="2" s="1"/>
  <c r="Z207" i="2"/>
  <c r="Z217" i="2" s="1"/>
  <c r="AA207" i="2"/>
  <c r="AB207" i="2"/>
  <c r="AB217" i="2" s="1"/>
  <c r="AC207" i="2"/>
  <c r="AC217" i="2" s="1"/>
  <c r="AB215" i="2"/>
  <c r="E217" i="2"/>
  <c r="F217" i="2"/>
  <c r="G217" i="2"/>
  <c r="H217" i="2"/>
  <c r="I217" i="2"/>
  <c r="J217" i="2"/>
  <c r="K217" i="2"/>
  <c r="M217" i="2"/>
  <c r="N217" i="2"/>
  <c r="O217" i="2"/>
  <c r="P217" i="2"/>
  <c r="S217" i="2"/>
  <c r="V217" i="2"/>
  <c r="W217" i="2"/>
  <c r="X217" i="2"/>
  <c r="AA217" i="2"/>
  <c r="F222" i="2"/>
  <c r="G222" i="2"/>
  <c r="G232" i="2" s="1"/>
  <c r="H222" i="2"/>
  <c r="H232" i="2" s="1"/>
  <c r="I222" i="2"/>
  <c r="J222" i="2"/>
  <c r="K222" i="2"/>
  <c r="K232" i="2" s="1"/>
  <c r="L222" i="2"/>
  <c r="M222" i="2"/>
  <c r="N222" i="2"/>
  <c r="O222" i="2"/>
  <c r="O232" i="2" s="1"/>
  <c r="P222" i="2"/>
  <c r="P232" i="2" s="1"/>
  <c r="Q222" i="2"/>
  <c r="R222" i="2"/>
  <c r="S222" i="2"/>
  <c r="T222" i="2"/>
  <c r="U222" i="2"/>
  <c r="V222" i="2"/>
  <c r="W222" i="2"/>
  <c r="W232" i="2" s="1"/>
  <c r="X222" i="2"/>
  <c r="X232" i="2" s="1"/>
  <c r="Y222" i="2"/>
  <c r="Z222" i="2"/>
  <c r="AA222" i="2"/>
  <c r="AA232" i="2" s="1"/>
  <c r="AB222" i="2"/>
  <c r="AC222" i="2"/>
  <c r="E232" i="2"/>
  <c r="F232" i="2"/>
  <c r="I232" i="2"/>
  <c r="J232" i="2"/>
  <c r="L232" i="2"/>
  <c r="M232" i="2"/>
  <c r="N232" i="2"/>
  <c r="Q232" i="2"/>
  <c r="R232" i="2"/>
  <c r="T232" i="2"/>
  <c r="U232" i="2"/>
  <c r="V232" i="2"/>
  <c r="Y232" i="2"/>
  <c r="Z232" i="2"/>
  <c r="AB232" i="2"/>
  <c r="AC232" i="2"/>
  <c r="AE235" i="2"/>
  <c r="AE236" i="2"/>
  <c r="F237" i="2"/>
  <c r="G237" i="2"/>
  <c r="G247" i="2" s="1"/>
  <c r="H237" i="2"/>
  <c r="H247" i="2" s="1"/>
  <c r="I237" i="2"/>
  <c r="J237" i="2"/>
  <c r="K237" i="2"/>
  <c r="L237" i="2"/>
  <c r="L247" i="2" s="1"/>
  <c r="N237" i="2"/>
  <c r="O237" i="2"/>
  <c r="P237" i="2"/>
  <c r="P247" i="2" s="1"/>
  <c r="Q237" i="2"/>
  <c r="Q247" i="2" s="1"/>
  <c r="R237" i="2"/>
  <c r="S237" i="2"/>
  <c r="T237" i="2"/>
  <c r="T247" i="2" s="1"/>
  <c r="U237" i="2"/>
  <c r="U247" i="2" s="1"/>
  <c r="V237" i="2"/>
  <c r="V247" i="2" s="1"/>
  <c r="W237" i="2"/>
  <c r="X237" i="2"/>
  <c r="X247" i="2" s="1"/>
  <c r="Y237" i="2"/>
  <c r="Y247" i="2" s="1"/>
  <c r="G46" i="3" s="1"/>
  <c r="Z237" i="2"/>
  <c r="AA237" i="2"/>
  <c r="AB237" i="2"/>
  <c r="AB247" i="2" s="1"/>
  <c r="AC237" i="2"/>
  <c r="AC247" i="2" s="1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I247" i="2"/>
  <c r="J247" i="2"/>
  <c r="K247" i="2"/>
  <c r="M247" i="2"/>
  <c r="N247" i="2"/>
  <c r="O247" i="2"/>
  <c r="R247" i="2"/>
  <c r="S247" i="2"/>
  <c r="W247" i="2"/>
  <c r="Z247" i="2"/>
  <c r="K46" i="3" s="1"/>
  <c r="AA247" i="2"/>
  <c r="AE247" i="2"/>
  <c r="F252" i="2"/>
  <c r="G252" i="2"/>
  <c r="G262" i="2" s="1"/>
  <c r="H252" i="2"/>
  <c r="I252" i="2"/>
  <c r="J252" i="2"/>
  <c r="J262" i="2" s="1"/>
  <c r="K252" i="2"/>
  <c r="L252" i="2"/>
  <c r="L262" i="2" s="1"/>
  <c r="O252" i="2"/>
  <c r="O262" i="2" s="1"/>
  <c r="P252" i="2"/>
  <c r="Q252" i="2"/>
  <c r="R252" i="2"/>
  <c r="R262" i="2" s="1"/>
  <c r="S252" i="2"/>
  <c r="S262" i="2" s="1"/>
  <c r="T252" i="2"/>
  <c r="T262" i="2" s="1"/>
  <c r="U252" i="2"/>
  <c r="V252" i="2"/>
  <c r="W252" i="2"/>
  <c r="W262" i="2" s="1"/>
  <c r="X252" i="2"/>
  <c r="H34" i="3" s="1"/>
  <c r="H44" i="3" s="1"/>
  <c r="Y252" i="2"/>
  <c r="G34" i="3" s="1"/>
  <c r="L34" i="3" s="1"/>
  <c r="O34" i="3" s="1"/>
  <c r="Z252" i="2"/>
  <c r="K34" i="3" s="1"/>
  <c r="M34" i="3" s="1"/>
  <c r="E262" i="2"/>
  <c r="F262" i="2"/>
  <c r="H262" i="2"/>
  <c r="I262" i="2"/>
  <c r="K262" i="2"/>
  <c r="M262" i="2"/>
  <c r="N262" i="2"/>
  <c r="P262" i="2"/>
  <c r="Q262" i="2"/>
  <c r="U262" i="2"/>
  <c r="V262" i="2"/>
  <c r="X262" i="2"/>
  <c r="Y262" i="2"/>
  <c r="AA262" i="2"/>
  <c r="AB262" i="2"/>
  <c r="AC262" i="2"/>
  <c r="S264" i="2"/>
  <c r="U264" i="2" s="1"/>
  <c r="T264" i="2"/>
  <c r="S265" i="2"/>
  <c r="U265" i="2" s="1"/>
  <c r="T265" i="2"/>
  <c r="T266" i="2"/>
  <c r="S267" i="2"/>
  <c r="T267" i="2"/>
  <c r="U267" i="2"/>
  <c r="S268" i="2"/>
  <c r="T268" i="2"/>
  <c r="U268" i="2" s="1"/>
  <c r="S269" i="2"/>
  <c r="T269" i="2"/>
  <c r="S270" i="2"/>
  <c r="T270" i="2"/>
  <c r="S271" i="2"/>
  <c r="T271" i="2"/>
  <c r="U271" i="2"/>
  <c r="S272" i="2"/>
  <c r="U272" i="2" s="1"/>
  <c r="T272" i="2"/>
  <c r="S273" i="2"/>
  <c r="U273" i="2" s="1"/>
  <c r="T273" i="2"/>
  <c r="S274" i="2"/>
  <c r="T274" i="2"/>
  <c r="U274" i="2"/>
  <c r="S275" i="2"/>
  <c r="T275" i="2"/>
  <c r="U275" i="2"/>
  <c r="A4" i="4"/>
  <c r="B4" i="4"/>
  <c r="C4" i="4"/>
  <c r="A5" i="4"/>
  <c r="B5" i="4"/>
  <c r="C5" i="4"/>
  <c r="D5" i="4"/>
  <c r="I5" i="4"/>
  <c r="J5" i="4"/>
  <c r="L5" i="4"/>
  <c r="M5" i="4"/>
  <c r="O5" i="4"/>
  <c r="P5" i="4"/>
  <c r="Q5" i="4"/>
  <c r="A6" i="4"/>
  <c r="B6" i="4"/>
  <c r="C6" i="4"/>
  <c r="D6" i="4"/>
  <c r="I6" i="4"/>
  <c r="K6" i="4" s="1"/>
  <c r="J6" i="4"/>
  <c r="L6" i="4"/>
  <c r="P6" i="4" s="1"/>
  <c r="O6" i="4"/>
  <c r="Q6" i="4"/>
  <c r="A7" i="4"/>
  <c r="B7" i="4"/>
  <c r="C7" i="4"/>
  <c r="D7" i="4"/>
  <c r="I7" i="4"/>
  <c r="J7" i="4"/>
  <c r="K7" i="4"/>
  <c r="L7" i="4"/>
  <c r="O7" i="4"/>
  <c r="Q7" i="4" s="1"/>
  <c r="A8" i="4"/>
  <c r="B8" i="4"/>
  <c r="C8" i="4"/>
  <c r="D8" i="4"/>
  <c r="I8" i="4"/>
  <c r="J8" i="4"/>
  <c r="L8" i="4"/>
  <c r="P8" i="4" s="1"/>
  <c r="O8" i="4"/>
  <c r="Q8" i="4" s="1"/>
  <c r="A9" i="4"/>
  <c r="B9" i="4"/>
  <c r="C9" i="4"/>
  <c r="D9" i="4"/>
  <c r="I9" i="4"/>
  <c r="J9" i="4"/>
  <c r="K9" i="4" s="1"/>
  <c r="L9" i="4"/>
  <c r="P9" i="4" s="1"/>
  <c r="O9" i="4"/>
  <c r="Q9" i="4"/>
  <c r="A10" i="4"/>
  <c r="B10" i="4"/>
  <c r="C10" i="4"/>
  <c r="D10" i="4"/>
  <c r="D28" i="4" s="1"/>
  <c r="I10" i="4"/>
  <c r="J10" i="4"/>
  <c r="K10" i="4"/>
  <c r="L10" i="4"/>
  <c r="M10" i="4"/>
  <c r="N10" i="4" s="1"/>
  <c r="O10" i="4"/>
  <c r="Q10" i="4" s="1"/>
  <c r="P10" i="4"/>
  <c r="A11" i="4"/>
  <c r="B11" i="4"/>
  <c r="C11" i="4"/>
  <c r="D11" i="4"/>
  <c r="I11" i="4"/>
  <c r="J11" i="4"/>
  <c r="M11" i="4" s="1"/>
  <c r="N11" i="4" s="1"/>
  <c r="K11" i="4"/>
  <c r="L11" i="4"/>
  <c r="O11" i="4"/>
  <c r="Q11" i="4" s="1"/>
  <c r="A12" i="4"/>
  <c r="B12" i="4"/>
  <c r="C12" i="4"/>
  <c r="D12" i="4"/>
  <c r="I12" i="4"/>
  <c r="J12" i="4"/>
  <c r="M12" i="4" s="1"/>
  <c r="N12" i="4" s="1"/>
  <c r="K12" i="4"/>
  <c r="L12" i="4"/>
  <c r="O12" i="4"/>
  <c r="P12" i="4"/>
  <c r="Q12" i="4"/>
  <c r="A13" i="4"/>
  <c r="B13" i="4"/>
  <c r="C13" i="4"/>
  <c r="D13" i="4"/>
  <c r="I13" i="4"/>
  <c r="K13" i="4" s="1"/>
  <c r="J13" i="4"/>
  <c r="L13" i="4"/>
  <c r="M13" i="4"/>
  <c r="N13" i="4" s="1"/>
  <c r="O13" i="4"/>
  <c r="P13" i="4"/>
  <c r="Q13" i="4"/>
  <c r="A14" i="4"/>
  <c r="B14" i="4"/>
  <c r="C14" i="4"/>
  <c r="D14" i="4"/>
  <c r="I14" i="4"/>
  <c r="K14" i="4" s="1"/>
  <c r="J14" i="4"/>
  <c r="L14" i="4"/>
  <c r="M14" i="4" s="1"/>
  <c r="N14" i="4" s="1"/>
  <c r="O14" i="4"/>
  <c r="Q14" i="4"/>
  <c r="A15" i="4"/>
  <c r="B15" i="4"/>
  <c r="C15" i="4"/>
  <c r="D15" i="4"/>
  <c r="I15" i="4"/>
  <c r="J15" i="4"/>
  <c r="K15" i="4"/>
  <c r="L15" i="4"/>
  <c r="O15" i="4"/>
  <c r="Q15" i="4" s="1"/>
  <c r="A16" i="4"/>
  <c r="B16" i="4"/>
  <c r="C16" i="4"/>
  <c r="D16" i="4"/>
  <c r="I16" i="4"/>
  <c r="J16" i="4"/>
  <c r="L16" i="4"/>
  <c r="O16" i="4"/>
  <c r="Q16" i="4" s="1"/>
  <c r="A17" i="4"/>
  <c r="B17" i="4"/>
  <c r="C17" i="4"/>
  <c r="D17" i="4"/>
  <c r="I17" i="4"/>
  <c r="J17" i="4"/>
  <c r="K17" i="4" s="1"/>
  <c r="L17" i="4"/>
  <c r="P17" i="4" s="1"/>
  <c r="M17" i="4"/>
  <c r="N17" i="4" s="1"/>
  <c r="O17" i="4"/>
  <c r="Q17" i="4"/>
  <c r="A18" i="4"/>
  <c r="B18" i="4"/>
  <c r="C18" i="4"/>
  <c r="D18" i="4"/>
  <c r="I18" i="4"/>
  <c r="J18" i="4"/>
  <c r="K18" i="4"/>
  <c r="L18" i="4"/>
  <c r="P18" i="4" s="1"/>
  <c r="M18" i="4"/>
  <c r="N18" i="4" s="1"/>
  <c r="O18" i="4"/>
  <c r="Q18" i="4" s="1"/>
  <c r="B19" i="4"/>
  <c r="C19" i="4"/>
  <c r="D19" i="4"/>
  <c r="I19" i="4"/>
  <c r="K19" i="4" s="1"/>
  <c r="J19" i="4"/>
  <c r="L19" i="4"/>
  <c r="M19" i="4" s="1"/>
  <c r="N19" i="4" s="1"/>
  <c r="O19" i="4"/>
  <c r="Q19" i="4"/>
  <c r="A20" i="4"/>
  <c r="B20" i="4"/>
  <c r="C20" i="4"/>
  <c r="D20" i="4"/>
  <c r="I20" i="4"/>
  <c r="J20" i="4"/>
  <c r="K20" i="4"/>
  <c r="L20" i="4"/>
  <c r="O20" i="4"/>
  <c r="Q20" i="4" s="1"/>
  <c r="B21" i="4"/>
  <c r="C21" i="4"/>
  <c r="D21" i="4"/>
  <c r="I21" i="4"/>
  <c r="J21" i="4"/>
  <c r="M21" i="4" s="1"/>
  <c r="K21" i="4"/>
  <c r="L21" i="4"/>
  <c r="O21" i="4"/>
  <c r="Q21" i="4" s="1"/>
  <c r="P21" i="4"/>
  <c r="A22" i="4"/>
  <c r="B22" i="4"/>
  <c r="C22" i="4"/>
  <c r="D22" i="4"/>
  <c r="I22" i="4"/>
  <c r="J22" i="4"/>
  <c r="K22" i="4"/>
  <c r="O22" i="4"/>
  <c r="Q22" i="4"/>
  <c r="A23" i="4"/>
  <c r="B23" i="4"/>
  <c r="C23" i="4"/>
  <c r="D23" i="4"/>
  <c r="I23" i="4"/>
  <c r="K23" i="4" s="1"/>
  <c r="J23" i="4"/>
  <c r="L23" i="4"/>
  <c r="M23" i="4"/>
  <c r="N23" i="4"/>
  <c r="O23" i="4"/>
  <c r="P23" i="4"/>
  <c r="Q23" i="4"/>
  <c r="A24" i="4"/>
  <c r="B24" i="4"/>
  <c r="C24" i="4"/>
  <c r="D24" i="4"/>
  <c r="I24" i="4"/>
  <c r="K24" i="4" s="1"/>
  <c r="J24" i="4"/>
  <c r="L24" i="4"/>
  <c r="M24" i="4" s="1"/>
  <c r="O24" i="4"/>
  <c r="P24" i="4"/>
  <c r="Q24" i="4"/>
  <c r="A25" i="4"/>
  <c r="B25" i="4"/>
  <c r="C25" i="4"/>
  <c r="D25" i="4"/>
  <c r="I25" i="4"/>
  <c r="J25" i="4"/>
  <c r="K25" i="4"/>
  <c r="L25" i="4"/>
  <c r="O25" i="4"/>
  <c r="Q25" i="4" s="1"/>
  <c r="A26" i="4"/>
  <c r="B26" i="4"/>
  <c r="C26" i="4"/>
  <c r="D26" i="4"/>
  <c r="I26" i="4"/>
  <c r="J26" i="4"/>
  <c r="L26" i="4"/>
  <c r="P26" i="4" s="1"/>
  <c r="O26" i="4"/>
  <c r="Q26" i="4" s="1"/>
  <c r="B27" i="4"/>
  <c r="C27" i="4"/>
  <c r="D27" i="4"/>
  <c r="I27" i="4"/>
  <c r="J27" i="4"/>
  <c r="M27" i="4" s="1"/>
  <c r="K27" i="4"/>
  <c r="N27" i="4" s="1"/>
  <c r="L27" i="4"/>
  <c r="O27" i="4"/>
  <c r="P27" i="4"/>
  <c r="Q27" i="4"/>
  <c r="F28" i="4"/>
  <c r="H28" i="4"/>
  <c r="O28" i="4"/>
  <c r="B32" i="4"/>
  <c r="C32" i="4"/>
  <c r="D32" i="4"/>
  <c r="I32" i="4"/>
  <c r="K32" i="4" s="1"/>
  <c r="J32" i="4"/>
  <c r="L32" i="4"/>
  <c r="M32" i="4" s="1"/>
  <c r="O32" i="4"/>
  <c r="Q32" i="4"/>
  <c r="B33" i="4"/>
  <c r="C33" i="4"/>
  <c r="D33" i="4"/>
  <c r="D44" i="4" s="1"/>
  <c r="I33" i="4"/>
  <c r="J33" i="4"/>
  <c r="K33" i="4"/>
  <c r="L33" i="4"/>
  <c r="M33" i="4"/>
  <c r="N33" i="4" s="1"/>
  <c r="O33" i="4"/>
  <c r="Q33" i="4" s="1"/>
  <c r="P33" i="4"/>
  <c r="A34" i="4"/>
  <c r="C34" i="4"/>
  <c r="D34" i="4"/>
  <c r="I34" i="4"/>
  <c r="K34" i="4" s="1"/>
  <c r="J34" i="4"/>
  <c r="O34" i="4"/>
  <c r="Q34" i="4"/>
  <c r="A35" i="4"/>
  <c r="B35" i="4"/>
  <c r="C35" i="4"/>
  <c r="D35" i="4"/>
  <c r="I35" i="4"/>
  <c r="J35" i="4"/>
  <c r="K35" i="4"/>
  <c r="L35" i="4"/>
  <c r="O35" i="4"/>
  <c r="Q35" i="4" s="1"/>
  <c r="A36" i="4"/>
  <c r="B36" i="4"/>
  <c r="C36" i="4"/>
  <c r="D36" i="4"/>
  <c r="I36" i="4"/>
  <c r="J36" i="4"/>
  <c r="K36" i="4" s="1"/>
  <c r="L36" i="4"/>
  <c r="O36" i="4"/>
  <c r="Q36" i="4" s="1"/>
  <c r="Q44" i="4" s="1"/>
  <c r="A37" i="4"/>
  <c r="B37" i="4"/>
  <c r="C37" i="4"/>
  <c r="D37" i="4"/>
  <c r="I37" i="4"/>
  <c r="J37" i="4"/>
  <c r="K37" i="4" s="1"/>
  <c r="L37" i="4"/>
  <c r="M37" i="4" s="1"/>
  <c r="N37" i="4" s="1"/>
  <c r="O37" i="4"/>
  <c r="Q37" i="4"/>
  <c r="A38" i="4"/>
  <c r="B38" i="4"/>
  <c r="C38" i="4"/>
  <c r="D38" i="4"/>
  <c r="I38" i="4"/>
  <c r="J38" i="4"/>
  <c r="K38" i="4"/>
  <c r="L38" i="4"/>
  <c r="M38" i="4"/>
  <c r="N38" i="4" s="1"/>
  <c r="O38" i="4"/>
  <c r="Q38" i="4" s="1"/>
  <c r="P38" i="4"/>
  <c r="A39" i="4"/>
  <c r="B39" i="4"/>
  <c r="C39" i="4"/>
  <c r="D39" i="4"/>
  <c r="I39" i="4"/>
  <c r="J39" i="4"/>
  <c r="M39" i="4" s="1"/>
  <c r="L39" i="4"/>
  <c r="O39" i="4"/>
  <c r="Q39" i="4" s="1"/>
  <c r="P39" i="4"/>
  <c r="A40" i="4"/>
  <c r="B40" i="4"/>
  <c r="C40" i="4"/>
  <c r="D40" i="4"/>
  <c r="I40" i="4"/>
  <c r="J40" i="4"/>
  <c r="K40" i="4" s="1"/>
  <c r="L40" i="4"/>
  <c r="O40" i="4"/>
  <c r="P40" i="4"/>
  <c r="Q40" i="4"/>
  <c r="A41" i="4"/>
  <c r="B41" i="4"/>
  <c r="C41" i="4"/>
  <c r="D41" i="4"/>
  <c r="I41" i="4"/>
  <c r="K41" i="4" s="1"/>
  <c r="J41" i="4"/>
  <c r="L41" i="4"/>
  <c r="P41" i="4" s="1"/>
  <c r="M41" i="4"/>
  <c r="N41" i="4"/>
  <c r="O41" i="4"/>
  <c r="Q41" i="4"/>
  <c r="C42" i="4"/>
  <c r="D42" i="4"/>
  <c r="I42" i="4"/>
  <c r="J42" i="4"/>
  <c r="M42" i="4" s="1"/>
  <c r="N42" i="4" s="1"/>
  <c r="K42" i="4"/>
  <c r="L42" i="4"/>
  <c r="O42" i="4"/>
  <c r="P42" i="4"/>
  <c r="Q42" i="4"/>
  <c r="A43" i="4"/>
  <c r="B43" i="4"/>
  <c r="C43" i="4"/>
  <c r="D43" i="4"/>
  <c r="I43" i="4"/>
  <c r="J43" i="4"/>
  <c r="K43" i="4"/>
  <c r="L43" i="4"/>
  <c r="P43" i="4" s="1"/>
  <c r="M43" i="4"/>
  <c r="N43" i="4"/>
  <c r="O43" i="4"/>
  <c r="Q43" i="4"/>
  <c r="A44" i="4"/>
  <c r="B44" i="4"/>
  <c r="C44" i="4"/>
  <c r="F44" i="4"/>
  <c r="F46" i="4" s="1"/>
  <c r="H44" i="4"/>
  <c r="H46" i="4"/>
  <c r="Q40" i="3" l="1"/>
  <c r="R40" i="3"/>
  <c r="Q10" i="3"/>
  <c r="R10" i="3"/>
  <c r="R34" i="3"/>
  <c r="Q18" i="3"/>
  <c r="R18" i="3"/>
  <c r="D46" i="4"/>
  <c r="H48" i="3"/>
  <c r="M7" i="4"/>
  <c r="N7" i="4" s="1"/>
  <c r="P7" i="4"/>
  <c r="K8" i="4"/>
  <c r="M8" i="4"/>
  <c r="M41" i="3"/>
  <c r="O41" i="3"/>
  <c r="Q36" i="3"/>
  <c r="R36" i="3"/>
  <c r="Q32" i="3"/>
  <c r="R32" i="3"/>
  <c r="I23" i="3"/>
  <c r="I15" i="3"/>
  <c r="Q42" i="3"/>
  <c r="R42" i="3"/>
  <c r="R20" i="3"/>
  <c r="Q12" i="3"/>
  <c r="R12" i="3"/>
  <c r="O44" i="4"/>
  <c r="O46" i="4" s="1"/>
  <c r="N32" i="4"/>
  <c r="I28" i="4"/>
  <c r="K5" i="4"/>
  <c r="U269" i="2"/>
  <c r="K39" i="4"/>
  <c r="N39" i="4" s="1"/>
  <c r="M36" i="4"/>
  <c r="N36" i="4" s="1"/>
  <c r="J28" i="4"/>
  <c r="Q28" i="4"/>
  <c r="Q30" i="4" s="1"/>
  <c r="K50" i="3"/>
  <c r="P26" i="3"/>
  <c r="O83" i="2"/>
  <c r="U84" i="2" s="1"/>
  <c r="M43" i="3"/>
  <c r="L35" i="3"/>
  <c r="M21" i="3"/>
  <c r="L19" i="3"/>
  <c r="O19" i="3" s="1"/>
  <c r="M13" i="3"/>
  <c r="L11" i="3"/>
  <c r="O11" i="3" s="1"/>
  <c r="Q6" i="3"/>
  <c r="R6" i="3"/>
  <c r="L5" i="3"/>
  <c r="I3" i="3"/>
  <c r="I26" i="3" s="1"/>
  <c r="G26" i="3"/>
  <c r="P36" i="4"/>
  <c r="M25" i="4"/>
  <c r="N25" i="4" s="1"/>
  <c r="P25" i="4"/>
  <c r="M6" i="4"/>
  <c r="N6" i="4" s="1"/>
  <c r="K26" i="4"/>
  <c r="M26" i="4"/>
  <c r="N26" i="4" s="1"/>
  <c r="L22" i="4"/>
  <c r="AE136" i="2"/>
  <c r="Y142" i="2"/>
  <c r="G28" i="3" s="1"/>
  <c r="AF136" i="2"/>
  <c r="I41" i="3"/>
  <c r="M37" i="3"/>
  <c r="O37" i="3"/>
  <c r="M33" i="3"/>
  <c r="O33" i="3"/>
  <c r="Q24" i="3"/>
  <c r="R24" i="3"/>
  <c r="Q16" i="3"/>
  <c r="R16" i="3"/>
  <c r="Q8" i="3"/>
  <c r="R8" i="3"/>
  <c r="M35" i="4"/>
  <c r="N35" i="4" s="1"/>
  <c r="P35" i="4"/>
  <c r="K44" i="3"/>
  <c r="M32" i="3"/>
  <c r="Q22" i="3"/>
  <c r="R22" i="3"/>
  <c r="Q14" i="3"/>
  <c r="R14" i="3"/>
  <c r="J44" i="4"/>
  <c r="J46" i="4" s="1"/>
  <c r="M40" i="4"/>
  <c r="N40" i="4" s="1"/>
  <c r="M15" i="4"/>
  <c r="N15" i="4" s="1"/>
  <c r="P15" i="4"/>
  <c r="L7" i="3"/>
  <c r="O7" i="3" s="1"/>
  <c r="M9" i="4"/>
  <c r="N9" i="4" s="1"/>
  <c r="W83" i="2"/>
  <c r="L39" i="3"/>
  <c r="P34" i="3"/>
  <c r="Q34" i="3" s="1"/>
  <c r="M25" i="3"/>
  <c r="L23" i="3"/>
  <c r="O23" i="3" s="1"/>
  <c r="M17" i="3"/>
  <c r="L15" i="3"/>
  <c r="O15" i="3" s="1"/>
  <c r="M9" i="3"/>
  <c r="AE142" i="2"/>
  <c r="Q38" i="3"/>
  <c r="R38" i="3"/>
  <c r="M11" i="3"/>
  <c r="K26" i="3"/>
  <c r="M6" i="3"/>
  <c r="P37" i="4"/>
  <c r="M20" i="4"/>
  <c r="N20" i="4" s="1"/>
  <c r="P20" i="4"/>
  <c r="P16" i="4"/>
  <c r="I46" i="3"/>
  <c r="L46" i="3"/>
  <c r="M46" i="3" s="1"/>
  <c r="G50" i="3"/>
  <c r="I44" i="4"/>
  <c r="I46" i="4" s="1"/>
  <c r="L34" i="4"/>
  <c r="N24" i="4"/>
  <c r="P19" i="4"/>
  <c r="K16" i="4"/>
  <c r="M16" i="4"/>
  <c r="N16" i="4" s="1"/>
  <c r="P14" i="4"/>
  <c r="P32" i="4"/>
  <c r="N21" i="4"/>
  <c r="P11" i="4"/>
  <c r="U270" i="2"/>
  <c r="S232" i="2"/>
  <c r="S266" i="2"/>
  <c r="U266" i="2" s="1"/>
  <c r="AF142" i="2"/>
  <c r="I33" i="3"/>
  <c r="G44" i="3"/>
  <c r="G48" i="3" s="1"/>
  <c r="M23" i="3"/>
  <c r="P20" i="3"/>
  <c r="Q20" i="3" s="1"/>
  <c r="Q4" i="3"/>
  <c r="R4" i="3"/>
  <c r="O3" i="3"/>
  <c r="Z262" i="2"/>
  <c r="M22" i="4" l="1"/>
  <c r="N22" i="4" s="1"/>
  <c r="P22" i="4"/>
  <c r="P28" i="4" s="1"/>
  <c r="P30" i="4" s="1"/>
  <c r="R19" i="3"/>
  <c r="Q19" i="3"/>
  <c r="M34" i="4"/>
  <c r="P34" i="4"/>
  <c r="O39" i="3"/>
  <c r="M39" i="3"/>
  <c r="L44" i="3"/>
  <c r="L48" i="3" s="1"/>
  <c r="P44" i="3"/>
  <c r="O26" i="3"/>
  <c r="Q3" i="3"/>
  <c r="R3" i="3"/>
  <c r="I44" i="3"/>
  <c r="I48" i="3" s="1"/>
  <c r="P44" i="4"/>
  <c r="L44" i="4"/>
  <c r="M7" i="3"/>
  <c r="Q37" i="3"/>
  <c r="R37" i="3"/>
  <c r="O35" i="3"/>
  <c r="M35" i="3"/>
  <c r="L26" i="3"/>
  <c r="M28" i="4"/>
  <c r="L28" i="4"/>
  <c r="O5" i="3"/>
  <c r="M5" i="3"/>
  <c r="R15" i="3"/>
  <c r="Q15" i="3"/>
  <c r="K28" i="4"/>
  <c r="N5" i="4"/>
  <c r="Q41" i="3"/>
  <c r="R41" i="3"/>
  <c r="M15" i="3"/>
  <c r="M19" i="3"/>
  <c r="R23" i="3"/>
  <c r="Q23" i="3"/>
  <c r="K48" i="3"/>
  <c r="I28" i="3"/>
  <c r="L28" i="3"/>
  <c r="M28" i="3" s="1"/>
  <c r="M50" i="3" s="1"/>
  <c r="R11" i="3"/>
  <c r="Q11" i="3"/>
  <c r="Q7" i="3"/>
  <c r="R7" i="3"/>
  <c r="I50" i="3"/>
  <c r="M44" i="3"/>
  <c r="Q33" i="3"/>
  <c r="R33" i="3"/>
  <c r="K44" i="4"/>
  <c r="K46" i="4" s="1"/>
  <c r="N8" i="4"/>
  <c r="Q46" i="4"/>
  <c r="Q48" i="4" s="1"/>
  <c r="R35" i="3" l="1"/>
  <c r="Q35" i="3"/>
  <c r="Q44" i="3" s="1"/>
  <c r="O44" i="3"/>
  <c r="Q26" i="3"/>
  <c r="N34" i="4"/>
  <c r="N44" i="4" s="1"/>
  <c r="N46" i="4" s="1"/>
  <c r="M44" i="4"/>
  <c r="M46" i="4" s="1"/>
  <c r="L50" i="3"/>
  <c r="M26" i="3"/>
  <c r="R5" i="3"/>
  <c r="Q5" i="3"/>
  <c r="L46" i="4"/>
  <c r="N28" i="4"/>
  <c r="R39" i="3"/>
  <c r="Q39" i="3"/>
  <c r="M48" i="3"/>
  <c r="P46" i="4"/>
  <c r="P48" i="4" s="1"/>
  <c r="R26" i="3"/>
  <c r="R44" i="3" l="1"/>
</calcChain>
</file>

<file path=xl/sharedStrings.xml><?xml version="1.0" encoding="utf-8"?>
<sst xmlns="http://schemas.openxmlformats.org/spreadsheetml/2006/main" count="1279" uniqueCount="280">
  <si>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</si>
  <si>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</si>
  <si>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</si>
  <si>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</si>
  <si>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</si>
  <si>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</si>
  <si>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</si>
  <si>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</si>
  <si>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</si>
  <si>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</si>
  <si>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</si>
  <si>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</si>
  <si>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</si>
  <si>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</si>
  <si>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</si>
  <si>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</si>
  <si>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</si>
  <si>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</si>
  <si>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</si>
  <si>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</si>
  <si>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</si>
  <si>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</si>
  <si>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</si>
  <si>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</si>
  <si>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</si>
  <si>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</si>
  <si>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</si>
  <si>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</si>
  <si>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</si>
  <si>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</si>
  <si>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</si>
  <si>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</si>
  <si>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</si>
  <si>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</si>
  <si>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</si>
  <si>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</si>
  <si>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</si>
  <si>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</si>
  <si>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</si>
  <si>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</si>
  <si>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</si>
  <si>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</si>
  <si>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</si>
  <si>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</si>
  <si>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</si>
  <si>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</si>
  <si>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</si>
  <si>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</si>
  <si>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</si>
  <si>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</si>
  <si>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</si>
  <si>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</si>
  <si>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</si>
  <si>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</si>
  <si>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</si>
  <si>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</si>
  <si>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</si>
  <si>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</si>
  <si>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</si>
  <si>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</si>
  <si>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</si>
  <si>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</si>
  <si>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</si>
  <si>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</si>
  <si>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</si>
  <si>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</si>
  <si>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</si>
  <si>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</si>
  <si>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</si>
  <si>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</si>
  <si>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</si>
  <si>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</si>
  <si>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</si>
  <si>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</si>
  <si>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</si>
  <si>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</si>
  <si>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</si>
  <si>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</si>
  <si>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</si>
  <si>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</si>
  <si>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</si>
  <si>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</si>
  <si>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</si>
  <si>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</si>
  <si>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</si>
  <si>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</si>
  <si>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</si>
  <si>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</si>
  <si>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</si>
  <si>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</si>
  <si>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</si>
  <si>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</si>
  <si>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</si>
  <si>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</si>
  <si>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</si>
  <si>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</si>
  <si>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</si>
  <si>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</si>
  <si>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</si>
  <si>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</si>
  <si>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</si>
  <si>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</si>
  <si>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</si>
  <si>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</si>
  <si>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</si>
  <si>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</si>
  <si>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</si>
  <si>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</si>
  <si>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</si>
  <si>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</si>
  <si>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</si>
  <si>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</si>
  <si>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</si>
  <si>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</si>
  <si>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</si>
  <si>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</si>
  <si>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</si>
  <si>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</si>
  <si>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</si>
  <si>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</si>
  <si>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</si>
  <si>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</si>
  <si>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</si>
  <si>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</si>
  <si>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</si>
  <si>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</si>
  <si>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</si>
  <si>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</si>
  <si>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</si>
  <si>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</si>
  <si>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</si>
  <si>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</si>
  <si>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</si>
  <si>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</si>
  <si>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</si>
  <si>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</si>
  <si>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</si>
  <si>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</si>
  <si>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</si>
  <si>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</si>
  <si>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</si>
  <si>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</si>
  <si>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</si>
  <si>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</si>
  <si>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</si>
  <si>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</si>
  <si>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</si>
  <si>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</si>
  <si>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</si>
  <si>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</si>
  <si>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</si>
  <si>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</si>
  <si>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</si>
  <si>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</si>
  <si>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</si>
  <si>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</si>
  <si>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</si>
  <si>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</si>
  <si>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</si>
  <si>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</si>
  <si>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</si>
  <si>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</si>
  <si>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</si>
  <si>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</si>
  <si>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</si>
  <si>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</si>
  <si>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</si>
  <si>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</si>
  <si>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</si>
  <si>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</si>
  <si>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</si>
  <si>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</si>
  <si>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</si>
  <si>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</si>
  <si>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</si>
  <si>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</si>
  <si>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</si>
  <si>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</si>
  <si>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</si>
  <si>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</si>
  <si>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</si>
  <si>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</si>
  <si>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</si>
  <si>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</si>
  <si>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</si>
  <si>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</si>
  <si>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</si>
  <si>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</si>
  <si>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</si>
  <si>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</si>
  <si>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</si>
  <si>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</si>
  <si>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</si>
  <si>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</si>
  <si>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</si>
  <si>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</si>
  <si>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</si>
  <si>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</si>
  <si>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</si>
  <si>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</si>
  <si>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</si>
  <si>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</si>
  <si>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</si>
  <si>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</si>
  <si>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</si>
  <si>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</si>
  <si>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</si>
  <si>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</si>
  <si>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</si>
  <si>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</si>
  <si>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</si>
  <si>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</si>
  <si>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</si>
  <si>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</si>
  <si>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</si>
  <si>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</si>
  <si>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</si>
  <si>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</si>
  <si>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</si>
  <si>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</si>
  <si>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</si>
  <si>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</si>
  <si>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</si>
  <si>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</si>
  <si>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</si>
  <si>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</si>
  <si>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</si>
  <si>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</si>
  <si>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</si>
  <si>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</si>
  <si>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</si>
  <si>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</si>
  <si>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</si>
  <si>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</si>
  <si>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</si>
  <si>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</si>
  <si>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</si>
  <si>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</si>
  <si>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</si>
  <si>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</si>
  <si>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</si>
  <si>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</si>
  <si>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</si>
  <si>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</si>
  <si>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</si>
  <si>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</si>
  <si>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</si>
  <si>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</si>
  <si>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</si>
  <si>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</si>
  <si>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</si>
  <si>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</si>
  <si>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</si>
  <si>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</si>
  <si>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</si>
  <si>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</si>
  <si>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</si>
  <si>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</si>
  <si>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</si>
  <si>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</si>
  <si>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</si>
  <si>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</si>
  <si>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</si>
  <si>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</si>
  <si>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</si>
  <si>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</si>
  <si>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</si>
  <si>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</si>
  <si>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</si>
  <si>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</si>
  <si>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</si>
  <si>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</si>
  <si>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</si>
  <si>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</si>
  <si>
    <t>Oneok TX Gas Storage LP</t>
  </si>
  <si>
    <t>Eastex Gas Storage &amp; Exchange</t>
  </si>
  <si>
    <t>Sulphur River Gather</t>
  </si>
  <si>
    <t xml:space="preserve">     TOTAL RESERVOIR STORAGE FACILITIES</t>
  </si>
  <si>
    <t xml:space="preserve">     TOTAL SALT DOME STORAGE FACILITIES</t>
  </si>
  <si>
    <t>TOTAL RESERVOIR &amp; SALT DOME STORAGE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</si>
</sst>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37" fontId="0" fillId="0" borderId="1" xfId="0" applyNumberFormat="1" applyBorder="1"/>
    <xf numFmtId="37" fontId="0" fillId="2" borderId="1" xfId="0" applyNumberFormat="1" applyFill="1" applyBorder="1"/>
    <xf numFmtId="37" fontId="0" fillId="0" borderId="1" xfId="0" applyNumberFormat="1" applyBorder="1" applyAlignment="1">
      <alignment horizontal="center"/>
    </xf>
    <xf numFmtId="37" fontId="0" fillId="0" borderId="0" xfId="0" applyNumberFormat="1" applyBorder="1"/>
    <xf numFmtId="37" fontId="0" fillId="0" borderId="0" xfId="0" applyNumberFormat="1" applyBorder="1" applyAlignment="1">
      <alignment horizontal="center"/>
    </xf>
    <xf numFmtId="37" fontId="0" fillId="0" borderId="8" xfId="0" applyNumberFormat="1" applyBorder="1"/>
    <xf numFmtId="0" fontId="0" fillId="0" borderId="0" xfId="0" applyBorder="1"/>
    <xf numFmtId="1" fontId="1" fillId="2" borderId="0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K233" workbookViewId="0">
      <selection activeCell="Z262" sqref="Z262"/>
    </sheetView>
  </sheetViews>
  <sheetFormatPr defaultRowHeight="12.75" x14ac:dyDescent="0.2"/>
  <cols>
    <col min="1" max="1" width="9.140625" style="2"/>
    <col min="2" max="2" width="29.85546875" style="2" customWidth="1"/>
    <col min="3" max="3" width="22.42578125" style="2" customWidth="1"/>
    <col min="4" max="4" width="10.140625" style="2" customWidth="1"/>
    <col min="5" max="29" width="8.28515625" style="2" customWidth="1"/>
    <col min="30" max="30" width="9.140625" style="2"/>
    <col min="31" max="31" width="8.7109375" style="2" customWidth="1"/>
    <col min="32" max="50" width="9.140625" style="2"/>
    <col min="51" max="52" width="8.7109375" style="2" customWidth="1"/>
    <col min="53" max="16384" width="9.140625" style="2"/>
  </cols>
  <sheetData>
    <row r="1" spans="1:83" ht="16.5" thickBot="1" x14ac:dyDescent="0.3">
      <c r="B1" s="11" t="s">
        <v>144</v>
      </c>
      <c r="C1" s="12"/>
    </row>
    <row r="2" spans="1:83" ht="23.25" thickBot="1" x14ac:dyDescent="0.25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5" thickBot="1" x14ac:dyDescent="0.25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5" thickTop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5" thickBot="1" x14ac:dyDescent="0.25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3.25" thickBot="1" x14ac:dyDescent="0.25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5" thickBot="1" x14ac:dyDescent="0.25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25" thickTop="1" thickBot="1" x14ac:dyDescent="0.25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3.25" thickBot="1" x14ac:dyDescent="0.25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5" thickBot="1" x14ac:dyDescent="0.25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5" thickTop="1" x14ac:dyDescent="0.2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5" thickBot="1" x14ac:dyDescent="0.25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3.25" thickBot="1" x14ac:dyDescent="0.25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5" thickBot="1" x14ac:dyDescent="0.25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5" thickTop="1" x14ac:dyDescent="0.2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5" thickBot="1" x14ac:dyDescent="0.25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3.25" thickBot="1" x14ac:dyDescent="0.25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42856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5958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3244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676</v>
      </c>
      <c r="AF127" s="7">
        <f t="shared" si="7"/>
        <v>2559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5067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2702</v>
      </c>
      <c r="AF129" s="7">
        <f t="shared" si="7"/>
        <v>2842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15428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6421</v>
      </c>
      <c r="AF131" s="7">
        <f t="shared" si="7"/>
        <v>5560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463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192</v>
      </c>
      <c r="AF135" s="7">
        <f t="shared" si="7"/>
        <v>56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54497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118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15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-137</v>
      </c>
      <c r="AF140" s="7">
        <f t="shared" si="7"/>
        <v>-147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11867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5" thickBot="1" x14ac:dyDescent="0.25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164565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172970.58600000001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31156.586000000003</v>
      </c>
      <c r="AF142" s="5">
        <f t="shared" si="8"/>
        <v>108765.58600000001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25" thickTop="1" thickBot="1" x14ac:dyDescent="0.25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3.25" thickBot="1" x14ac:dyDescent="0.25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">
      <c r="B145" s="2" t="s">
        <v>274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>
        <v>1399</v>
      </c>
      <c r="N145" s="4">
        <v>1643</v>
      </c>
      <c r="O145" s="18">
        <v>1563</v>
      </c>
      <c r="P145" s="7">
        <v>1500</v>
      </c>
      <c r="Q145" s="7">
        <v>1159</v>
      </c>
      <c r="R145" s="7">
        <v>1094</v>
      </c>
      <c r="S145" s="7">
        <v>972</v>
      </c>
      <c r="T145" s="7">
        <v>874</v>
      </c>
      <c r="U145" s="7">
        <v>837</v>
      </c>
      <c r="V145" s="7">
        <v>961</v>
      </c>
      <c r="W145" s="7">
        <v>962</v>
      </c>
      <c r="X145" s="7">
        <v>1120</v>
      </c>
      <c r="Y145" s="7">
        <v>1069</v>
      </c>
      <c r="Z145" s="7">
        <v>1269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">
      <c r="B146" s="2" t="s">
        <v>274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>
        <v>2565</v>
      </c>
      <c r="N146" s="4">
        <v>2506</v>
      </c>
      <c r="O146" s="18">
        <v>2379</v>
      </c>
      <c r="P146" s="7">
        <v>2343</v>
      </c>
      <c r="Q146" s="7">
        <v>2294</v>
      </c>
      <c r="R146" s="7">
        <v>2279</v>
      </c>
      <c r="S146" s="7">
        <v>2273</v>
      </c>
      <c r="T146" s="7">
        <v>2248</v>
      </c>
      <c r="U146" s="7">
        <v>2230</v>
      </c>
      <c r="V146" s="7">
        <v>2230</v>
      </c>
      <c r="W146" s="7">
        <v>2227</v>
      </c>
      <c r="X146" s="7">
        <v>2227</v>
      </c>
      <c r="Y146" s="7">
        <v>2227</v>
      </c>
      <c r="Z146" s="7">
        <v>2227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>
        <v>29</v>
      </c>
      <c r="N147" s="4">
        <v>29</v>
      </c>
      <c r="O147" s="18">
        <v>29</v>
      </c>
      <c r="P147" s="7">
        <v>29</v>
      </c>
      <c r="Q147" s="7">
        <v>29</v>
      </c>
      <c r="R147" s="7">
        <v>29</v>
      </c>
      <c r="S147" s="7">
        <v>29</v>
      </c>
      <c r="T147" s="7">
        <v>29</v>
      </c>
      <c r="U147" s="7">
        <v>29</v>
      </c>
      <c r="V147" s="7">
        <v>29</v>
      </c>
      <c r="W147" s="7">
        <v>29</v>
      </c>
      <c r="X147" s="7">
        <v>29</v>
      </c>
      <c r="Y147" s="7">
        <v>29</v>
      </c>
      <c r="Z147" s="7">
        <v>29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">
      <c r="B148" s="2" t="s">
        <v>275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>
        <v>21003</v>
      </c>
      <c r="N149" s="4">
        <v>24544</v>
      </c>
      <c r="O149" s="18">
        <v>28369</v>
      </c>
      <c r="P149" s="7">
        <v>35652</v>
      </c>
      <c r="Q149" s="7">
        <v>42702</v>
      </c>
      <c r="R149" s="7">
        <v>44171</v>
      </c>
      <c r="S149" s="7">
        <v>45707</v>
      </c>
      <c r="T149" s="7">
        <v>47065</v>
      </c>
      <c r="U149" s="7">
        <v>49311</v>
      </c>
      <c r="V149" s="7">
        <v>49517</v>
      </c>
      <c r="W149" s="7">
        <v>49766</v>
      </c>
      <c r="X149" s="7">
        <v>50515</v>
      </c>
      <c r="Y149" s="7">
        <v>50802</v>
      </c>
      <c r="Z149" s="7">
        <v>51431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">
      <c r="B150" s="2" t="s">
        <v>276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>
        <v>80</v>
      </c>
      <c r="N151" s="4">
        <v>80</v>
      </c>
      <c r="O151" s="18">
        <v>80</v>
      </c>
      <c r="P151" s="7">
        <v>80</v>
      </c>
      <c r="Q151" s="7">
        <v>80</v>
      </c>
      <c r="R151" s="7">
        <v>80</v>
      </c>
      <c r="S151" s="7">
        <v>80</v>
      </c>
      <c r="T151" s="7">
        <v>80</v>
      </c>
      <c r="U151" s="7">
        <v>80</v>
      </c>
      <c r="V151" s="7">
        <v>80</v>
      </c>
      <c r="W151" s="7">
        <v>80</v>
      </c>
      <c r="X151" s="7">
        <v>80</v>
      </c>
      <c r="Y151" s="7">
        <v>80</v>
      </c>
      <c r="Z151" s="7">
        <v>80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>
        <v>3993</v>
      </c>
      <c r="N152" s="4">
        <v>3993</v>
      </c>
      <c r="O152" s="18">
        <v>3988</v>
      </c>
      <c r="P152" s="7">
        <v>3988</v>
      </c>
      <c r="Q152" s="7">
        <v>3988</v>
      </c>
      <c r="R152" s="7">
        <v>4338</v>
      </c>
      <c r="S152" s="7">
        <v>4785</v>
      </c>
      <c r="T152" s="7">
        <v>4785</v>
      </c>
      <c r="U152" s="7">
        <v>4785</v>
      </c>
      <c r="V152" s="7">
        <v>5085</v>
      </c>
      <c r="W152" s="7">
        <v>5507</v>
      </c>
      <c r="X152" s="7">
        <v>5807</v>
      </c>
      <c r="Y152" s="7">
        <v>6310</v>
      </c>
      <c r="Z152" s="7">
        <v>6760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>
        <v>1467</v>
      </c>
      <c r="N153" s="4">
        <v>1773</v>
      </c>
      <c r="O153" s="18">
        <v>2196</v>
      </c>
      <c r="P153" s="7">
        <v>2501</v>
      </c>
      <c r="Q153" s="7">
        <v>2957</v>
      </c>
      <c r="R153" s="7">
        <v>3344</v>
      </c>
      <c r="S153" s="7">
        <v>3055</v>
      </c>
      <c r="T153" s="7">
        <v>3055</v>
      </c>
      <c r="U153" s="7">
        <v>3206</v>
      </c>
      <c r="V153" s="7">
        <v>3303</v>
      </c>
      <c r="W153" s="7">
        <v>3206</v>
      </c>
      <c r="X153" s="7">
        <v>3209</v>
      </c>
      <c r="Y153" s="7">
        <v>3524</v>
      </c>
      <c r="Z153" s="7">
        <v>3527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>
        <v>3334</v>
      </c>
      <c r="N154" s="4">
        <v>3490</v>
      </c>
      <c r="O154" s="18">
        <v>3675</v>
      </c>
      <c r="P154" s="7">
        <v>3832</v>
      </c>
      <c r="Q154" s="7">
        <v>4000</v>
      </c>
      <c r="R154" s="7">
        <v>4066</v>
      </c>
      <c r="S154" s="7">
        <v>4060</v>
      </c>
      <c r="T154" s="7">
        <v>4107</v>
      </c>
      <c r="U154" s="7">
        <v>4186</v>
      </c>
      <c r="V154" s="7">
        <v>4224</v>
      </c>
      <c r="W154" s="7">
        <v>4186</v>
      </c>
      <c r="X154" s="7">
        <v>4207</v>
      </c>
      <c r="Y154" s="7">
        <v>4304</v>
      </c>
      <c r="Z154" s="7">
        <v>4323</v>
      </c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>
        <v>2981</v>
      </c>
      <c r="N155" s="4">
        <v>3303</v>
      </c>
      <c r="O155" s="18">
        <v>3591</v>
      </c>
      <c r="P155" s="7">
        <v>3913</v>
      </c>
      <c r="Q155" s="7">
        <v>4220</v>
      </c>
      <c r="R155" s="7">
        <v>4416</v>
      </c>
      <c r="S155" s="7">
        <v>4424</v>
      </c>
      <c r="T155" s="7">
        <v>4468</v>
      </c>
      <c r="U155" s="7">
        <v>4639</v>
      </c>
      <c r="V155" s="7">
        <v>4879</v>
      </c>
      <c r="W155" s="7">
        <v>5281</v>
      </c>
      <c r="X155" s="7">
        <v>5483</v>
      </c>
      <c r="Y155" s="7">
        <v>5635</v>
      </c>
      <c r="Z155" s="7">
        <v>5705</v>
      </c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>
        <v>470</v>
      </c>
      <c r="N156" s="4">
        <v>470</v>
      </c>
      <c r="O156" s="18">
        <v>467</v>
      </c>
      <c r="P156" s="7">
        <v>467</v>
      </c>
      <c r="Q156" s="7">
        <v>465</v>
      </c>
      <c r="R156" s="7">
        <v>465</v>
      </c>
      <c r="S156" s="7">
        <v>465</v>
      </c>
      <c r="T156" s="7">
        <v>465</v>
      </c>
      <c r="U156" s="7">
        <v>464</v>
      </c>
      <c r="V156" s="7">
        <v>464</v>
      </c>
      <c r="W156" s="7">
        <v>464</v>
      </c>
      <c r="X156" s="7">
        <v>464</v>
      </c>
      <c r="Y156" s="7">
        <v>462</v>
      </c>
      <c r="Z156" s="7">
        <v>462</v>
      </c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>
        <v>10644</v>
      </c>
      <c r="N157" s="4">
        <v>11741</v>
      </c>
      <c r="O157" s="18">
        <v>13103</v>
      </c>
      <c r="P157" s="7">
        <v>14200</v>
      </c>
      <c r="Q157" s="7">
        <v>15239</v>
      </c>
      <c r="R157" s="7">
        <v>16206</v>
      </c>
      <c r="S157" s="7">
        <v>17050</v>
      </c>
      <c r="T157" s="7">
        <v>17258</v>
      </c>
      <c r="U157" s="7">
        <v>17243</v>
      </c>
      <c r="V157" s="7">
        <v>17213</v>
      </c>
      <c r="W157" s="7">
        <v>17309</v>
      </c>
      <c r="X157" s="7">
        <v>17309</v>
      </c>
      <c r="Y157" s="7">
        <v>17515</v>
      </c>
      <c r="Z157" s="7">
        <v>17846</v>
      </c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>
        <v>1727</v>
      </c>
      <c r="N158" s="4">
        <v>1718</v>
      </c>
      <c r="O158" s="18">
        <v>1702</v>
      </c>
      <c r="P158" s="7">
        <v>1693</v>
      </c>
      <c r="Q158" s="7">
        <v>1677</v>
      </c>
      <c r="R158" s="7">
        <v>1669</v>
      </c>
      <c r="S158" s="7">
        <v>1652</v>
      </c>
      <c r="T158" s="7">
        <v>1643</v>
      </c>
      <c r="U158" s="7">
        <v>1627</v>
      </c>
      <c r="V158" s="7">
        <v>1621</v>
      </c>
      <c r="W158" s="7">
        <v>1604</v>
      </c>
      <c r="X158" s="7">
        <v>1597</v>
      </c>
      <c r="Y158" s="7">
        <v>1579</v>
      </c>
      <c r="Z158" s="7">
        <v>1569</v>
      </c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>
        <v>2270</v>
      </c>
      <c r="N159" s="4">
        <v>2939</v>
      </c>
      <c r="O159" s="18">
        <v>3096</v>
      </c>
      <c r="P159" s="7">
        <v>3073</v>
      </c>
      <c r="Q159" s="7">
        <v>2884</v>
      </c>
      <c r="R159" s="7">
        <v>2894</v>
      </c>
      <c r="S159" s="7">
        <v>2532</v>
      </c>
      <c r="T159" s="7">
        <v>2471</v>
      </c>
      <c r="U159" s="7">
        <v>2836</v>
      </c>
      <c r="V159" s="7">
        <v>2919</v>
      </c>
      <c r="W159" s="7">
        <v>3283</v>
      </c>
      <c r="X159" s="7">
        <v>3479</v>
      </c>
      <c r="Y159" s="7">
        <v>3837</v>
      </c>
      <c r="Z159" s="7">
        <v>3896</v>
      </c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>
        <v>13398</v>
      </c>
      <c r="N160" s="4">
        <v>17590</v>
      </c>
      <c r="O160" s="18">
        <v>23557</v>
      </c>
      <c r="P160" s="7">
        <v>26906</v>
      </c>
      <c r="Q160" s="7">
        <v>34794</v>
      </c>
      <c r="R160" s="7">
        <v>40651</v>
      </c>
      <c r="S160" s="7">
        <v>46290</v>
      </c>
      <c r="T160" s="7">
        <v>49632</v>
      </c>
      <c r="U160" s="7">
        <v>56296</v>
      </c>
      <c r="V160" s="7">
        <v>59263</v>
      </c>
      <c r="W160" s="7">
        <v>63733</v>
      </c>
      <c r="X160" s="7">
        <v>69061</v>
      </c>
      <c r="Y160" s="7">
        <v>67686</v>
      </c>
      <c r="Z160" s="7">
        <v>69545</v>
      </c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>
        <v>254</v>
      </c>
      <c r="N161" s="4">
        <v>301</v>
      </c>
      <c r="O161" s="18">
        <v>493</v>
      </c>
      <c r="P161" s="7">
        <v>529</v>
      </c>
      <c r="Q161" s="7">
        <v>493</v>
      </c>
      <c r="R161" s="7">
        <v>393</v>
      </c>
      <c r="S161" s="7">
        <v>297</v>
      </c>
      <c r="T161" s="7">
        <v>367</v>
      </c>
      <c r="U161" s="7">
        <v>482</v>
      </c>
      <c r="V161" s="7">
        <v>482</v>
      </c>
      <c r="W161" s="7">
        <v>468</v>
      </c>
      <c r="X161" s="7">
        <v>434</v>
      </c>
      <c r="Y161" s="7">
        <v>468</v>
      </c>
      <c r="Z161" s="7">
        <v>434</v>
      </c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>
        <v>13655</v>
      </c>
      <c r="N162" s="4">
        <v>17217</v>
      </c>
      <c r="O162" s="18">
        <v>21253</v>
      </c>
      <c r="P162" s="7">
        <v>24726</v>
      </c>
      <c r="Q162" s="7">
        <v>28597</v>
      </c>
      <c r="R162" s="7">
        <v>32020</v>
      </c>
      <c r="S162" s="7">
        <v>34390</v>
      </c>
      <c r="T162" s="7">
        <v>37884</v>
      </c>
      <c r="U162" s="7">
        <v>42263</v>
      </c>
      <c r="V162" s="7">
        <v>44704</v>
      </c>
      <c r="W162" s="7">
        <v>48202</v>
      </c>
      <c r="X162" s="7">
        <v>51760</v>
      </c>
      <c r="Y162" s="7">
        <v>48202</v>
      </c>
      <c r="Z162" s="7">
        <v>51760</v>
      </c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>
        <v>6189</v>
      </c>
      <c r="N163" s="4">
        <v>6248</v>
      </c>
      <c r="O163" s="18">
        <v>6249</v>
      </c>
      <c r="P163" s="7">
        <v>5966</v>
      </c>
      <c r="Q163" s="7">
        <v>5535</v>
      </c>
      <c r="R163" s="7">
        <v>5322</v>
      </c>
      <c r="S163" s="7">
        <v>4899</v>
      </c>
      <c r="T163" s="7">
        <v>4633</v>
      </c>
      <c r="U163" s="7">
        <v>5131</v>
      </c>
      <c r="V163" s="7">
        <v>5016</v>
      </c>
      <c r="W163" s="7">
        <v>5329</v>
      </c>
      <c r="X163" s="7">
        <v>5641</v>
      </c>
      <c r="Y163" s="7">
        <v>6261</v>
      </c>
      <c r="Z163" s="7">
        <v>6826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>
        <v>959</v>
      </c>
      <c r="N165" s="4">
        <v>959</v>
      </c>
      <c r="O165" s="18">
        <v>952</v>
      </c>
      <c r="P165" s="7">
        <v>952</v>
      </c>
      <c r="Q165" s="7">
        <v>946</v>
      </c>
      <c r="R165" s="7">
        <v>946</v>
      </c>
      <c r="S165" s="7">
        <v>940</v>
      </c>
      <c r="T165" s="7">
        <v>940</v>
      </c>
      <c r="U165" s="7">
        <v>934</v>
      </c>
      <c r="V165" s="7">
        <v>934</v>
      </c>
      <c r="W165" s="7">
        <v>929</v>
      </c>
      <c r="X165" s="7">
        <v>929</v>
      </c>
      <c r="Y165" s="7">
        <v>923</v>
      </c>
      <c r="Z165" s="7">
        <v>923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>
        <v>126</v>
      </c>
      <c r="N166" s="4">
        <v>118</v>
      </c>
      <c r="O166" s="18">
        <v>111</v>
      </c>
      <c r="P166" s="7">
        <v>104</v>
      </c>
      <c r="Q166" s="7">
        <v>96</v>
      </c>
      <c r="R166" s="7">
        <v>89</v>
      </c>
      <c r="S166" s="7">
        <v>82</v>
      </c>
      <c r="T166" s="7">
        <v>75</v>
      </c>
      <c r="U166" s="7">
        <v>67</v>
      </c>
      <c r="V166" s="7">
        <v>60</v>
      </c>
      <c r="W166" s="7">
        <v>53</v>
      </c>
      <c r="X166" s="7">
        <v>46</v>
      </c>
      <c r="Y166" s="7">
        <v>40</v>
      </c>
      <c r="Z166" s="7">
        <v>32</v>
      </c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>
        <v>13171</v>
      </c>
      <c r="N167" s="4">
        <v>14623</v>
      </c>
      <c r="O167" s="18">
        <v>16364</v>
      </c>
      <c r="P167" s="7">
        <v>17622</v>
      </c>
      <c r="Q167" s="7">
        <v>19475</v>
      </c>
      <c r="R167" s="7">
        <v>19903</v>
      </c>
      <c r="S167" s="7">
        <v>19115</v>
      </c>
      <c r="T167" s="7">
        <v>18441</v>
      </c>
      <c r="U167" s="7">
        <v>18235</v>
      </c>
      <c r="V167" s="7">
        <v>19262</v>
      </c>
      <c r="W167" s="7">
        <v>21057</v>
      </c>
      <c r="X167" s="7">
        <v>21590</v>
      </c>
      <c r="Y167" s="7">
        <v>21944</v>
      </c>
      <c r="Z167" s="7">
        <v>21993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5" thickBot="1" x14ac:dyDescent="0.25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99714</v>
      </c>
      <c r="N168" s="5">
        <f t="shared" si="9"/>
        <v>115285</v>
      </c>
      <c r="O168" s="5">
        <f t="shared" si="9"/>
        <v>133217</v>
      </c>
      <c r="P168" s="5">
        <f t="shared" si="9"/>
        <v>150076</v>
      </c>
      <c r="Q168" s="5">
        <f t="shared" si="9"/>
        <v>171630</v>
      </c>
      <c r="R168" s="5">
        <f t="shared" si="9"/>
        <v>184375</v>
      </c>
      <c r="S168" s="5">
        <f t="shared" si="9"/>
        <v>193097</v>
      </c>
      <c r="T168" s="5">
        <f t="shared" si="9"/>
        <v>200520</v>
      </c>
      <c r="U168" s="5">
        <f t="shared" si="9"/>
        <v>214881</v>
      </c>
      <c r="V168" s="5">
        <f t="shared" si="9"/>
        <v>222246</v>
      </c>
      <c r="W168" s="5">
        <f t="shared" si="9"/>
        <v>233675</v>
      </c>
      <c r="X168" s="5">
        <f t="shared" si="9"/>
        <v>244987</v>
      </c>
      <c r="Y168" s="5">
        <f t="shared" si="9"/>
        <v>242897</v>
      </c>
      <c r="Z168" s="5">
        <f t="shared" si="9"/>
        <v>250637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5" thickTop="1" x14ac:dyDescent="0.2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5" thickBot="1" x14ac:dyDescent="0.25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5" thickBot="1" x14ac:dyDescent="0.3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3.25" thickBot="1" x14ac:dyDescent="0.25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5" thickBot="1" x14ac:dyDescent="0.25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25" thickTop="1" thickBot="1" x14ac:dyDescent="0.25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25" thickTop="1" thickBot="1" x14ac:dyDescent="0.25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3.25" thickBot="1" x14ac:dyDescent="0.25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5" thickBot="1" x14ac:dyDescent="0.25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25" thickTop="1" thickBot="1" x14ac:dyDescent="0.25"/>
    <row r="204" spans="2:79" ht="23.25" thickBot="1" x14ac:dyDescent="0.25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5" thickBot="1" x14ac:dyDescent="0.25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25" thickTop="1" thickBot="1" x14ac:dyDescent="0.25"/>
    <row r="219" spans="2:79" ht="23.25" thickBot="1" x14ac:dyDescent="0.25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5" thickBot="1" x14ac:dyDescent="0.25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25" thickTop="1" thickBot="1" x14ac:dyDescent="0.25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3.25" thickBot="1" x14ac:dyDescent="0.25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1814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5437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v>3726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6759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1438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1734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1499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5" thickBot="1" x14ac:dyDescent="0.25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37830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46961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25" thickTop="1" thickBot="1" x14ac:dyDescent="0.25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3.25" thickBot="1" x14ac:dyDescent="0.25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">
      <c r="B250" s="2" t="s">
        <v>274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>
        <v>1891</v>
      </c>
      <c r="N250" s="4">
        <v>2171</v>
      </c>
      <c r="O250" s="18">
        <v>1964</v>
      </c>
      <c r="P250" s="27">
        <v>1443</v>
      </c>
      <c r="Q250" s="27">
        <v>197</v>
      </c>
      <c r="R250" s="27">
        <v>166</v>
      </c>
      <c r="S250" s="27">
        <v>561</v>
      </c>
      <c r="T250" s="27">
        <v>501</v>
      </c>
      <c r="U250" s="27">
        <v>1139</v>
      </c>
      <c r="V250" s="38">
        <v>1326</v>
      </c>
      <c r="W250" s="38">
        <v>1062</v>
      </c>
      <c r="X250" s="38">
        <v>937</v>
      </c>
      <c r="Y250" s="38">
        <v>516</v>
      </c>
      <c r="Z250" s="38">
        <v>1227</v>
      </c>
      <c r="AA250" s="38"/>
      <c r="AB250" s="38"/>
      <c r="AC250" s="38"/>
    </row>
    <row r="251" spans="2:31" x14ac:dyDescent="0.2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>
        <v>3233</v>
      </c>
      <c r="N251" s="4">
        <v>4101</v>
      </c>
      <c r="O251" s="18">
        <v>4799</v>
      </c>
      <c r="P251" s="27">
        <v>5268</v>
      </c>
      <c r="Q251" s="27">
        <v>5984</v>
      </c>
      <c r="R251" s="27">
        <v>6460</v>
      </c>
      <c r="S251" s="27">
        <v>5914</v>
      </c>
      <c r="T251" s="27">
        <v>5953</v>
      </c>
      <c r="U251" s="27">
        <v>6309</v>
      </c>
      <c r="V251" s="38">
        <v>7359</v>
      </c>
      <c r="W251" s="38">
        <v>8355</v>
      </c>
      <c r="X251" s="38">
        <v>9052</v>
      </c>
      <c r="Y251" s="38">
        <v>8355</v>
      </c>
      <c r="Z251" s="38">
        <v>9052</v>
      </c>
      <c r="AA251" s="38"/>
      <c r="AB251" s="38"/>
      <c r="AC251" s="38"/>
    </row>
    <row r="252" spans="2:31" x14ac:dyDescent="0.2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>
        <v>1301</v>
      </c>
      <c r="N252" s="4">
        <v>1610</v>
      </c>
      <c r="O252" s="18">
        <f>1162+719</f>
        <v>1881</v>
      </c>
      <c r="P252" s="27">
        <f>1331+719</f>
        <v>2050</v>
      </c>
      <c r="Q252" s="27">
        <f>1513+846</f>
        <v>2359</v>
      </c>
      <c r="R252" s="27">
        <f>1506+846</f>
        <v>2352</v>
      </c>
      <c r="S252" s="27">
        <f>2515+593</f>
        <v>3108</v>
      </c>
      <c r="T252" s="27">
        <f>2984+593</f>
        <v>3577</v>
      </c>
      <c r="U252" s="27">
        <f>2515+593</f>
        <v>3108</v>
      </c>
      <c r="V252" s="38">
        <f>2984+593</f>
        <v>3577</v>
      </c>
      <c r="W252" s="38">
        <f>3094+697</f>
        <v>3791</v>
      </c>
      <c r="X252" s="38">
        <f>3257+697</f>
        <v>3954</v>
      </c>
      <c r="Y252" s="38">
        <f>3094+697</f>
        <v>3791</v>
      </c>
      <c r="Z252" s="38">
        <f>3257+697</f>
        <v>3954</v>
      </c>
      <c r="AA252" s="38"/>
      <c r="AB252" s="38"/>
      <c r="AC252" s="38"/>
    </row>
    <row r="253" spans="2:31" x14ac:dyDescent="0.2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>
        <v>1257</v>
      </c>
      <c r="N253" s="4">
        <v>2327</v>
      </c>
      <c r="O253" s="18">
        <v>2744</v>
      </c>
      <c r="P253" s="27">
        <v>2380</v>
      </c>
      <c r="Q253" s="27">
        <v>2088</v>
      </c>
      <c r="R253" s="27">
        <v>1957</v>
      </c>
      <c r="S253" s="27">
        <v>2152</v>
      </c>
      <c r="T253" s="27">
        <v>2215</v>
      </c>
      <c r="U253" s="38">
        <v>3091</v>
      </c>
      <c r="V253" s="38">
        <v>1372</v>
      </c>
      <c r="W253" s="38">
        <v>2361</v>
      </c>
      <c r="X253" s="38">
        <v>1786</v>
      </c>
      <c r="Y253" s="38">
        <v>3386</v>
      </c>
      <c r="Z253" s="38">
        <v>3322</v>
      </c>
      <c r="AA253" s="38"/>
      <c r="AB253" s="38"/>
      <c r="AC253" s="38"/>
    </row>
    <row r="254" spans="2:31" x14ac:dyDescent="0.2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>
        <v>4203</v>
      </c>
      <c r="N254" s="7">
        <v>4896</v>
      </c>
      <c r="O254" s="18">
        <v>5852</v>
      </c>
      <c r="P254" s="27">
        <v>6546</v>
      </c>
      <c r="Q254" s="27">
        <v>5034</v>
      </c>
      <c r="R254" s="27">
        <v>5086</v>
      </c>
      <c r="S254" s="27">
        <v>5070</v>
      </c>
      <c r="T254" s="27">
        <v>5249</v>
      </c>
      <c r="U254" s="38">
        <v>5246</v>
      </c>
      <c r="V254" s="38">
        <v>5281</v>
      </c>
      <c r="W254" s="38">
        <v>5427</v>
      </c>
      <c r="X254" s="38">
        <v>5837</v>
      </c>
      <c r="Y254" s="38">
        <v>5415</v>
      </c>
      <c r="Z254" s="38">
        <v>6148</v>
      </c>
      <c r="AA254" s="38"/>
      <c r="AB254" s="38"/>
      <c r="AC254" s="38"/>
    </row>
    <row r="255" spans="2:31" x14ac:dyDescent="0.2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>
        <v>7611</v>
      </c>
      <c r="N255" s="4">
        <v>7692</v>
      </c>
      <c r="O255" s="18">
        <v>8591</v>
      </c>
      <c r="P255" s="27">
        <v>7541</v>
      </c>
      <c r="Q255" s="27">
        <v>6469</v>
      </c>
      <c r="R255" s="27">
        <v>7041</v>
      </c>
      <c r="S255" s="27">
        <v>5195</v>
      </c>
      <c r="T255" s="27">
        <v>4869</v>
      </c>
      <c r="U255" s="27">
        <v>6070</v>
      </c>
      <c r="V255" s="38">
        <v>7822</v>
      </c>
      <c r="W255" s="38">
        <v>10055</v>
      </c>
      <c r="X255" s="38">
        <v>11711</v>
      </c>
      <c r="Y255" s="38">
        <v>10055</v>
      </c>
      <c r="Z255" s="38">
        <v>11711</v>
      </c>
      <c r="AA255" s="38"/>
      <c r="AB255" s="38"/>
      <c r="AC255" s="38"/>
    </row>
    <row r="256" spans="2:31" x14ac:dyDescent="0.2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>
        <v>1266</v>
      </c>
      <c r="N256" s="4">
        <v>1639</v>
      </c>
      <c r="O256" s="18">
        <v>2595</v>
      </c>
      <c r="P256" s="27">
        <v>2235</v>
      </c>
      <c r="Q256" s="27">
        <v>3358</v>
      </c>
      <c r="R256" s="27">
        <v>4437</v>
      </c>
      <c r="S256" s="27">
        <v>4523</v>
      </c>
      <c r="T256" s="27">
        <v>3831</v>
      </c>
      <c r="U256" s="27">
        <v>4523</v>
      </c>
      <c r="V256" s="38">
        <v>3831</v>
      </c>
      <c r="W256" s="38">
        <v>4945</v>
      </c>
      <c r="X256" s="38">
        <v>5515</v>
      </c>
      <c r="Y256" s="38">
        <v>4219</v>
      </c>
      <c r="Z256" s="38">
        <v>4220</v>
      </c>
      <c r="AA256" s="38"/>
      <c r="AB256" s="38"/>
      <c r="AC256" s="38"/>
    </row>
    <row r="257" spans="2:29" x14ac:dyDescent="0.2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>
        <v>217</v>
      </c>
      <c r="N257" s="4">
        <v>254</v>
      </c>
      <c r="O257" s="27">
        <v>254</v>
      </c>
      <c r="P257" s="27">
        <v>238</v>
      </c>
      <c r="Q257" s="27">
        <v>249</v>
      </c>
      <c r="R257" s="27">
        <v>397</v>
      </c>
      <c r="S257" s="27">
        <v>375</v>
      </c>
      <c r="T257" s="27">
        <v>390</v>
      </c>
      <c r="U257" s="27">
        <v>375</v>
      </c>
      <c r="V257" s="38">
        <v>390</v>
      </c>
      <c r="W257" s="38">
        <v>371</v>
      </c>
      <c r="X257" s="38">
        <v>395</v>
      </c>
      <c r="Y257" s="38">
        <v>466</v>
      </c>
      <c r="Z257" s="38">
        <v>510</v>
      </c>
      <c r="AA257" s="38"/>
      <c r="AB257" s="38"/>
      <c r="AC257" s="38"/>
    </row>
    <row r="258" spans="2:29" x14ac:dyDescent="0.2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>
        <v>6979</v>
      </c>
      <c r="N258" s="4">
        <v>6970</v>
      </c>
      <c r="O258" s="27">
        <v>6887</v>
      </c>
      <c r="P258" s="27">
        <v>6869</v>
      </c>
      <c r="Q258" s="27">
        <v>7021</v>
      </c>
      <c r="R258" s="27">
        <v>7030</v>
      </c>
      <c r="S258" s="27">
        <v>6844</v>
      </c>
      <c r="T258" s="27">
        <v>6848</v>
      </c>
      <c r="U258" s="27">
        <v>6988</v>
      </c>
      <c r="V258" s="38">
        <v>6930</v>
      </c>
      <c r="W258" s="38">
        <v>6921</v>
      </c>
      <c r="X258" s="38">
        <v>6934</v>
      </c>
      <c r="Y258" s="38">
        <v>6921</v>
      </c>
      <c r="Z258" s="38">
        <v>6934</v>
      </c>
      <c r="AA258" s="38"/>
      <c r="AB258" s="38"/>
      <c r="AC258" s="38"/>
    </row>
    <row r="259" spans="2:29" x14ac:dyDescent="0.2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>
        <v>1734</v>
      </c>
      <c r="N259" s="4">
        <v>1765</v>
      </c>
      <c r="O259" s="18">
        <v>1727</v>
      </c>
      <c r="P259" s="27">
        <v>1755</v>
      </c>
      <c r="Q259" s="27">
        <v>1761</v>
      </c>
      <c r="R259" s="27">
        <v>1779</v>
      </c>
      <c r="S259" s="27">
        <v>1615</v>
      </c>
      <c r="T259" s="27">
        <v>1506</v>
      </c>
      <c r="U259" s="27">
        <v>1612</v>
      </c>
      <c r="V259" s="38">
        <v>1777</v>
      </c>
      <c r="W259" s="38">
        <v>1770</v>
      </c>
      <c r="X259" s="38">
        <v>1726</v>
      </c>
      <c r="Y259" s="38">
        <v>1770</v>
      </c>
      <c r="Z259" s="38">
        <v>1726</v>
      </c>
      <c r="AA259" s="38"/>
      <c r="AB259" s="38"/>
      <c r="AC259" s="38"/>
    </row>
    <row r="260" spans="2:29" x14ac:dyDescent="0.2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>
        <v>3542</v>
      </c>
      <c r="N260" s="4">
        <v>3844</v>
      </c>
      <c r="O260" s="18">
        <v>3660</v>
      </c>
      <c r="P260" s="27">
        <v>3625</v>
      </c>
      <c r="Q260" s="27">
        <v>3768</v>
      </c>
      <c r="R260" s="27">
        <v>3281</v>
      </c>
      <c r="S260" s="27">
        <v>2838</v>
      </c>
      <c r="T260" s="27">
        <v>2215</v>
      </c>
      <c r="U260" s="27">
        <v>2561</v>
      </c>
      <c r="V260" s="38">
        <v>2524</v>
      </c>
      <c r="W260" s="38">
        <v>2843</v>
      </c>
      <c r="X260" s="38">
        <v>2771</v>
      </c>
      <c r="Y260" s="38">
        <v>2843</v>
      </c>
      <c r="Z260" s="38">
        <v>2771</v>
      </c>
      <c r="AA260" s="38"/>
      <c r="AB260" s="38"/>
      <c r="AC260" s="38"/>
    </row>
    <row r="261" spans="2:29" x14ac:dyDescent="0.2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>
        <v>5527</v>
      </c>
      <c r="N261" s="4">
        <v>6410</v>
      </c>
      <c r="O261" s="18">
        <v>6240</v>
      </c>
      <c r="P261" s="27">
        <v>5651</v>
      </c>
      <c r="Q261" s="27">
        <v>5471</v>
      </c>
      <c r="R261" s="27">
        <v>4875</v>
      </c>
      <c r="S261" s="27">
        <v>4142</v>
      </c>
      <c r="T261" s="27">
        <v>3025</v>
      </c>
      <c r="U261" s="27">
        <v>3718</v>
      </c>
      <c r="V261" s="38">
        <v>3427</v>
      </c>
      <c r="W261" s="38">
        <v>3998</v>
      </c>
      <c r="X261" s="38">
        <v>4196</v>
      </c>
      <c r="Y261" s="38">
        <v>5435</v>
      </c>
      <c r="Z261" s="38">
        <v>5664</v>
      </c>
      <c r="AA261" s="38"/>
      <c r="AB261" s="38"/>
      <c r="AC261" s="38"/>
    </row>
    <row r="262" spans="2:29" ht="13.5" thickBot="1" x14ac:dyDescent="0.25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38761</v>
      </c>
      <c r="N262" s="5">
        <f t="shared" si="18"/>
        <v>43679</v>
      </c>
      <c r="O262" s="5">
        <f t="shared" si="18"/>
        <v>47194</v>
      </c>
      <c r="P262" s="5">
        <f t="shared" si="18"/>
        <v>45601</v>
      </c>
      <c r="Q262" s="5">
        <f t="shared" si="18"/>
        <v>43759</v>
      </c>
      <c r="R262" s="5">
        <f t="shared" si="18"/>
        <v>44861</v>
      </c>
      <c r="S262" s="5">
        <f t="shared" si="18"/>
        <v>42337</v>
      </c>
      <c r="T262" s="5">
        <f t="shared" si="18"/>
        <v>40179</v>
      </c>
      <c r="U262" s="5">
        <f t="shared" si="18"/>
        <v>44740</v>
      </c>
      <c r="V262" s="5">
        <f t="shared" si="18"/>
        <v>45616</v>
      </c>
      <c r="W262" s="5">
        <f t="shared" si="18"/>
        <v>51899</v>
      </c>
      <c r="X262" s="5">
        <f t="shared" si="18"/>
        <v>54814</v>
      </c>
      <c r="Y262" s="5">
        <f t="shared" si="18"/>
        <v>53172</v>
      </c>
      <c r="Z262" s="5">
        <f t="shared" si="18"/>
        <v>57239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5" thickTop="1" x14ac:dyDescent="0.2"/>
    <row r="264" spans="2:29" x14ac:dyDescent="0.2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">
      <c r="S276" s="38"/>
    </row>
    <row r="277" spans="19:21" x14ac:dyDescent="0.2">
      <c r="S277" s="38"/>
    </row>
  </sheetData>
  <phoneticPr fontId="0" type="noConversion"/>
  <pageMargins left="0.25" right="0.25" top="0.17" bottom="0.17" header="0.17" footer="0.17"/>
  <pageSetup paperSize="5" scale="60" orientation="landscape" r:id="rId1"/>
  <headerFooter alignWithMargins="0"/>
  <rowBreaks count="5" manualBreakCount="5">
    <brk id="57" max="16383" man="1"/>
    <brk id="112" max="16383" man="1"/>
    <brk id="117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H28" sqref="H28"/>
    </sheetView>
  </sheetViews>
  <sheetFormatPr defaultRowHeight="12.75" x14ac:dyDescent="0.2"/>
  <cols>
    <col min="1" max="1" width="25.7109375" customWidth="1"/>
    <col min="2" max="2" width="17" customWidth="1"/>
    <col min="3" max="3" width="9.7109375" customWidth="1"/>
    <col min="4" max="4" width="11.7109375" customWidth="1"/>
    <col min="5" max="5" width="7.7109375" customWidth="1"/>
    <col min="6" max="6" width="11.7109375" customWidth="1"/>
    <col min="7" max="7" width="7.7109375" customWidth="1"/>
    <col min="8" max="8" width="11.7109375" customWidth="1"/>
    <col min="9" max="9" width="9.7109375" style="35" customWidth="1"/>
    <col min="10" max="10" width="9.7109375" customWidth="1"/>
    <col min="11" max="11" width="12.28515625" customWidth="1"/>
    <col min="12" max="12" width="10.140625" bestFit="1" customWidth="1"/>
    <col min="13" max="14" width="12.28515625" customWidth="1"/>
    <col min="15" max="15" width="9.140625" style="35"/>
    <col min="16" max="16" width="14.28515625" customWidth="1"/>
    <col min="17" max="17" width="14.7109375" customWidth="1"/>
  </cols>
  <sheetData>
    <row r="1" spans="1:17" ht="13.5" thickBot="1" x14ac:dyDescent="0.25">
      <c r="P1" s="55" t="s">
        <v>256</v>
      </c>
      <c r="Q1" s="55" t="s">
        <v>256</v>
      </c>
    </row>
    <row r="2" spans="1:17" x14ac:dyDescent="0.2">
      <c r="D2" s="55" t="s">
        <v>271</v>
      </c>
      <c r="E2" s="73" t="s">
        <v>242</v>
      </c>
      <c r="F2" s="74"/>
      <c r="G2" s="75" t="s">
        <v>243</v>
      </c>
      <c r="H2" s="74"/>
      <c r="K2" s="55" t="s">
        <v>252</v>
      </c>
      <c r="M2" s="55" t="s">
        <v>252</v>
      </c>
      <c r="N2" s="55" t="s">
        <v>252</v>
      </c>
      <c r="P2" s="56" t="s">
        <v>257</v>
      </c>
      <c r="Q2" s="56" t="s">
        <v>257</v>
      </c>
    </row>
    <row r="3" spans="1:17" ht="13.5" thickBot="1" x14ac:dyDescent="0.25">
      <c r="D3" s="56" t="s">
        <v>269</v>
      </c>
      <c r="E3" s="76" t="s">
        <v>246</v>
      </c>
      <c r="F3" s="77"/>
      <c r="G3" s="78" t="s">
        <v>246</v>
      </c>
      <c r="H3" s="77"/>
      <c r="K3" s="56" t="s">
        <v>253</v>
      </c>
      <c r="M3" s="56" t="s">
        <v>255</v>
      </c>
      <c r="N3" s="56" t="s">
        <v>272</v>
      </c>
      <c r="P3" s="56" t="s">
        <v>258</v>
      </c>
      <c r="Q3" s="56" t="s">
        <v>258</v>
      </c>
    </row>
    <row r="4" spans="1:17" ht="13.5" thickBot="1" x14ac:dyDescent="0.25">
      <c r="A4" s="43" t="str">
        <f>'History By Facility'!B118</f>
        <v>OPERATING COMPANY</v>
      </c>
      <c r="B4" s="43" t="str">
        <f>'History By Facility'!C118</f>
        <v>FIELD</v>
      </c>
      <c r="C4" s="48" t="str">
        <f>'History By Facility'!D118</f>
        <v>COUNTY</v>
      </c>
      <c r="D4" s="60" t="s">
        <v>270</v>
      </c>
      <c r="E4" s="49" t="s">
        <v>244</v>
      </c>
      <c r="F4" s="43" t="s">
        <v>245</v>
      </c>
      <c r="G4" s="43" t="s">
        <v>244</v>
      </c>
      <c r="H4" s="43" t="s">
        <v>245</v>
      </c>
      <c r="I4" s="47">
        <v>36584</v>
      </c>
      <c r="J4" s="53">
        <v>36692</v>
      </c>
      <c r="K4" s="57" t="s">
        <v>254</v>
      </c>
      <c r="L4" s="54">
        <v>36830</v>
      </c>
      <c r="M4" s="64" t="s">
        <v>273</v>
      </c>
      <c r="N4" s="64" t="s">
        <v>273</v>
      </c>
      <c r="O4" s="53">
        <v>36937</v>
      </c>
      <c r="P4" s="58" t="s">
        <v>259</v>
      </c>
      <c r="Q4" s="60" t="s">
        <v>241</v>
      </c>
    </row>
    <row r="5" spans="1:17" x14ac:dyDescent="0.2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4">
        <f>'History By Facility'!E119</f>
        <v>5500</v>
      </c>
      <c r="E5" s="51" t="s">
        <v>248</v>
      </c>
      <c r="F5" s="44">
        <v>2999</v>
      </c>
      <c r="G5" s="50" t="s">
        <v>247</v>
      </c>
      <c r="H5" s="44">
        <v>1563</v>
      </c>
      <c r="I5" s="44">
        <f>'History By Facility'!I119</f>
        <v>1854</v>
      </c>
      <c r="J5" s="44">
        <f>'History By Facility'!P119</f>
        <v>1880</v>
      </c>
      <c r="K5" s="44">
        <f>J5-I5</f>
        <v>26</v>
      </c>
      <c r="L5" s="44">
        <f>'History By Facility'!Y119</f>
        <v>1563.489</v>
      </c>
      <c r="M5" s="62">
        <f>L5-J5</f>
        <v>-316.51099999999997</v>
      </c>
      <c r="N5" s="44">
        <f>M5+K5</f>
        <v>-290.51099999999997</v>
      </c>
      <c r="O5" s="44">
        <f>'History By Facility'!H145</f>
        <v>920</v>
      </c>
      <c r="P5" s="44">
        <f>L5-O5</f>
        <v>643.48900000000003</v>
      </c>
      <c r="Q5" s="44">
        <f>H5-O5</f>
        <v>643</v>
      </c>
    </row>
    <row r="6" spans="1:17" x14ac:dyDescent="0.2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4">
        <f>'History By Facility'!E120</f>
        <v>8000</v>
      </c>
      <c r="E6" s="51" t="s">
        <v>248</v>
      </c>
      <c r="F6" s="44">
        <v>6538</v>
      </c>
      <c r="G6" s="50" t="s">
        <v>247</v>
      </c>
      <c r="H6" s="44">
        <v>3403</v>
      </c>
      <c r="I6" s="44">
        <f>'History By Facility'!I120</f>
        <v>4085</v>
      </c>
      <c r="J6" s="44">
        <f>'History By Facility'!P120</f>
        <v>4108</v>
      </c>
      <c r="K6" s="44">
        <f t="shared" ref="K6:K27" si="0">J6-I6</f>
        <v>23</v>
      </c>
      <c r="L6" s="44">
        <f>'History By Facility'!Y120</f>
        <v>3402.645</v>
      </c>
      <c r="M6" s="62">
        <f t="shared" ref="M6:M27" si="1">L6-J6</f>
        <v>-705.35500000000002</v>
      </c>
      <c r="N6" s="44">
        <f t="shared" ref="N6:N27" si="2">M6+K6</f>
        <v>-682.35500000000002</v>
      </c>
      <c r="O6" s="44">
        <f>'History By Facility'!H146</f>
        <v>2585</v>
      </c>
      <c r="P6" s="44">
        <f t="shared" ref="P6:P27" si="3">L6-O6</f>
        <v>817.64499999999998</v>
      </c>
      <c r="Q6" s="44">
        <f t="shared" ref="Q6:Q27" si="4">H6-O6</f>
        <v>818</v>
      </c>
    </row>
    <row r="7" spans="1:17" x14ac:dyDescent="0.2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4">
        <f>'History By Facility'!E121</f>
        <v>100</v>
      </c>
      <c r="E7" s="61" t="s">
        <v>247</v>
      </c>
      <c r="F7" s="62">
        <v>29</v>
      </c>
      <c r="G7" s="50" t="s">
        <v>247</v>
      </c>
      <c r="H7" s="44">
        <v>29</v>
      </c>
      <c r="I7" s="44">
        <f>'History By Facility'!I121</f>
        <v>29</v>
      </c>
      <c r="J7" s="44">
        <f>'History By Facility'!P121</f>
        <v>29</v>
      </c>
      <c r="K7" s="44">
        <f t="shared" si="0"/>
        <v>0</v>
      </c>
      <c r="L7" s="44">
        <f>'History By Facility'!Y121</f>
        <v>29</v>
      </c>
      <c r="M7" s="44">
        <f t="shared" si="1"/>
        <v>0</v>
      </c>
      <c r="N7" s="44">
        <f t="shared" si="2"/>
        <v>0</v>
      </c>
      <c r="O7" s="44">
        <f>'History By Facility'!H147</f>
        <v>29</v>
      </c>
      <c r="P7" s="44">
        <f t="shared" si="3"/>
        <v>0</v>
      </c>
      <c r="Q7" s="44">
        <f t="shared" si="4"/>
        <v>0</v>
      </c>
    </row>
    <row r="8" spans="1:17" x14ac:dyDescent="0.2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4">
        <f>'History By Facility'!E122</f>
        <v>1000</v>
      </c>
      <c r="E8" s="51" t="s">
        <v>250</v>
      </c>
      <c r="F8" s="44">
        <v>1378</v>
      </c>
      <c r="G8" s="50" t="s">
        <v>247</v>
      </c>
      <c r="H8" s="44">
        <v>0</v>
      </c>
      <c r="I8" s="44">
        <f>'History By Facility'!I122</f>
        <v>592</v>
      </c>
      <c r="J8" s="44">
        <f>'History By Facility'!P122</f>
        <v>0</v>
      </c>
      <c r="K8" s="44">
        <f t="shared" si="0"/>
        <v>-592</v>
      </c>
      <c r="L8" s="44">
        <f>'History By Facility'!Y122</f>
        <v>0</v>
      </c>
      <c r="M8" s="44">
        <f t="shared" si="1"/>
        <v>0</v>
      </c>
      <c r="N8" s="44">
        <f t="shared" si="2"/>
        <v>-592</v>
      </c>
      <c r="O8" s="44">
        <f>'History By Facility'!H148</f>
        <v>0</v>
      </c>
      <c r="P8" s="44">
        <f t="shared" si="3"/>
        <v>0</v>
      </c>
      <c r="Q8" s="44">
        <f t="shared" si="4"/>
        <v>0</v>
      </c>
    </row>
    <row r="9" spans="1:17" x14ac:dyDescent="0.2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4">
        <f>'History By Facility'!E123</f>
        <v>45000</v>
      </c>
      <c r="E9" s="51" t="s">
        <v>249</v>
      </c>
      <c r="F9" s="44">
        <v>51902</v>
      </c>
      <c r="G9" s="61" t="s">
        <v>248</v>
      </c>
      <c r="H9" s="62">
        <v>35025</v>
      </c>
      <c r="I9" s="44">
        <f>'History By Facility'!I123</f>
        <v>30000</v>
      </c>
      <c r="J9" s="44">
        <f>'History By Facility'!P123</f>
        <v>46582</v>
      </c>
      <c r="K9" s="44">
        <f t="shared" si="0"/>
        <v>16582</v>
      </c>
      <c r="L9" s="44">
        <f>'History By Facility'!Y123</f>
        <v>43778.908000000003</v>
      </c>
      <c r="M9" s="62">
        <f t="shared" si="1"/>
        <v>-2803.0919999999969</v>
      </c>
      <c r="N9" s="44">
        <f t="shared" si="2"/>
        <v>13778.908000000003</v>
      </c>
      <c r="O9" s="44">
        <f>'History By Facility'!H149</f>
        <v>6311</v>
      </c>
      <c r="P9" s="44">
        <f t="shared" si="3"/>
        <v>37467.908000000003</v>
      </c>
      <c r="Q9" s="44">
        <f t="shared" si="4"/>
        <v>28714</v>
      </c>
    </row>
    <row r="10" spans="1:17" x14ac:dyDescent="0.2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4">
        <f>'History By Facility'!E124</f>
        <v>766</v>
      </c>
      <c r="E10" s="51" t="s">
        <v>248</v>
      </c>
      <c r="F10" s="44">
        <v>3040</v>
      </c>
      <c r="G10" s="50" t="s">
        <v>247</v>
      </c>
      <c r="H10" s="44">
        <v>0</v>
      </c>
      <c r="I10" s="44">
        <f>'History By Facility'!I124</f>
        <v>0</v>
      </c>
      <c r="J10" s="44">
        <f>'History By Facility'!P124</f>
        <v>0</v>
      </c>
      <c r="K10" s="44">
        <f t="shared" si="0"/>
        <v>0</v>
      </c>
      <c r="L10" s="44">
        <f>'History By Facility'!Y124</f>
        <v>0</v>
      </c>
      <c r="M10" s="44">
        <f t="shared" si="1"/>
        <v>0</v>
      </c>
      <c r="N10" s="44">
        <f t="shared" si="2"/>
        <v>0</v>
      </c>
      <c r="O10" s="44">
        <f>'History By Facility'!H150</f>
        <v>0</v>
      </c>
      <c r="P10" s="44">
        <f t="shared" si="3"/>
        <v>0</v>
      </c>
      <c r="Q10" s="44">
        <f t="shared" si="4"/>
        <v>0</v>
      </c>
    </row>
    <row r="11" spans="1:17" x14ac:dyDescent="0.2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4">
        <f>'History By Facility'!E125</f>
        <v>80</v>
      </c>
      <c r="E11" s="61" t="s">
        <v>247</v>
      </c>
      <c r="F11" s="62">
        <v>80</v>
      </c>
      <c r="G11" s="50" t="s">
        <v>247</v>
      </c>
      <c r="H11" s="44">
        <v>80</v>
      </c>
      <c r="I11" s="44">
        <f>'History By Facility'!I125</f>
        <v>80</v>
      </c>
      <c r="J11" s="44">
        <f>'History By Facility'!P125</f>
        <v>80</v>
      </c>
      <c r="K11" s="44">
        <f t="shared" si="0"/>
        <v>0</v>
      </c>
      <c r="L11" s="44">
        <f>'History By Facility'!Y125</f>
        <v>80</v>
      </c>
      <c r="M11" s="44">
        <f t="shared" si="1"/>
        <v>0</v>
      </c>
      <c r="N11" s="44">
        <f t="shared" si="2"/>
        <v>0</v>
      </c>
      <c r="O11" s="44">
        <f>'History By Facility'!H151</f>
        <v>80</v>
      </c>
      <c r="P11" s="44">
        <f t="shared" si="3"/>
        <v>0</v>
      </c>
      <c r="Q11" s="44">
        <f t="shared" si="4"/>
        <v>0</v>
      </c>
    </row>
    <row r="12" spans="1:17" x14ac:dyDescent="0.2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4">
        <f>'History By Facility'!E126</f>
        <v>8615</v>
      </c>
      <c r="E12" s="51" t="s">
        <v>249</v>
      </c>
      <c r="F12" s="44">
        <v>7076</v>
      </c>
      <c r="G12" s="50" t="s">
        <v>247</v>
      </c>
      <c r="H12" s="44">
        <v>5698</v>
      </c>
      <c r="I12" s="44">
        <f>'History By Facility'!I126</f>
        <v>5503</v>
      </c>
      <c r="J12" s="44">
        <f>'History By Facility'!P126</f>
        <v>5928</v>
      </c>
      <c r="K12" s="44">
        <f t="shared" si="0"/>
        <v>425</v>
      </c>
      <c r="L12" s="44">
        <f>'History By Facility'!Y126</f>
        <v>5698</v>
      </c>
      <c r="M12" s="62">
        <f t="shared" si="1"/>
        <v>-230</v>
      </c>
      <c r="N12" s="44">
        <f t="shared" si="2"/>
        <v>195</v>
      </c>
      <c r="O12" s="44">
        <f>'History By Facility'!H152</f>
        <v>4794</v>
      </c>
      <c r="P12" s="44">
        <f t="shared" si="3"/>
        <v>904</v>
      </c>
      <c r="Q12" s="44">
        <f t="shared" si="4"/>
        <v>904</v>
      </c>
    </row>
    <row r="13" spans="1:17" x14ac:dyDescent="0.2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4">
        <f>'History By Facility'!E127</f>
        <v>3425</v>
      </c>
      <c r="E13" s="51" t="s">
        <v>251</v>
      </c>
      <c r="F13" s="44">
        <v>3650</v>
      </c>
      <c r="G13" s="50" t="s">
        <v>247</v>
      </c>
      <c r="H13" s="44">
        <v>3255</v>
      </c>
      <c r="I13" s="44">
        <f>'History By Facility'!I127</f>
        <v>2568</v>
      </c>
      <c r="J13" s="44">
        <f>'History By Facility'!P127</f>
        <v>3146</v>
      </c>
      <c r="K13" s="44">
        <f t="shared" si="0"/>
        <v>578</v>
      </c>
      <c r="L13" s="44">
        <f>'History By Facility'!Y127</f>
        <v>3244</v>
      </c>
      <c r="M13" s="44">
        <f t="shared" si="1"/>
        <v>98</v>
      </c>
      <c r="N13" s="44">
        <f t="shared" si="2"/>
        <v>676</v>
      </c>
      <c r="O13" s="44">
        <f>'History By Facility'!H153</f>
        <v>685</v>
      </c>
      <c r="P13" s="44">
        <f t="shared" si="3"/>
        <v>2559</v>
      </c>
      <c r="Q13" s="44">
        <f t="shared" si="4"/>
        <v>2570</v>
      </c>
    </row>
    <row r="14" spans="1:17" x14ac:dyDescent="0.2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4">
        <f>'History By Facility'!E128</f>
        <v>2825</v>
      </c>
      <c r="E14" s="51" t="s">
        <v>250</v>
      </c>
      <c r="F14" s="44">
        <v>4244</v>
      </c>
      <c r="G14" s="61" t="s">
        <v>249</v>
      </c>
      <c r="H14" s="62">
        <v>3996</v>
      </c>
      <c r="I14" s="44">
        <f>'History By Facility'!I128</f>
        <v>3815</v>
      </c>
      <c r="J14" s="44">
        <f>'History By Facility'!P128</f>
        <v>3966</v>
      </c>
      <c r="K14" s="44">
        <f t="shared" si="0"/>
        <v>151</v>
      </c>
      <c r="L14" s="44">
        <f>'History By Facility'!Y128</f>
        <v>4209</v>
      </c>
      <c r="M14" s="44">
        <f t="shared" si="1"/>
        <v>243</v>
      </c>
      <c r="N14" s="44">
        <f t="shared" si="2"/>
        <v>394</v>
      </c>
      <c r="O14" s="44">
        <f>'History By Facility'!H154</f>
        <v>3066</v>
      </c>
      <c r="P14" s="44">
        <f t="shared" si="3"/>
        <v>1143</v>
      </c>
      <c r="Q14" s="44">
        <f t="shared" si="4"/>
        <v>930</v>
      </c>
    </row>
    <row r="15" spans="1:17" x14ac:dyDescent="0.2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4">
        <f>'History By Facility'!E129</f>
        <v>5290</v>
      </c>
      <c r="E15" s="51" t="s">
        <v>250</v>
      </c>
      <c r="F15" s="44">
        <v>6491</v>
      </c>
      <c r="G15" s="63" t="s">
        <v>248</v>
      </c>
      <c r="H15" s="62">
        <v>4949</v>
      </c>
      <c r="I15" s="44">
        <f>'History By Facility'!I129</f>
        <v>2365</v>
      </c>
      <c r="J15" s="44">
        <f>'History By Facility'!P129</f>
        <v>3166</v>
      </c>
      <c r="K15" s="44">
        <f t="shared" si="0"/>
        <v>801</v>
      </c>
      <c r="L15" s="44">
        <f>'History By Facility'!Y129</f>
        <v>5067</v>
      </c>
      <c r="M15" s="44">
        <f t="shared" si="1"/>
        <v>1901</v>
      </c>
      <c r="N15" s="44">
        <f t="shared" si="2"/>
        <v>2702</v>
      </c>
      <c r="O15" s="44">
        <f>'History By Facility'!H155</f>
        <v>2225</v>
      </c>
      <c r="P15" s="44">
        <f t="shared" si="3"/>
        <v>2842</v>
      </c>
      <c r="Q15" s="44">
        <f t="shared" si="4"/>
        <v>2724</v>
      </c>
    </row>
    <row r="16" spans="1:17" x14ac:dyDescent="0.2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4">
        <f>'History By Facility'!E130</f>
        <v>1310</v>
      </c>
      <c r="E16" s="51" t="s">
        <v>248</v>
      </c>
      <c r="F16" s="44">
        <v>686</v>
      </c>
      <c r="G16" s="50" t="s">
        <v>247</v>
      </c>
      <c r="H16" s="44">
        <v>506</v>
      </c>
      <c r="I16" s="44">
        <f>'History By Facility'!I130</f>
        <v>513</v>
      </c>
      <c r="J16" s="44">
        <f>'History By Facility'!P130</f>
        <v>510</v>
      </c>
      <c r="K16" s="44">
        <f t="shared" si="0"/>
        <v>-3</v>
      </c>
      <c r="L16" s="44">
        <f>'History By Facility'!Y130</f>
        <v>506</v>
      </c>
      <c r="M16" s="62">
        <f t="shared" si="1"/>
        <v>-4</v>
      </c>
      <c r="N16" s="44">
        <f t="shared" si="2"/>
        <v>-7</v>
      </c>
      <c r="O16" s="44">
        <f>'History By Facility'!H156</f>
        <v>474</v>
      </c>
      <c r="P16" s="44">
        <f t="shared" si="3"/>
        <v>32</v>
      </c>
      <c r="Q16" s="44">
        <f t="shared" si="4"/>
        <v>32</v>
      </c>
    </row>
    <row r="17" spans="1:25" x14ac:dyDescent="0.2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4">
        <f>'History By Facility'!E131</f>
        <v>18453</v>
      </c>
      <c r="E17" s="51" t="s">
        <v>251</v>
      </c>
      <c r="F17" s="44">
        <v>17936</v>
      </c>
      <c r="G17" s="50" t="s">
        <v>247</v>
      </c>
      <c r="H17" s="44">
        <v>15391</v>
      </c>
      <c r="I17" s="44">
        <f>'History By Facility'!I131</f>
        <v>9007</v>
      </c>
      <c r="J17" s="44">
        <f>'History By Facility'!P131</f>
        <v>11951</v>
      </c>
      <c r="K17" s="44">
        <f t="shared" si="0"/>
        <v>2944</v>
      </c>
      <c r="L17" s="44">
        <f>'History By Facility'!Y131</f>
        <v>15428</v>
      </c>
      <c r="M17" s="44">
        <f t="shared" si="1"/>
        <v>3477</v>
      </c>
      <c r="N17" s="44">
        <f t="shared" si="2"/>
        <v>6421</v>
      </c>
      <c r="O17" s="44">
        <f>'History By Facility'!H157</f>
        <v>9868</v>
      </c>
      <c r="P17" s="44">
        <f t="shared" si="3"/>
        <v>5560</v>
      </c>
      <c r="Q17" s="44">
        <f t="shared" si="4"/>
        <v>5523</v>
      </c>
    </row>
    <row r="18" spans="1:25" x14ac:dyDescent="0.2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4">
        <f>'History By Facility'!E132</f>
        <v>6900</v>
      </c>
      <c r="E18" s="51" t="s">
        <v>248</v>
      </c>
      <c r="F18" s="44">
        <v>2539</v>
      </c>
      <c r="G18" s="50" t="s">
        <v>247</v>
      </c>
      <c r="H18" s="44">
        <v>1846</v>
      </c>
      <c r="I18" s="44">
        <f>'History By Facility'!I132</f>
        <v>2100</v>
      </c>
      <c r="J18" s="44">
        <f>'History By Facility'!P132</f>
        <v>2003</v>
      </c>
      <c r="K18" s="44">
        <f t="shared" si="0"/>
        <v>-97</v>
      </c>
      <c r="L18" s="44">
        <f>'History By Facility'!Y132</f>
        <v>1846</v>
      </c>
      <c r="M18" s="62">
        <f t="shared" si="1"/>
        <v>-157</v>
      </c>
      <c r="N18" s="44">
        <f t="shared" si="2"/>
        <v>-254</v>
      </c>
      <c r="O18" s="44">
        <f>'History By Facility'!H158</f>
        <v>1794</v>
      </c>
      <c r="P18" s="44">
        <f t="shared" si="3"/>
        <v>52</v>
      </c>
      <c r="Q18" s="44">
        <f t="shared" si="4"/>
        <v>52</v>
      </c>
    </row>
    <row r="19" spans="1:25" x14ac:dyDescent="0.2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4">
        <f>'History By Facility'!E133</f>
        <v>3000</v>
      </c>
      <c r="E19" s="51" t="s">
        <v>249</v>
      </c>
      <c r="F19" s="44">
        <v>4265</v>
      </c>
      <c r="G19" s="61" t="s">
        <v>250</v>
      </c>
      <c r="H19" s="62">
        <v>1314</v>
      </c>
      <c r="I19" s="44">
        <f>'History By Facility'!I133</f>
        <v>2965</v>
      </c>
      <c r="J19" s="44">
        <f>'History By Facility'!P133</f>
        <v>1687</v>
      </c>
      <c r="K19" s="44">
        <f t="shared" si="0"/>
        <v>-1278</v>
      </c>
      <c r="L19" s="44">
        <f>'History By Facility'!Y133</f>
        <v>3476</v>
      </c>
      <c r="M19" s="44">
        <f t="shared" si="1"/>
        <v>1789</v>
      </c>
      <c r="N19" s="44">
        <f t="shared" si="2"/>
        <v>511</v>
      </c>
      <c r="O19" s="44">
        <f>'History By Facility'!H159</f>
        <v>1922</v>
      </c>
      <c r="P19" s="44">
        <f t="shared" si="3"/>
        <v>1554</v>
      </c>
      <c r="Q19" s="44">
        <f t="shared" si="4"/>
        <v>-608</v>
      </c>
    </row>
    <row r="20" spans="1:25" x14ac:dyDescent="0.2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4">
        <f>'History By Facility'!E134</f>
        <v>69000</v>
      </c>
      <c r="E20" s="51" t="s">
        <v>251</v>
      </c>
      <c r="F20" s="44">
        <v>76491</v>
      </c>
      <c r="G20" s="63" t="s">
        <v>248</v>
      </c>
      <c r="H20" s="62">
        <v>40034</v>
      </c>
      <c r="I20" s="44">
        <f>'History By Facility'!I134</f>
        <v>16209</v>
      </c>
      <c r="J20" s="44">
        <f>'History By Facility'!P134</f>
        <v>18818</v>
      </c>
      <c r="K20" s="44">
        <f t="shared" si="0"/>
        <v>2609</v>
      </c>
      <c r="L20" s="44">
        <f>'History By Facility'!Y134</f>
        <v>42274</v>
      </c>
      <c r="M20" s="44">
        <f t="shared" si="1"/>
        <v>23456</v>
      </c>
      <c r="N20" s="44">
        <f t="shared" si="2"/>
        <v>26065</v>
      </c>
      <c r="O20" s="44">
        <f>'History By Facility'!H160</f>
        <v>10981</v>
      </c>
      <c r="P20" s="44">
        <f t="shared" si="3"/>
        <v>31293</v>
      </c>
      <c r="Q20" s="44">
        <f t="shared" si="4"/>
        <v>29053</v>
      </c>
    </row>
    <row r="21" spans="1:25" x14ac:dyDescent="0.2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4">
        <f>'History By Facility'!E135</f>
        <v>500</v>
      </c>
      <c r="E21" s="51" t="s">
        <v>251</v>
      </c>
      <c r="F21" s="44">
        <v>489</v>
      </c>
      <c r="G21" s="50" t="s">
        <v>247</v>
      </c>
      <c r="H21" s="44">
        <v>242</v>
      </c>
      <c r="I21" s="44">
        <f>'History By Facility'!I135</f>
        <v>271</v>
      </c>
      <c r="J21" s="44">
        <f>'History By Facility'!P135</f>
        <v>522</v>
      </c>
      <c r="K21" s="44">
        <f t="shared" si="0"/>
        <v>251</v>
      </c>
      <c r="L21" s="44">
        <f>'History By Facility'!Y135</f>
        <v>463</v>
      </c>
      <c r="M21" s="62">
        <f t="shared" si="1"/>
        <v>-59</v>
      </c>
      <c r="N21" s="44">
        <f t="shared" si="2"/>
        <v>192</v>
      </c>
      <c r="O21" s="44">
        <f>'History By Facility'!H161</f>
        <v>407</v>
      </c>
      <c r="P21" s="44">
        <f t="shared" si="3"/>
        <v>56</v>
      </c>
      <c r="Q21" s="44">
        <f t="shared" si="4"/>
        <v>-165</v>
      </c>
    </row>
    <row r="22" spans="1:25" x14ac:dyDescent="0.2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4">
        <f>'History By Facility'!E136</f>
        <v>48000</v>
      </c>
      <c r="E22" s="51" t="s">
        <v>249</v>
      </c>
      <c r="F22" s="44">
        <v>63532</v>
      </c>
      <c r="G22" s="50" t="s">
        <v>247</v>
      </c>
      <c r="H22" s="44">
        <v>17137</v>
      </c>
      <c r="I22" s="44">
        <f>'History By Facility'!I136</f>
        <v>48742</v>
      </c>
      <c r="J22" s="44">
        <f>'History By Facility'!P136</f>
        <v>53586</v>
      </c>
      <c r="K22" s="44">
        <f t="shared" si="0"/>
        <v>4844</v>
      </c>
      <c r="L22" s="44">
        <f>'History By Facility'!Y136</f>
        <v>17136.544000000002</v>
      </c>
      <c r="M22" s="62">
        <f t="shared" si="1"/>
        <v>-36449.455999999998</v>
      </c>
      <c r="N22" s="44">
        <f t="shared" si="2"/>
        <v>-31605.455999999998</v>
      </c>
      <c r="O22" s="44">
        <f>'History By Facility'!H162</f>
        <v>6269</v>
      </c>
      <c r="P22" s="44">
        <f t="shared" si="3"/>
        <v>10867.544000000002</v>
      </c>
      <c r="Q22" s="44">
        <f t="shared" si="4"/>
        <v>10868</v>
      </c>
    </row>
    <row r="23" spans="1:25" x14ac:dyDescent="0.2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4">
        <f>'History By Facility'!E137</f>
        <v>5500</v>
      </c>
      <c r="E23" s="61" t="s">
        <v>247</v>
      </c>
      <c r="F23" s="62">
        <v>6000</v>
      </c>
      <c r="G23" s="61" t="s">
        <v>250</v>
      </c>
      <c r="H23" s="62">
        <v>5034</v>
      </c>
      <c r="I23" s="44">
        <f>'History By Facility'!I137</f>
        <v>5618</v>
      </c>
      <c r="J23" s="44">
        <f>'History By Facility'!P137</f>
        <v>5931</v>
      </c>
      <c r="K23" s="44">
        <f t="shared" si="0"/>
        <v>313</v>
      </c>
      <c r="L23" s="44">
        <f>'History By Facility'!Y137</f>
        <v>6000</v>
      </c>
      <c r="M23" s="44">
        <f t="shared" si="1"/>
        <v>69</v>
      </c>
      <c r="N23" s="44">
        <f t="shared" si="2"/>
        <v>382</v>
      </c>
      <c r="O23" s="44">
        <f>'History By Facility'!H163</f>
        <v>5174</v>
      </c>
      <c r="P23" s="44">
        <f t="shared" si="3"/>
        <v>826</v>
      </c>
      <c r="Q23" s="44">
        <f t="shared" si="4"/>
        <v>-140</v>
      </c>
    </row>
    <row r="24" spans="1:25" x14ac:dyDescent="0.2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4">
        <f>'History By Facility'!E138</f>
        <v>46</v>
      </c>
      <c r="E24" s="51" t="s">
        <v>248</v>
      </c>
      <c r="F24" s="44">
        <v>2987</v>
      </c>
      <c r="G24" s="50" t="s">
        <v>247</v>
      </c>
      <c r="H24" s="44">
        <v>0</v>
      </c>
      <c r="I24" s="44">
        <f>'History By Facility'!I138</f>
        <v>0</v>
      </c>
      <c r="J24" s="44">
        <f>'History By Facility'!P138</f>
        <v>0</v>
      </c>
      <c r="K24" s="44">
        <f t="shared" si="0"/>
        <v>0</v>
      </c>
      <c r="L24" s="44">
        <f>'History By Facility'!Y138</f>
        <v>0</v>
      </c>
      <c r="M24" s="44">
        <f t="shared" si="1"/>
        <v>0</v>
      </c>
      <c r="N24" s="44">
        <f t="shared" si="2"/>
        <v>0</v>
      </c>
      <c r="O24" s="44">
        <f>'History By Facility'!H164</f>
        <v>0</v>
      </c>
      <c r="P24" s="44">
        <f t="shared" si="3"/>
        <v>0</v>
      </c>
      <c r="Q24" s="44">
        <f t="shared" si="4"/>
        <v>0</v>
      </c>
    </row>
    <row r="25" spans="1:25" x14ac:dyDescent="0.2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4">
        <f>'History By Facility'!E139</f>
        <v>4775</v>
      </c>
      <c r="E25" s="51" t="s">
        <v>248</v>
      </c>
      <c r="F25" s="44">
        <v>1510</v>
      </c>
      <c r="G25" s="50" t="s">
        <v>247</v>
      </c>
      <c r="H25" s="44">
        <v>1008</v>
      </c>
      <c r="I25" s="44">
        <f>'History By Facility'!I139</f>
        <v>1087</v>
      </c>
      <c r="J25" s="44">
        <f>'History By Facility'!P139</f>
        <v>1062</v>
      </c>
      <c r="K25" s="44">
        <f t="shared" si="0"/>
        <v>-25</v>
      </c>
      <c r="L25" s="44">
        <f>'History By Facility'!Y139</f>
        <v>1008</v>
      </c>
      <c r="M25" s="62">
        <f t="shared" si="1"/>
        <v>-54</v>
      </c>
      <c r="N25" s="44">
        <f t="shared" si="2"/>
        <v>-79</v>
      </c>
      <c r="O25" s="44">
        <f>'History By Facility'!H165</f>
        <v>981</v>
      </c>
      <c r="P25" s="44">
        <f t="shared" si="3"/>
        <v>27</v>
      </c>
      <c r="Q25" s="44">
        <f t="shared" si="4"/>
        <v>27</v>
      </c>
    </row>
    <row r="26" spans="1:25" x14ac:dyDescent="0.2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4">
        <f>'History By Facility'!E140</f>
        <v>513</v>
      </c>
      <c r="E26" s="51" t="s">
        <v>248</v>
      </c>
      <c r="F26" s="44">
        <v>2941</v>
      </c>
      <c r="G26" s="50" t="s">
        <v>247</v>
      </c>
      <c r="H26" s="44">
        <v>31</v>
      </c>
      <c r="I26" s="44">
        <f>'History By Facility'!I140</f>
        <v>152</v>
      </c>
      <c r="J26" s="44">
        <f>'History By Facility'!P140</f>
        <v>91</v>
      </c>
      <c r="K26" s="44">
        <f t="shared" si="0"/>
        <v>-61</v>
      </c>
      <c r="L26" s="44">
        <f>'History By Facility'!Y140</f>
        <v>15</v>
      </c>
      <c r="M26" s="62">
        <f t="shared" si="1"/>
        <v>-76</v>
      </c>
      <c r="N26" s="44">
        <f t="shared" si="2"/>
        <v>-137</v>
      </c>
      <c r="O26" s="44">
        <f>'History By Facility'!H166</f>
        <v>162</v>
      </c>
      <c r="P26" s="44">
        <f t="shared" si="3"/>
        <v>-147</v>
      </c>
      <c r="Q26" s="44">
        <f t="shared" si="4"/>
        <v>-131</v>
      </c>
    </row>
    <row r="27" spans="1:25" x14ac:dyDescent="0.2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4">
        <f>'History By Facility'!E141</f>
        <v>18500</v>
      </c>
      <c r="E27" s="51" t="s">
        <v>251</v>
      </c>
      <c r="F27" s="44">
        <v>20577</v>
      </c>
      <c r="G27" s="61" t="s">
        <v>250</v>
      </c>
      <c r="H27" s="62">
        <v>12363</v>
      </c>
      <c r="I27" s="44">
        <f>'History By Facility'!I141</f>
        <v>4259</v>
      </c>
      <c r="J27" s="44">
        <f>'History By Facility'!P141</f>
        <v>10311</v>
      </c>
      <c r="K27" s="44">
        <f t="shared" si="0"/>
        <v>6052</v>
      </c>
      <c r="L27" s="44">
        <f>'History By Facility'!Y141</f>
        <v>17746</v>
      </c>
      <c r="M27" s="44">
        <f t="shared" si="1"/>
        <v>7435</v>
      </c>
      <c r="N27" s="44">
        <f t="shared" si="2"/>
        <v>13487</v>
      </c>
      <c r="O27" s="44">
        <f>'History By Facility'!H167</f>
        <v>5478</v>
      </c>
      <c r="P27" s="44">
        <f t="shared" si="3"/>
        <v>12268</v>
      </c>
      <c r="Q27" s="44">
        <f t="shared" si="4"/>
        <v>6885</v>
      </c>
    </row>
    <row r="28" spans="1:25" ht="13.5" thickBot="1" x14ac:dyDescent="0.25">
      <c r="D28" s="46">
        <f>SUM(D5:D27)</f>
        <v>257098</v>
      </c>
      <c r="E28" s="52"/>
      <c r="F28" s="46">
        <f>SUM(F5:F27)</f>
        <v>287380</v>
      </c>
      <c r="G28" s="52"/>
      <c r="H28" s="46">
        <f t="shared" ref="H28:Q28" si="5">SUM(H5:H27)</f>
        <v>152904</v>
      </c>
      <c r="I28" s="46">
        <f t="shared" si="5"/>
        <v>141814</v>
      </c>
      <c r="J28" s="46">
        <f t="shared" si="5"/>
        <v>175357</v>
      </c>
      <c r="K28" s="46">
        <f t="shared" si="5"/>
        <v>33543</v>
      </c>
      <c r="L28" s="46">
        <f t="shared" si="5"/>
        <v>172970.58600000001</v>
      </c>
      <c r="M28" s="46">
        <f t="shared" si="5"/>
        <v>-2386.413999999997</v>
      </c>
      <c r="N28" s="46">
        <f t="shared" si="5"/>
        <v>31156.586000000003</v>
      </c>
      <c r="O28" s="46">
        <f t="shared" si="5"/>
        <v>64205</v>
      </c>
      <c r="P28" s="46">
        <f t="shared" si="5"/>
        <v>108765.58600000001</v>
      </c>
      <c r="Q28" s="46">
        <f t="shared" si="5"/>
        <v>88699</v>
      </c>
    </row>
    <row r="29" spans="1:25" ht="13.5" thickTop="1" x14ac:dyDescent="0.2">
      <c r="D29" s="45"/>
      <c r="E29" s="45"/>
      <c r="F29" s="45"/>
      <c r="G29" s="45"/>
      <c r="H29" s="45"/>
      <c r="I29" s="44"/>
      <c r="J29" s="44"/>
      <c r="K29" s="44"/>
      <c r="L29" s="44"/>
      <c r="M29" s="44"/>
      <c r="N29" s="44"/>
    </row>
    <row r="30" spans="1:25" ht="13.5" thickBot="1" x14ac:dyDescent="0.25">
      <c r="M30" s="59" t="s">
        <v>260</v>
      </c>
      <c r="P30" s="46">
        <f>P28-P20</f>
        <v>77472.58600000001</v>
      </c>
      <c r="Q30" s="46">
        <f>Q28-Q20</f>
        <v>59646</v>
      </c>
    </row>
    <row r="31" spans="1:25" ht="13.5" thickTop="1" x14ac:dyDescent="0.2"/>
    <row r="32" spans="1:25" x14ac:dyDescent="0.2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4">
        <f>'History By Facility'!E235</f>
        <v>3000</v>
      </c>
      <c r="E32" s="51" t="s">
        <v>249</v>
      </c>
      <c r="F32" s="44">
        <v>2050</v>
      </c>
      <c r="G32" s="61" t="s">
        <v>248</v>
      </c>
      <c r="H32" s="62">
        <v>1552</v>
      </c>
      <c r="I32" s="44">
        <f>'History By Facility'!H235</f>
        <v>1349</v>
      </c>
      <c r="J32" s="44">
        <f>'History By Facility'!P235</f>
        <v>1358</v>
      </c>
      <c r="K32" s="44">
        <f t="shared" ref="K32:K43" si="6">J32-I32</f>
        <v>9</v>
      </c>
      <c r="L32" s="44">
        <f>'History By Facility'!Y235</f>
        <v>1875</v>
      </c>
      <c r="M32" s="44">
        <f t="shared" ref="M32:M43" si="7">L32-J32</f>
        <v>517</v>
      </c>
      <c r="N32" s="44">
        <f t="shared" ref="N32:N43" si="8">M32+K32</f>
        <v>526</v>
      </c>
      <c r="O32" s="34">
        <f>'History By Facility'!H250</f>
        <v>1581</v>
      </c>
      <c r="P32" s="44">
        <f t="shared" ref="P32:P43" si="9">L32-O32</f>
        <v>294</v>
      </c>
      <c r="Q32" s="44">
        <f t="shared" ref="Q32:Q43" si="10">H32-O32</f>
        <v>-29</v>
      </c>
      <c r="R32" s="44"/>
      <c r="S32" s="44"/>
      <c r="T32" s="44"/>
      <c r="U32" s="44"/>
      <c r="V32" s="44"/>
      <c r="W32" s="44"/>
      <c r="X32" s="45"/>
      <c r="Y32" s="45"/>
    </row>
    <row r="33" spans="1:25" x14ac:dyDescent="0.2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4">
        <f>'History By Facility'!E236</f>
        <v>5200</v>
      </c>
      <c r="E33" s="51" t="s">
        <v>251</v>
      </c>
      <c r="F33" s="44">
        <v>7948</v>
      </c>
      <c r="G33" s="61" t="s">
        <v>248</v>
      </c>
      <c r="H33" s="62">
        <v>4211</v>
      </c>
      <c r="I33" s="44">
        <f>'History By Facility'!H236</f>
        <v>3433</v>
      </c>
      <c r="J33" s="44">
        <f>'History By Facility'!P236</f>
        <v>3297</v>
      </c>
      <c r="K33" s="44">
        <f t="shared" si="6"/>
        <v>-136</v>
      </c>
      <c r="L33" s="44">
        <f>'History By Facility'!Y236</f>
        <v>6048</v>
      </c>
      <c r="M33" s="44">
        <f t="shared" si="7"/>
        <v>2751</v>
      </c>
      <c r="N33" s="44">
        <f t="shared" si="8"/>
        <v>2615</v>
      </c>
      <c r="O33" s="34">
        <f>'History By Facility'!H251</f>
        <v>2341</v>
      </c>
      <c r="P33" s="44">
        <f t="shared" si="9"/>
        <v>3707</v>
      </c>
      <c r="Q33" s="44">
        <f t="shared" si="10"/>
        <v>1870</v>
      </c>
      <c r="R33" s="44"/>
      <c r="S33" s="44"/>
      <c r="T33" s="44"/>
      <c r="U33" s="44"/>
      <c r="V33" s="44"/>
      <c r="W33" s="44"/>
      <c r="X33" s="45"/>
      <c r="Y33" s="45"/>
    </row>
    <row r="34" spans="1:25" x14ac:dyDescent="0.2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4">
        <f>'History By Facility'!E237</f>
        <v>2580</v>
      </c>
      <c r="E34" s="51" t="s">
        <v>248</v>
      </c>
      <c r="F34" s="44">
        <v>5049</v>
      </c>
      <c r="G34" s="51" t="s">
        <v>247</v>
      </c>
      <c r="H34" s="44">
        <v>3941</v>
      </c>
      <c r="I34" s="44">
        <f>'History By Facility'!H237</f>
        <v>2200</v>
      </c>
      <c r="J34" s="44">
        <f>'History By Facility'!P237</f>
        <v>3506</v>
      </c>
      <c r="K34" s="44">
        <f t="shared" si="6"/>
        <v>1306</v>
      </c>
      <c r="L34" s="44">
        <f>'History By Facility'!Y237</f>
        <v>3941</v>
      </c>
      <c r="M34" s="44">
        <f t="shared" si="7"/>
        <v>435</v>
      </c>
      <c r="N34" s="44">
        <f t="shared" si="8"/>
        <v>1741</v>
      </c>
      <c r="O34" s="34">
        <f>'History By Facility'!H252</f>
        <v>1235</v>
      </c>
      <c r="P34" s="44">
        <f t="shared" si="9"/>
        <v>2706</v>
      </c>
      <c r="Q34" s="44">
        <f t="shared" si="10"/>
        <v>2706</v>
      </c>
      <c r="R34" s="44"/>
      <c r="S34" s="44"/>
      <c r="T34" s="44"/>
      <c r="U34" s="44"/>
      <c r="V34" s="44"/>
      <c r="W34" s="44"/>
      <c r="X34" s="45"/>
      <c r="Y34" s="45"/>
    </row>
    <row r="35" spans="1:25" x14ac:dyDescent="0.2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4">
        <f>'History By Facility'!E238</f>
        <v>3659</v>
      </c>
      <c r="E35" s="51" t="s">
        <v>251</v>
      </c>
      <c r="F35" s="44">
        <v>3979</v>
      </c>
      <c r="G35" s="61" t="s">
        <v>250</v>
      </c>
      <c r="H35" s="62">
        <v>737</v>
      </c>
      <c r="I35" s="44">
        <f>'History By Facility'!H238</f>
        <v>1023</v>
      </c>
      <c r="J35" s="44">
        <f>'History By Facility'!P238</f>
        <v>3338</v>
      </c>
      <c r="K35" s="44">
        <f t="shared" si="6"/>
        <v>2315</v>
      </c>
      <c r="L35" s="44">
        <f>'History By Facility'!Y238</f>
        <v>2656</v>
      </c>
      <c r="M35" s="62">
        <f t="shared" si="7"/>
        <v>-682</v>
      </c>
      <c r="N35" s="44">
        <f t="shared" si="8"/>
        <v>1633</v>
      </c>
      <c r="O35" s="34">
        <f>'History By Facility'!H253</f>
        <v>2635</v>
      </c>
      <c r="P35" s="44">
        <f t="shared" si="9"/>
        <v>21</v>
      </c>
      <c r="Q35" s="44">
        <f t="shared" si="10"/>
        <v>-1898</v>
      </c>
      <c r="R35" s="44"/>
      <c r="S35" s="44"/>
      <c r="T35" s="44"/>
      <c r="U35" s="44"/>
      <c r="V35" s="44"/>
      <c r="W35" s="44"/>
      <c r="X35" s="45"/>
      <c r="Y35" s="45"/>
    </row>
    <row r="36" spans="1:25" x14ac:dyDescent="0.2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4">
        <f>'History By Facility'!E239</f>
        <v>7100</v>
      </c>
      <c r="E36" s="51" t="s">
        <v>251</v>
      </c>
      <c r="F36" s="44">
        <v>6710</v>
      </c>
      <c r="G36" s="51" t="s">
        <v>247</v>
      </c>
      <c r="H36" s="44">
        <v>6191</v>
      </c>
      <c r="I36" s="44">
        <f>'History By Facility'!H239</f>
        <v>3657</v>
      </c>
      <c r="J36" s="44">
        <f>'History By Facility'!P239</f>
        <v>5266</v>
      </c>
      <c r="K36" s="44">
        <f t="shared" si="6"/>
        <v>1609</v>
      </c>
      <c r="L36" s="44">
        <f>'History By Facility'!Y239</f>
        <v>6191</v>
      </c>
      <c r="M36" s="44">
        <f t="shared" si="7"/>
        <v>925</v>
      </c>
      <c r="N36" s="44">
        <f t="shared" si="8"/>
        <v>2534</v>
      </c>
      <c r="O36" s="34">
        <f>'History By Facility'!H254</f>
        <v>3199</v>
      </c>
      <c r="P36" s="44">
        <f t="shared" si="9"/>
        <v>2992</v>
      </c>
      <c r="Q36" s="44">
        <f t="shared" si="10"/>
        <v>2992</v>
      </c>
      <c r="R36" s="44"/>
      <c r="S36" s="44"/>
      <c r="T36" s="44"/>
      <c r="U36" s="44"/>
      <c r="V36" s="44"/>
      <c r="W36" s="44"/>
      <c r="X36" s="45"/>
      <c r="Y36" s="45"/>
    </row>
    <row r="37" spans="1:25" x14ac:dyDescent="0.2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4">
        <f>'History By Facility'!E240</f>
        <v>10000</v>
      </c>
      <c r="E37" s="51" t="s">
        <v>249</v>
      </c>
      <c r="F37" s="44">
        <v>10656</v>
      </c>
      <c r="G37" s="61" t="s">
        <v>248</v>
      </c>
      <c r="H37" s="62">
        <v>6655</v>
      </c>
      <c r="I37" s="44">
        <f>'History By Facility'!H240</f>
        <v>3288</v>
      </c>
      <c r="J37" s="44">
        <f>'History By Facility'!P240</f>
        <v>4102</v>
      </c>
      <c r="K37" s="44">
        <f t="shared" si="6"/>
        <v>814</v>
      </c>
      <c r="L37" s="44">
        <f>'History By Facility'!Y240</f>
        <v>8448</v>
      </c>
      <c r="M37" s="44">
        <f t="shared" si="7"/>
        <v>4346</v>
      </c>
      <c r="N37" s="44">
        <f t="shared" si="8"/>
        <v>5160</v>
      </c>
      <c r="O37" s="34">
        <f>'History By Facility'!H255</f>
        <v>5686</v>
      </c>
      <c r="P37" s="44">
        <f t="shared" si="9"/>
        <v>2762</v>
      </c>
      <c r="Q37" s="44">
        <f t="shared" si="10"/>
        <v>969</v>
      </c>
      <c r="R37" s="44"/>
      <c r="S37" s="44"/>
      <c r="T37" s="44"/>
      <c r="U37" s="44"/>
      <c r="V37" s="44"/>
      <c r="W37" s="44"/>
      <c r="X37" s="45"/>
      <c r="Y37" s="45"/>
    </row>
    <row r="38" spans="1:25" x14ac:dyDescent="0.2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4">
        <f>'History By Facility'!E241</f>
        <v>8299</v>
      </c>
      <c r="E38" s="51" t="s">
        <v>248</v>
      </c>
      <c r="F38" s="44">
        <v>5692</v>
      </c>
      <c r="G38" s="51" t="s">
        <v>247</v>
      </c>
      <c r="H38" s="44">
        <v>3559</v>
      </c>
      <c r="I38" s="44">
        <f>'History By Facility'!H241</f>
        <v>3392</v>
      </c>
      <c r="J38" s="44">
        <f>'History By Facility'!P241</f>
        <v>1115</v>
      </c>
      <c r="K38" s="44">
        <f t="shared" si="6"/>
        <v>-2277</v>
      </c>
      <c r="L38" s="44">
        <f>'History By Facility'!Y241</f>
        <v>3559</v>
      </c>
      <c r="M38" s="44">
        <f t="shared" si="7"/>
        <v>2444</v>
      </c>
      <c r="N38" s="44">
        <f t="shared" si="8"/>
        <v>167</v>
      </c>
      <c r="O38" s="34">
        <f>'History By Facility'!H256</f>
        <v>5398</v>
      </c>
      <c r="P38" s="44">
        <f t="shared" si="9"/>
        <v>-1839</v>
      </c>
      <c r="Q38" s="44">
        <f t="shared" si="10"/>
        <v>-1839</v>
      </c>
      <c r="R38" s="44"/>
      <c r="S38" s="44"/>
      <c r="T38" s="44"/>
      <c r="U38" s="44"/>
      <c r="V38" s="44"/>
      <c r="W38" s="44"/>
      <c r="X38" s="45"/>
      <c r="Y38" s="45"/>
    </row>
    <row r="39" spans="1:25" x14ac:dyDescent="0.2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4">
        <f>'History By Facility'!E242</f>
        <v>1800</v>
      </c>
      <c r="E39" s="51" t="s">
        <v>249</v>
      </c>
      <c r="F39" s="44">
        <v>2049</v>
      </c>
      <c r="G39" s="51" t="s">
        <v>247</v>
      </c>
      <c r="H39" s="44">
        <v>460</v>
      </c>
      <c r="I39" s="44">
        <f>'History By Facility'!H242</f>
        <v>749</v>
      </c>
      <c r="J39" s="44">
        <f>'History By Facility'!P242</f>
        <v>692</v>
      </c>
      <c r="K39" s="44">
        <f t="shared" si="6"/>
        <v>-57</v>
      </c>
      <c r="L39" s="44">
        <f>'History By Facility'!Y242</f>
        <v>460</v>
      </c>
      <c r="M39" s="62">
        <f t="shared" si="7"/>
        <v>-232</v>
      </c>
      <c r="N39" s="44">
        <f t="shared" si="8"/>
        <v>-289</v>
      </c>
      <c r="O39" s="34">
        <f>'History By Facility'!H257</f>
        <v>880</v>
      </c>
      <c r="P39" s="44">
        <f t="shared" si="9"/>
        <v>-420</v>
      </c>
      <c r="Q39" s="44">
        <f t="shared" si="10"/>
        <v>-420</v>
      </c>
      <c r="R39" s="44"/>
      <c r="S39" s="44"/>
      <c r="T39" s="44"/>
      <c r="U39" s="44"/>
      <c r="V39" s="44"/>
      <c r="W39" s="44"/>
      <c r="X39" s="45"/>
      <c r="Y39" s="45"/>
    </row>
    <row r="40" spans="1:25" x14ac:dyDescent="0.2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4">
        <f>'History By Facility'!E243</f>
        <v>8500</v>
      </c>
      <c r="E40" s="51" t="s">
        <v>249</v>
      </c>
      <c r="F40" s="44">
        <v>6940</v>
      </c>
      <c r="G40" s="61" t="s">
        <v>248</v>
      </c>
      <c r="H40" s="62">
        <v>1685</v>
      </c>
      <c r="I40" s="44">
        <f>'History By Facility'!H243</f>
        <v>6872</v>
      </c>
      <c r="J40" s="44">
        <f>'History By Facility'!P243</f>
        <v>6613</v>
      </c>
      <c r="K40" s="44">
        <f t="shared" si="6"/>
        <v>-259</v>
      </c>
      <c r="L40" s="44">
        <f>'History By Facility'!Y243</f>
        <v>6825</v>
      </c>
      <c r="M40" s="44">
        <f t="shared" si="7"/>
        <v>212</v>
      </c>
      <c r="N40" s="44">
        <f t="shared" si="8"/>
        <v>-47</v>
      </c>
      <c r="O40" s="34">
        <f>'History By Facility'!H258</f>
        <v>6689</v>
      </c>
      <c r="P40" s="44">
        <f t="shared" si="9"/>
        <v>136</v>
      </c>
      <c r="Q40" s="44">
        <f t="shared" si="10"/>
        <v>-5004</v>
      </c>
      <c r="R40" s="44"/>
      <c r="S40" s="44"/>
      <c r="T40" s="44"/>
      <c r="U40" s="44"/>
      <c r="V40" s="44"/>
      <c r="W40" s="44"/>
      <c r="X40" s="45"/>
      <c r="Y40" s="45"/>
    </row>
    <row r="41" spans="1:25" x14ac:dyDescent="0.2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4">
        <f>'History By Facility'!E244</f>
        <v>1700</v>
      </c>
      <c r="E41" s="61" t="s">
        <v>247</v>
      </c>
      <c r="F41" s="62">
        <v>1718</v>
      </c>
      <c r="G41" s="61" t="s">
        <v>250</v>
      </c>
      <c r="H41" s="62">
        <v>530</v>
      </c>
      <c r="I41" s="44">
        <f>'History By Facility'!H244</f>
        <v>1101</v>
      </c>
      <c r="J41" s="44">
        <f>'History By Facility'!P244</f>
        <v>1578</v>
      </c>
      <c r="K41" s="44">
        <f t="shared" si="6"/>
        <v>477</v>
      </c>
      <c r="L41" s="44">
        <f>'History By Facility'!Y244</f>
        <v>1718</v>
      </c>
      <c r="M41" s="44">
        <f t="shared" si="7"/>
        <v>140</v>
      </c>
      <c r="N41" s="44">
        <f t="shared" si="8"/>
        <v>617</v>
      </c>
      <c r="O41" s="34">
        <f>'History By Facility'!H259</f>
        <v>914</v>
      </c>
      <c r="P41" s="44">
        <f t="shared" si="9"/>
        <v>804</v>
      </c>
      <c r="Q41" s="44">
        <f t="shared" si="10"/>
        <v>-384</v>
      </c>
      <c r="R41" s="44"/>
      <c r="S41" s="44"/>
      <c r="T41" s="44"/>
      <c r="U41" s="44"/>
      <c r="V41" s="44"/>
      <c r="W41" s="44"/>
      <c r="X41" s="45"/>
      <c r="Y41" s="45"/>
    </row>
    <row r="42" spans="1:25" x14ac:dyDescent="0.2">
      <c r="A42" t="s">
        <v>264</v>
      </c>
      <c r="B42" t="s">
        <v>268</v>
      </c>
      <c r="C42" t="str">
        <f>'History By Facility'!D260</f>
        <v>Matagorda</v>
      </c>
      <c r="D42" s="44">
        <f>'History By Facility'!E245</f>
        <v>6000</v>
      </c>
      <c r="E42" s="51" t="s">
        <v>251</v>
      </c>
      <c r="F42" s="44">
        <v>4199</v>
      </c>
      <c r="G42" s="51" t="s">
        <v>247</v>
      </c>
      <c r="H42" s="51" t="s">
        <v>247</v>
      </c>
      <c r="I42" s="44">
        <f>'History By Facility'!H245</f>
        <v>878</v>
      </c>
      <c r="J42" s="44">
        <f>'History By Facility'!P245</f>
        <v>2077</v>
      </c>
      <c r="K42" s="44">
        <f t="shared" si="6"/>
        <v>1199</v>
      </c>
      <c r="L42" s="44">
        <f>'History By Facility'!Y245</f>
        <v>1556</v>
      </c>
      <c r="M42" s="62">
        <f t="shared" si="7"/>
        <v>-521</v>
      </c>
      <c r="N42" s="44">
        <f t="shared" si="8"/>
        <v>678</v>
      </c>
      <c r="O42" s="34">
        <f>'History By Facility'!H260</f>
        <v>4165</v>
      </c>
      <c r="P42" s="44">
        <f t="shared" si="9"/>
        <v>-2609</v>
      </c>
      <c r="Q42" s="44">
        <f t="shared" si="10"/>
        <v>-2165</v>
      </c>
      <c r="R42" s="44"/>
      <c r="S42" s="44"/>
      <c r="T42" s="44"/>
      <c r="U42" s="44"/>
      <c r="V42" s="44"/>
      <c r="W42" s="44"/>
      <c r="X42" s="45"/>
      <c r="Y42" s="45"/>
    </row>
    <row r="43" spans="1:25" x14ac:dyDescent="0.2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4">
        <f>'History By Facility'!E246</f>
        <v>8810</v>
      </c>
      <c r="E43" s="51" t="s">
        <v>249</v>
      </c>
      <c r="F43" s="44">
        <v>9002</v>
      </c>
      <c r="G43" s="51" t="s">
        <v>247</v>
      </c>
      <c r="H43" s="51" t="s">
        <v>247</v>
      </c>
      <c r="I43" s="44">
        <f>'History By Facility'!H246</f>
        <v>5572</v>
      </c>
      <c r="J43" s="44">
        <f>'History By Facility'!P246</f>
        <v>7227</v>
      </c>
      <c r="K43" s="44">
        <f t="shared" si="6"/>
        <v>1655</v>
      </c>
      <c r="L43" s="44">
        <f>'History By Facility'!Y246</f>
        <v>6415</v>
      </c>
      <c r="M43" s="62">
        <f t="shared" si="7"/>
        <v>-812</v>
      </c>
      <c r="N43" s="44">
        <f t="shared" si="8"/>
        <v>843</v>
      </c>
      <c r="O43" s="34">
        <f>'History By Facility'!H261</f>
        <v>4073</v>
      </c>
      <c r="P43" s="44">
        <f t="shared" si="9"/>
        <v>2342</v>
      </c>
      <c r="Q43" s="44">
        <f t="shared" si="10"/>
        <v>-2073</v>
      </c>
      <c r="R43" s="44"/>
      <c r="S43" s="44"/>
      <c r="T43" s="44"/>
      <c r="U43" s="44"/>
      <c r="V43" s="44"/>
      <c r="W43" s="44"/>
      <c r="X43" s="45"/>
      <c r="Y43" s="45"/>
    </row>
    <row r="44" spans="1:25" ht="13.5" thickBot="1" x14ac:dyDescent="0.25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6">
        <f>SUM(D32:D43)</f>
        <v>66648</v>
      </c>
      <c r="E44" s="45"/>
      <c r="F44" s="46">
        <f>SUM(F32:F43)</f>
        <v>65992</v>
      </c>
      <c r="G44" s="45"/>
      <c r="H44" s="46">
        <f t="shared" ref="H44:Q44" si="11">SUM(H32:H43)</f>
        <v>29521</v>
      </c>
      <c r="I44" s="46">
        <f t="shared" si="11"/>
        <v>33514</v>
      </c>
      <c r="J44" s="46">
        <f t="shared" si="11"/>
        <v>40169</v>
      </c>
      <c r="K44" s="46">
        <f t="shared" si="11"/>
        <v>6655</v>
      </c>
      <c r="L44" s="46">
        <f t="shared" si="11"/>
        <v>49692</v>
      </c>
      <c r="M44" s="46">
        <f t="shared" si="11"/>
        <v>9523</v>
      </c>
      <c r="N44" s="46">
        <f t="shared" si="11"/>
        <v>16178</v>
      </c>
      <c r="O44" s="46">
        <f t="shared" si="11"/>
        <v>38796</v>
      </c>
      <c r="P44" s="46">
        <f t="shared" si="11"/>
        <v>10896</v>
      </c>
      <c r="Q44" s="46">
        <f t="shared" si="11"/>
        <v>-5275</v>
      </c>
      <c r="R44" s="45"/>
      <c r="S44" s="45"/>
      <c r="T44" s="45"/>
      <c r="U44" s="45"/>
      <c r="V44" s="45"/>
      <c r="W44" s="45"/>
      <c r="X44" s="45"/>
      <c r="Y44" s="45"/>
    </row>
    <row r="45" spans="1:25" ht="13.5" thickTop="1" x14ac:dyDescent="0.2"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3.5" thickBot="1" x14ac:dyDescent="0.25">
      <c r="D46" s="46">
        <f>D44+D28</f>
        <v>323746</v>
      </c>
      <c r="E46" s="45"/>
      <c r="F46" s="46">
        <f>F44+F28</f>
        <v>353372</v>
      </c>
      <c r="G46" s="45"/>
      <c r="H46" s="46">
        <f t="shared" ref="H46:P46" si="12">H44+H28</f>
        <v>182425</v>
      </c>
      <c r="I46" s="46">
        <f t="shared" si="12"/>
        <v>175328</v>
      </c>
      <c r="J46" s="46">
        <f t="shared" si="12"/>
        <v>215526</v>
      </c>
      <c r="K46" s="46">
        <f t="shared" si="12"/>
        <v>40198</v>
      </c>
      <c r="L46" s="46">
        <f t="shared" si="12"/>
        <v>222662.58600000001</v>
      </c>
      <c r="M46" s="46">
        <f t="shared" si="12"/>
        <v>7136.586000000003</v>
      </c>
      <c r="N46" s="46">
        <f>N44+N28</f>
        <v>47334.586000000003</v>
      </c>
      <c r="O46" s="46">
        <f t="shared" si="12"/>
        <v>103001</v>
      </c>
      <c r="P46" s="46">
        <f t="shared" si="12"/>
        <v>119661.58600000001</v>
      </c>
      <c r="Q46" s="46">
        <f>Q44+Q28</f>
        <v>83424</v>
      </c>
      <c r="R46" s="45"/>
      <c r="S46" s="45"/>
      <c r="T46" s="45"/>
      <c r="U46" s="45"/>
      <c r="V46" s="45"/>
      <c r="W46" s="45"/>
      <c r="X46" s="45"/>
      <c r="Y46" s="45"/>
    </row>
    <row r="47" spans="1:25" ht="13.5" thickTop="1" x14ac:dyDescent="0.2">
      <c r="D47" s="35"/>
    </row>
    <row r="48" spans="1:25" ht="13.5" thickBot="1" x14ac:dyDescent="0.25">
      <c r="M48" s="59" t="s">
        <v>260</v>
      </c>
      <c r="P48" s="46">
        <f>P46-P20</f>
        <v>88368.58600000001</v>
      </c>
      <c r="Q48" s="46">
        <f>Q46-Q20</f>
        <v>54371</v>
      </c>
    </row>
    <row r="49" ht="13.5" thickTop="1" x14ac:dyDescent="0.2"/>
  </sheetData>
  <mergeCells count="4">
    <mergeCell ref="E2:F2"/>
    <mergeCell ref="G2:H2"/>
    <mergeCell ref="E3:F3"/>
    <mergeCell ref="G3:H3"/>
  </mergeCells>
  <phoneticPr fontId="0" type="noConversion"/>
  <pageMargins left="0.2" right="0.23" top="0.18" bottom="0.2" header="0.17" footer="0.2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1"/>
  <sheetViews>
    <sheetView tabSelected="1" topLeftCell="H20" workbookViewId="0">
      <selection activeCell="W42" sqref="W42"/>
    </sheetView>
  </sheetViews>
  <sheetFormatPr defaultRowHeight="12.75" x14ac:dyDescent="0.2"/>
  <cols>
    <col min="1" max="1" width="0" style="17" hidden="1" customWidth="1"/>
    <col min="2" max="2" width="28.7109375" style="17" customWidth="1"/>
    <col min="3" max="3" width="18.7109375" style="17" customWidth="1"/>
    <col min="4" max="4" width="10.140625" style="17" customWidth="1"/>
    <col min="5" max="5" width="9.140625" style="17"/>
    <col min="6" max="6" width="4.7109375" style="17" customWidth="1"/>
    <col min="10" max="10" width="4.7109375" customWidth="1"/>
    <col min="11" max="13" width="9.140625" style="17"/>
    <col min="14" max="14" width="4.7109375" style="17" customWidth="1"/>
    <col min="15" max="18" width="9.140625" style="17"/>
    <col min="19" max="19" width="4.7109375" style="17" customWidth="1"/>
    <col min="20" max="36" width="9.140625" style="17"/>
    <col min="37" max="38" width="8.7109375" style="17" customWidth="1"/>
    <col min="39" max="40" width="9.140625" style="17"/>
    <col min="41" max="63" width="0" style="17" hidden="1" customWidth="1"/>
    <col min="64" max="16384" width="9.140625" style="17"/>
  </cols>
  <sheetData>
    <row r="1" spans="1:65" ht="16.5" thickBot="1" x14ac:dyDescent="0.3">
      <c r="B1" s="11" t="s">
        <v>144</v>
      </c>
      <c r="C1" s="12"/>
    </row>
    <row r="2" spans="1:65" ht="34.5" thickBot="1" x14ac:dyDescent="0.25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Facility'!Y144</f>
        <v>RRC 10/31/01</v>
      </c>
      <c r="H2" s="19" t="str">
        <f>'History By Facility'!X144</f>
        <v>RRC 10/15/01</v>
      </c>
      <c r="I2" s="14" t="s">
        <v>184</v>
      </c>
      <c r="K2" s="19" t="str">
        <f>'History By Facility'!Z144</f>
        <v>RRC 11/15/01</v>
      </c>
      <c r="L2" s="19" t="str">
        <f>G2</f>
        <v>RRC 10/31/01</v>
      </c>
      <c r="M2" s="14" t="s">
        <v>184</v>
      </c>
      <c r="O2" s="19" t="str">
        <f>'History By Facility'!Y144</f>
        <v>RRC 10/31/01</v>
      </c>
      <c r="P2" s="19" t="str">
        <f>'History By Facility'!Y118</f>
        <v>RRC 10/31/00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Facility'!Y145</f>
        <v>1069</v>
      </c>
      <c r="H3" s="29">
        <f>'History By Facility'!X145</f>
        <v>1120</v>
      </c>
      <c r="I3" s="29">
        <f>G3-H3</f>
        <v>-51</v>
      </c>
      <c r="K3" s="30">
        <f>'History By Facility'!Z145</f>
        <v>1269</v>
      </c>
      <c r="L3" s="30">
        <f>G3</f>
        <v>1069</v>
      </c>
      <c r="M3" s="30">
        <f>K3-L3</f>
        <v>200</v>
      </c>
      <c r="N3" s="15"/>
      <c r="O3" s="4">
        <f>L3</f>
        <v>1069</v>
      </c>
      <c r="P3" s="4">
        <f>'History By Facility'!Y119</f>
        <v>1563.489</v>
      </c>
      <c r="Q3" s="30">
        <f>O3-P3</f>
        <v>-494.48900000000003</v>
      </c>
      <c r="R3" s="30">
        <f>E3-O3</f>
        <v>4431</v>
      </c>
      <c r="S3" s="72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Facility'!Y146</f>
        <v>2227</v>
      </c>
      <c r="H4" s="29">
        <f>'History By Facility'!X146</f>
        <v>2227</v>
      </c>
      <c r="I4" s="29">
        <f t="shared" ref="I4:I25" si="0">G4-H4</f>
        <v>0</v>
      </c>
      <c r="K4" s="30">
        <f>'History By Facility'!Z146</f>
        <v>2227</v>
      </c>
      <c r="L4" s="30">
        <f t="shared" ref="L4:L25" si="1">G4</f>
        <v>2227</v>
      </c>
      <c r="M4" s="30">
        <f t="shared" ref="M4:M25" si="2">K4-L4</f>
        <v>0</v>
      </c>
      <c r="N4" s="15"/>
      <c r="O4" s="4">
        <f t="shared" ref="O4:O24" si="3">L4</f>
        <v>2227</v>
      </c>
      <c r="P4" s="4">
        <f>'History By Facility'!Y120</f>
        <v>3402.645</v>
      </c>
      <c r="Q4" s="30">
        <f t="shared" ref="Q4:Q25" si="4">O4-P4</f>
        <v>-1175.645</v>
      </c>
      <c r="R4" s="30">
        <f t="shared" ref="R4:R25" si="5">E4-O4</f>
        <v>5773</v>
      </c>
      <c r="S4" s="72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Facility'!Y147</f>
        <v>29</v>
      </c>
      <c r="H5" s="29">
        <f>'History By Facility'!X147</f>
        <v>29</v>
      </c>
      <c r="I5" s="29">
        <f t="shared" si="0"/>
        <v>0</v>
      </c>
      <c r="K5" s="30">
        <f>'History By Facility'!Z147</f>
        <v>29</v>
      </c>
      <c r="L5" s="30">
        <f t="shared" si="1"/>
        <v>29</v>
      </c>
      <c r="M5" s="30">
        <f t="shared" si="2"/>
        <v>0</v>
      </c>
      <c r="N5" s="15"/>
      <c r="O5" s="4">
        <f t="shared" si="3"/>
        <v>29</v>
      </c>
      <c r="P5" s="4">
        <f>'History By Facility'!Y121</f>
        <v>29</v>
      </c>
      <c r="Q5" s="30">
        <f t="shared" si="4"/>
        <v>0</v>
      </c>
      <c r="R5" s="30">
        <f t="shared" si="5"/>
        <v>71</v>
      </c>
      <c r="S5" s="72"/>
      <c r="T5" s="4">
        <v>29</v>
      </c>
      <c r="U5" s="39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Facility'!Y148</f>
        <v>0</v>
      </c>
      <c r="H6" s="29">
        <f>'History By Facility'!X148</f>
        <v>0</v>
      </c>
      <c r="I6" s="29">
        <f t="shared" si="0"/>
        <v>0</v>
      </c>
      <c r="K6" s="30">
        <f>'History By Facility'!Z148</f>
        <v>0</v>
      </c>
      <c r="L6" s="30">
        <f t="shared" si="1"/>
        <v>0</v>
      </c>
      <c r="M6" s="30">
        <f t="shared" si="2"/>
        <v>0</v>
      </c>
      <c r="N6" s="15"/>
      <c r="O6" s="4">
        <f t="shared" si="3"/>
        <v>0</v>
      </c>
      <c r="P6" s="4">
        <f>'History By Facility'!Y122</f>
        <v>0</v>
      </c>
      <c r="Q6" s="30">
        <f t="shared" si="4"/>
        <v>0</v>
      </c>
      <c r="R6" s="30">
        <f t="shared" si="5"/>
        <v>1000</v>
      </c>
      <c r="S6" s="72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Facility'!Y149</f>
        <v>50802</v>
      </c>
      <c r="H7" s="29">
        <f>'History By Facility'!X149</f>
        <v>50515</v>
      </c>
      <c r="I7" s="29">
        <f t="shared" si="0"/>
        <v>287</v>
      </c>
      <c r="K7" s="30">
        <f>'History By Facility'!Z149</f>
        <v>51431</v>
      </c>
      <c r="L7" s="30">
        <f t="shared" si="1"/>
        <v>50802</v>
      </c>
      <c r="M7" s="30">
        <f t="shared" si="2"/>
        <v>629</v>
      </c>
      <c r="N7" s="15"/>
      <c r="O7" s="4">
        <f t="shared" si="3"/>
        <v>50802</v>
      </c>
      <c r="P7" s="4">
        <f>'History By Facility'!Y123</f>
        <v>43778.908000000003</v>
      </c>
      <c r="Q7" s="30">
        <f t="shared" si="4"/>
        <v>7023.0919999999969</v>
      </c>
      <c r="R7" s="30">
        <f t="shared" si="5"/>
        <v>-5802</v>
      </c>
      <c r="S7" s="72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Facility'!Y150</f>
        <v>0</v>
      </c>
      <c r="H8" s="29">
        <f>'History By Facility'!X150</f>
        <v>0</v>
      </c>
      <c r="I8" s="29">
        <f t="shared" si="0"/>
        <v>0</v>
      </c>
      <c r="K8" s="30">
        <f>'History By Facility'!Z150</f>
        <v>0</v>
      </c>
      <c r="L8" s="30">
        <f t="shared" si="1"/>
        <v>0</v>
      </c>
      <c r="M8" s="30">
        <f t="shared" si="2"/>
        <v>0</v>
      </c>
      <c r="N8" s="15"/>
      <c r="O8" s="4">
        <f t="shared" si="3"/>
        <v>0</v>
      </c>
      <c r="P8" s="4">
        <f>'History By Facility'!Y124</f>
        <v>0</v>
      </c>
      <c r="Q8" s="30">
        <f t="shared" si="4"/>
        <v>0</v>
      </c>
      <c r="R8" s="30">
        <f t="shared" si="5"/>
        <v>766</v>
      </c>
      <c r="S8" s="72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Facility'!Y151</f>
        <v>80</v>
      </c>
      <c r="H9" s="29">
        <f>'History By Facility'!X151</f>
        <v>80</v>
      </c>
      <c r="I9" s="29">
        <f t="shared" si="0"/>
        <v>0</v>
      </c>
      <c r="K9" s="30">
        <f>'History By Facility'!Z151</f>
        <v>80</v>
      </c>
      <c r="L9" s="30">
        <f t="shared" si="1"/>
        <v>80</v>
      </c>
      <c r="M9" s="30">
        <f t="shared" si="2"/>
        <v>0</v>
      </c>
      <c r="N9" s="15"/>
      <c r="O9" s="4">
        <f t="shared" si="3"/>
        <v>80</v>
      </c>
      <c r="P9" s="4">
        <f>'History By Facility'!Y125</f>
        <v>80</v>
      </c>
      <c r="Q9" s="30">
        <f t="shared" si="4"/>
        <v>0</v>
      </c>
      <c r="R9" s="30">
        <f t="shared" si="5"/>
        <v>0</v>
      </c>
      <c r="S9" s="72"/>
      <c r="T9" s="4">
        <v>80</v>
      </c>
      <c r="U9" s="39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Facility'!Y152</f>
        <v>6310</v>
      </c>
      <c r="H10" s="29">
        <f>'History By Facility'!X152</f>
        <v>5807</v>
      </c>
      <c r="I10" s="29">
        <f t="shared" si="0"/>
        <v>503</v>
      </c>
      <c r="K10" s="30">
        <f>'History By Facility'!Z152</f>
        <v>6760</v>
      </c>
      <c r="L10" s="30">
        <f t="shared" si="1"/>
        <v>6310</v>
      </c>
      <c r="M10" s="30">
        <f t="shared" si="2"/>
        <v>450</v>
      </c>
      <c r="N10" s="15"/>
      <c r="O10" s="4">
        <f t="shared" si="3"/>
        <v>6310</v>
      </c>
      <c r="P10" s="4">
        <f>'History By Facility'!Y126</f>
        <v>5698</v>
      </c>
      <c r="Q10" s="30">
        <f t="shared" si="4"/>
        <v>612</v>
      </c>
      <c r="R10" s="30">
        <f t="shared" si="5"/>
        <v>2305</v>
      </c>
      <c r="S10" s="72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Facility'!Y153</f>
        <v>3524</v>
      </c>
      <c r="H11" s="29">
        <f>'History By Facility'!X153</f>
        <v>3209</v>
      </c>
      <c r="I11" s="29">
        <f t="shared" si="0"/>
        <v>315</v>
      </c>
      <c r="K11" s="30">
        <f>'History By Facility'!Z153</f>
        <v>3527</v>
      </c>
      <c r="L11" s="30">
        <f t="shared" si="1"/>
        <v>3524</v>
      </c>
      <c r="M11" s="30">
        <f t="shared" si="2"/>
        <v>3</v>
      </c>
      <c r="N11" s="15"/>
      <c r="O11" s="4">
        <f t="shared" si="3"/>
        <v>3524</v>
      </c>
      <c r="P11" s="4">
        <f>'History By Facility'!Y127</f>
        <v>3244</v>
      </c>
      <c r="Q11" s="30">
        <f t="shared" si="4"/>
        <v>280</v>
      </c>
      <c r="R11" s="30">
        <f t="shared" si="5"/>
        <v>-99</v>
      </c>
      <c r="S11" s="72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Facility'!Y154</f>
        <v>4304</v>
      </c>
      <c r="H12" s="29">
        <f>'History By Facility'!X154</f>
        <v>4207</v>
      </c>
      <c r="I12" s="29">
        <f t="shared" si="0"/>
        <v>97</v>
      </c>
      <c r="K12" s="30">
        <f>'History By Facility'!Z154</f>
        <v>4323</v>
      </c>
      <c r="L12" s="30">
        <f t="shared" si="1"/>
        <v>4304</v>
      </c>
      <c r="M12" s="30">
        <f t="shared" si="2"/>
        <v>19</v>
      </c>
      <c r="N12" s="15"/>
      <c r="O12" s="4">
        <f t="shared" si="3"/>
        <v>4304</v>
      </c>
      <c r="P12" s="4">
        <f>'History By Facility'!Y128</f>
        <v>4209</v>
      </c>
      <c r="Q12" s="30">
        <f t="shared" si="4"/>
        <v>95</v>
      </c>
      <c r="R12" s="30">
        <f t="shared" si="5"/>
        <v>-1479</v>
      </c>
      <c r="S12" s="72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Facility'!Y155</f>
        <v>5635</v>
      </c>
      <c r="H13" s="29">
        <f>'History By Facility'!X155</f>
        <v>5483</v>
      </c>
      <c r="I13" s="29">
        <f t="shared" si="0"/>
        <v>152</v>
      </c>
      <c r="K13" s="30">
        <f>'History By Facility'!Z155</f>
        <v>5705</v>
      </c>
      <c r="L13" s="30">
        <f t="shared" si="1"/>
        <v>5635</v>
      </c>
      <c r="M13" s="30">
        <f t="shared" si="2"/>
        <v>70</v>
      </c>
      <c r="N13" s="15"/>
      <c r="O13" s="4">
        <f t="shared" si="3"/>
        <v>5635</v>
      </c>
      <c r="P13" s="4">
        <f>'History By Facility'!Y129</f>
        <v>5067</v>
      </c>
      <c r="Q13" s="30">
        <f t="shared" si="4"/>
        <v>568</v>
      </c>
      <c r="R13" s="30">
        <f t="shared" si="5"/>
        <v>-345</v>
      </c>
      <c r="S13" s="72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Facility'!Y156</f>
        <v>462</v>
      </c>
      <c r="H14" s="29">
        <f>'History By Facility'!X156</f>
        <v>464</v>
      </c>
      <c r="I14" s="29">
        <f t="shared" si="0"/>
        <v>-2</v>
      </c>
      <c r="K14" s="30">
        <f>'History By Facility'!Z156</f>
        <v>462</v>
      </c>
      <c r="L14" s="30">
        <f t="shared" si="1"/>
        <v>462</v>
      </c>
      <c r="M14" s="30">
        <f t="shared" si="2"/>
        <v>0</v>
      </c>
      <c r="N14" s="15"/>
      <c r="O14" s="4">
        <f t="shared" si="3"/>
        <v>462</v>
      </c>
      <c r="P14" s="4">
        <f>'History By Facility'!Y130</f>
        <v>506</v>
      </c>
      <c r="Q14" s="30">
        <f t="shared" si="4"/>
        <v>-44</v>
      </c>
      <c r="R14" s="30">
        <f t="shared" si="5"/>
        <v>848</v>
      </c>
      <c r="S14" s="72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Facility'!Y157</f>
        <v>17515</v>
      </c>
      <c r="H15" s="29">
        <f>'History By Facility'!X157</f>
        <v>17309</v>
      </c>
      <c r="I15" s="29">
        <f t="shared" si="0"/>
        <v>206</v>
      </c>
      <c r="K15" s="30">
        <f>'History By Facility'!Z157</f>
        <v>17846</v>
      </c>
      <c r="L15" s="30">
        <f t="shared" si="1"/>
        <v>17515</v>
      </c>
      <c r="M15" s="30">
        <f t="shared" si="2"/>
        <v>331</v>
      </c>
      <c r="N15" s="15"/>
      <c r="O15" s="4">
        <f t="shared" si="3"/>
        <v>17515</v>
      </c>
      <c r="P15" s="4">
        <f>'History By Facility'!Y131</f>
        <v>15428</v>
      </c>
      <c r="Q15" s="30">
        <f t="shared" si="4"/>
        <v>2087</v>
      </c>
      <c r="R15" s="30">
        <f t="shared" si="5"/>
        <v>938</v>
      </c>
      <c r="S15" s="72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Facility'!Y158</f>
        <v>1579</v>
      </c>
      <c r="H16" s="29">
        <f>'History By Facility'!X158</f>
        <v>1597</v>
      </c>
      <c r="I16" s="29">
        <f t="shared" si="0"/>
        <v>-18</v>
      </c>
      <c r="K16" s="30">
        <f>'History By Facility'!Z158</f>
        <v>1569</v>
      </c>
      <c r="L16" s="30">
        <f t="shared" si="1"/>
        <v>1579</v>
      </c>
      <c r="M16" s="30">
        <f t="shared" si="2"/>
        <v>-10</v>
      </c>
      <c r="N16" s="15"/>
      <c r="O16" s="4">
        <f t="shared" si="3"/>
        <v>1579</v>
      </c>
      <c r="P16" s="4">
        <f>'History By Facility'!Y132</f>
        <v>1846</v>
      </c>
      <c r="Q16" s="30">
        <f t="shared" si="4"/>
        <v>-267</v>
      </c>
      <c r="R16" s="30">
        <f t="shared" si="5"/>
        <v>5321</v>
      </c>
      <c r="S16" s="72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Facility'!Y159</f>
        <v>3837</v>
      </c>
      <c r="H17" s="29">
        <f>'History By Facility'!X159</f>
        <v>3479</v>
      </c>
      <c r="I17" s="29">
        <f t="shared" si="0"/>
        <v>358</v>
      </c>
      <c r="K17" s="30">
        <f>'History By Facility'!Z159</f>
        <v>3896</v>
      </c>
      <c r="L17" s="30">
        <f t="shared" si="1"/>
        <v>3837</v>
      </c>
      <c r="M17" s="30">
        <f t="shared" si="2"/>
        <v>59</v>
      </c>
      <c r="N17" s="15"/>
      <c r="O17" s="4">
        <f t="shared" si="3"/>
        <v>3837</v>
      </c>
      <c r="P17" s="4">
        <f>'History By Facility'!Y133</f>
        <v>3476</v>
      </c>
      <c r="Q17" s="30">
        <f t="shared" si="4"/>
        <v>361</v>
      </c>
      <c r="R17" s="30">
        <f t="shared" si="5"/>
        <v>-837</v>
      </c>
      <c r="S17" s="72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Facility'!Y160</f>
        <v>67686</v>
      </c>
      <c r="H18" s="29">
        <f>'History By Facility'!X160</f>
        <v>69061</v>
      </c>
      <c r="I18" s="29">
        <f t="shared" si="0"/>
        <v>-1375</v>
      </c>
      <c r="J18" s="42"/>
      <c r="K18" s="30">
        <f>'History By Facility'!Z160</f>
        <v>69545</v>
      </c>
      <c r="L18" s="30">
        <f t="shared" si="1"/>
        <v>67686</v>
      </c>
      <c r="M18" s="30">
        <f t="shared" si="2"/>
        <v>1859</v>
      </c>
      <c r="N18" s="15"/>
      <c r="O18" s="4">
        <f t="shared" si="3"/>
        <v>67686</v>
      </c>
      <c r="P18" s="4">
        <f>'History By Facility'!Y134</f>
        <v>42274</v>
      </c>
      <c r="Q18" s="30">
        <f t="shared" si="4"/>
        <v>25412</v>
      </c>
      <c r="R18" s="30">
        <f t="shared" si="5"/>
        <v>1314</v>
      </c>
      <c r="S18" s="72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Facility'!Y161</f>
        <v>468</v>
      </c>
      <c r="H19" s="29">
        <f>'History By Facility'!X161</f>
        <v>434</v>
      </c>
      <c r="I19" s="29">
        <f t="shared" si="0"/>
        <v>34</v>
      </c>
      <c r="K19" s="30">
        <f>'History By Facility'!Z161</f>
        <v>434</v>
      </c>
      <c r="L19" s="30">
        <f t="shared" si="1"/>
        <v>468</v>
      </c>
      <c r="M19" s="30">
        <f t="shared" si="2"/>
        <v>-34</v>
      </c>
      <c r="N19" s="15"/>
      <c r="O19" s="4">
        <f t="shared" si="3"/>
        <v>468</v>
      </c>
      <c r="P19" s="4">
        <f>'History By Facility'!Y135</f>
        <v>463</v>
      </c>
      <c r="Q19" s="30">
        <f t="shared" si="4"/>
        <v>5</v>
      </c>
      <c r="R19" s="30">
        <f t="shared" si="5"/>
        <v>32</v>
      </c>
      <c r="S19" s="72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Facility'!Y162</f>
        <v>48202</v>
      </c>
      <c r="H20" s="29">
        <f>'History By Facility'!X162</f>
        <v>51760</v>
      </c>
      <c r="I20" s="29">
        <f t="shared" si="0"/>
        <v>-3558</v>
      </c>
      <c r="K20" s="30">
        <f>'History By Facility'!Z162</f>
        <v>51760</v>
      </c>
      <c r="L20" s="30">
        <f t="shared" si="1"/>
        <v>48202</v>
      </c>
      <c r="M20" s="30">
        <f t="shared" si="2"/>
        <v>3558</v>
      </c>
      <c r="N20" s="15"/>
      <c r="O20" s="4">
        <f t="shared" si="3"/>
        <v>48202</v>
      </c>
      <c r="P20" s="4">
        <f>'History By Facility'!Y136</f>
        <v>17136.544000000002</v>
      </c>
      <c r="Q20" s="30">
        <f t="shared" si="4"/>
        <v>31065.455999999998</v>
      </c>
      <c r="R20" s="30">
        <f t="shared" si="5"/>
        <v>38798</v>
      </c>
      <c r="S20" s="72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Facility'!Y163</f>
        <v>6261</v>
      </c>
      <c r="H21" s="29">
        <f>'History By Facility'!X163</f>
        <v>5641</v>
      </c>
      <c r="I21" s="29">
        <f t="shared" si="0"/>
        <v>620</v>
      </c>
      <c r="K21" s="30">
        <f>'History By Facility'!Z163</f>
        <v>6826</v>
      </c>
      <c r="L21" s="30">
        <f t="shared" si="1"/>
        <v>6261</v>
      </c>
      <c r="M21" s="30">
        <f t="shared" si="2"/>
        <v>565</v>
      </c>
      <c r="N21" s="15"/>
      <c r="O21" s="4">
        <f t="shared" si="3"/>
        <v>6261</v>
      </c>
      <c r="P21" s="4">
        <f>'History By Facility'!Y137</f>
        <v>6000</v>
      </c>
      <c r="Q21" s="30">
        <f t="shared" si="4"/>
        <v>261</v>
      </c>
      <c r="R21" s="30">
        <f t="shared" si="5"/>
        <v>-761</v>
      </c>
      <c r="S21" s="72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Facility'!Y164</f>
        <v>0</v>
      </c>
      <c r="H22" s="29">
        <f>'History By Facility'!X164</f>
        <v>0</v>
      </c>
      <c r="I22" s="29">
        <f t="shared" si="0"/>
        <v>0</v>
      </c>
      <c r="K22" s="30">
        <f>'History By Facility'!Z164</f>
        <v>0</v>
      </c>
      <c r="L22" s="30">
        <f t="shared" si="1"/>
        <v>0</v>
      </c>
      <c r="M22" s="30">
        <f t="shared" si="2"/>
        <v>0</v>
      </c>
      <c r="N22" s="15"/>
      <c r="O22" s="4">
        <f t="shared" si="3"/>
        <v>0</v>
      </c>
      <c r="P22" s="4">
        <f>'History By Facility'!Y138</f>
        <v>0</v>
      </c>
      <c r="Q22" s="30">
        <f t="shared" si="4"/>
        <v>0</v>
      </c>
      <c r="R22" s="30">
        <f t="shared" si="5"/>
        <v>46</v>
      </c>
      <c r="S22" s="72"/>
      <c r="T22" s="4">
        <v>0</v>
      </c>
      <c r="U22" s="39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Facility'!Y165</f>
        <v>923</v>
      </c>
      <c r="H23" s="29">
        <f>'History By Facility'!X165</f>
        <v>929</v>
      </c>
      <c r="I23" s="29">
        <f t="shared" si="0"/>
        <v>-6</v>
      </c>
      <c r="K23" s="30">
        <f>'History By Facility'!Z165</f>
        <v>923</v>
      </c>
      <c r="L23" s="30">
        <f t="shared" si="1"/>
        <v>923</v>
      </c>
      <c r="M23" s="30">
        <f t="shared" si="2"/>
        <v>0</v>
      </c>
      <c r="N23" s="15"/>
      <c r="O23" s="4">
        <f t="shared" si="3"/>
        <v>923</v>
      </c>
      <c r="P23" s="4">
        <f>'History By Facility'!Y139</f>
        <v>1008</v>
      </c>
      <c r="Q23" s="30">
        <f t="shared" si="4"/>
        <v>-85</v>
      </c>
      <c r="R23" s="30">
        <f t="shared" si="5"/>
        <v>3852</v>
      </c>
      <c r="S23" s="72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Facility'!Y166</f>
        <v>40</v>
      </c>
      <c r="H24" s="29">
        <f>'History By Facility'!X166</f>
        <v>46</v>
      </c>
      <c r="I24" s="29">
        <f t="shared" si="0"/>
        <v>-6</v>
      </c>
      <c r="K24" s="30">
        <f>'History By Facility'!Z166</f>
        <v>32</v>
      </c>
      <c r="L24" s="30">
        <f t="shared" si="1"/>
        <v>40</v>
      </c>
      <c r="M24" s="30">
        <f t="shared" si="2"/>
        <v>-8</v>
      </c>
      <c r="N24" s="15"/>
      <c r="O24" s="4">
        <f t="shared" si="3"/>
        <v>40</v>
      </c>
      <c r="P24" s="4">
        <f>'History By Facility'!Y140</f>
        <v>15</v>
      </c>
      <c r="Q24" s="30">
        <f t="shared" si="4"/>
        <v>25</v>
      </c>
      <c r="R24" s="30">
        <f t="shared" si="5"/>
        <v>473</v>
      </c>
      <c r="S24" s="72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Facility'!Y167</f>
        <v>21944</v>
      </c>
      <c r="H25" s="29">
        <f>'History By Facility'!X167</f>
        <v>21590</v>
      </c>
      <c r="I25" s="29">
        <f t="shared" si="0"/>
        <v>354</v>
      </c>
      <c r="K25" s="30">
        <f>'History By Facility'!Z167</f>
        <v>21993</v>
      </c>
      <c r="L25" s="30">
        <f t="shared" si="1"/>
        <v>21944</v>
      </c>
      <c r="M25" s="30">
        <f t="shared" si="2"/>
        <v>49</v>
      </c>
      <c r="N25" s="15"/>
      <c r="O25" s="4">
        <f>L25</f>
        <v>21944</v>
      </c>
      <c r="P25" s="4">
        <f>'History By Facility'!Y141</f>
        <v>17746</v>
      </c>
      <c r="Q25" s="30">
        <f t="shared" si="4"/>
        <v>4198</v>
      </c>
      <c r="R25" s="30">
        <f t="shared" si="5"/>
        <v>-3444</v>
      </c>
      <c r="S25" s="72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5" thickBot="1" x14ac:dyDescent="0.25">
      <c r="B26" s="2" t="s">
        <v>277</v>
      </c>
      <c r="C26" s="3"/>
      <c r="D26" s="3"/>
      <c r="E26" s="5">
        <f>SUM(E3:E25)</f>
        <v>296098</v>
      </c>
      <c r="F26" s="7"/>
      <c r="G26" s="5">
        <f>SUM(G3:G25)</f>
        <v>242897</v>
      </c>
      <c r="H26" s="5">
        <f>SUM(H3:H25)</f>
        <v>244987</v>
      </c>
      <c r="I26" s="5">
        <f>SUM(I3:I25)</f>
        <v>-2090</v>
      </c>
      <c r="K26" s="5">
        <f>SUM(K3:K25)</f>
        <v>250637</v>
      </c>
      <c r="L26" s="5">
        <f>SUM(L3:L25)</f>
        <v>242897</v>
      </c>
      <c r="M26" s="5">
        <f>SUM(M3:M25)</f>
        <v>7740</v>
      </c>
      <c r="N26" s="7"/>
      <c r="O26" s="5">
        <f>SUM(O3:O25)</f>
        <v>242897</v>
      </c>
      <c r="P26" s="5">
        <f>SUM(P3:P25)</f>
        <v>172970.58600000001</v>
      </c>
      <c r="Q26" s="31">
        <f>SUM(Q3:Q25)</f>
        <v>69926.41399999999</v>
      </c>
      <c r="R26" s="31">
        <f>SUM(R3:R25)</f>
        <v>53201</v>
      </c>
      <c r="S26" s="31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0"/>
      <c r="R27" s="4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5" thickBot="1" x14ac:dyDescent="0.25">
      <c r="B28" s="2" t="s">
        <v>239</v>
      </c>
      <c r="C28" s="3"/>
      <c r="D28" s="3"/>
      <c r="E28" s="7"/>
      <c r="F28" s="7"/>
      <c r="G28" s="41">
        <f>'History By Facility'!Y142</f>
        <v>172970.58600000001</v>
      </c>
      <c r="H28" s="41">
        <f>'History By Facility'!X142</f>
        <v>159360</v>
      </c>
      <c r="I28" s="41">
        <f>G28-H28</f>
        <v>13610.58600000001</v>
      </c>
      <c r="K28" s="41">
        <f>'History By Facility'!Z142</f>
        <v>169874.272</v>
      </c>
      <c r="L28" s="41">
        <f>G28</f>
        <v>172970.58600000001</v>
      </c>
      <c r="M28" s="41">
        <f>K28-L28</f>
        <v>-3096.314000000013</v>
      </c>
      <c r="N28" s="7"/>
      <c r="O28" s="7"/>
      <c r="P28" s="7"/>
      <c r="Q28" s="40"/>
      <c r="R28" s="4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25" thickTop="1" thickBot="1" x14ac:dyDescent="0.25">
      <c r="C29" s="20"/>
      <c r="D29" s="20"/>
      <c r="E29" s="7"/>
      <c r="F29" s="7"/>
      <c r="I29" s="4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5" thickBot="1" x14ac:dyDescent="0.3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4.5" thickBot="1" x14ac:dyDescent="0.25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9" t="str">
        <f>G2</f>
        <v>RRC 10/31/01</v>
      </c>
      <c r="H31" s="14" t="str">
        <f>H2</f>
        <v>RRC 10/15/01</v>
      </c>
      <c r="I31" s="14" t="str">
        <f t="shared" ref="I31:V31" si="6">I2</f>
        <v>OVER (UNDER)</v>
      </c>
      <c r="J31" s="28"/>
      <c r="K31" s="19" t="str">
        <f>K2</f>
        <v>RRC 11/15/01</v>
      </c>
      <c r="L31" s="14" t="str">
        <f t="shared" si="6"/>
        <v>RRC 10/31/01</v>
      </c>
      <c r="M31" s="14" t="str">
        <f t="shared" si="6"/>
        <v>OVER (UNDER)</v>
      </c>
      <c r="N31" s="28"/>
      <c r="O31" s="14" t="str">
        <f t="shared" si="6"/>
        <v>RRC 10/31/01</v>
      </c>
      <c r="P31" s="19" t="str">
        <f>'History By Facility'!W234</f>
        <v>RRC 9/30/00</v>
      </c>
      <c r="Q31" s="14" t="str">
        <f t="shared" si="6"/>
        <v>OVER (UNDER) 2000</v>
      </c>
      <c r="R31" s="14" t="str">
        <f t="shared" si="6"/>
        <v>REMAINING CAPACITY</v>
      </c>
      <c r="S31" s="28"/>
      <c r="T31" s="14" t="str">
        <f t="shared" si="6"/>
        <v>MAX FILL IN 1999</v>
      </c>
      <c r="U31" s="14" t="str">
        <f t="shared" si="6"/>
        <v>DATE 1999 MAX FILL REACHED</v>
      </c>
      <c r="V31" s="14" t="str">
        <f t="shared" si="6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Facility'!Y250</f>
        <v>516</v>
      </c>
      <c r="H32" s="29">
        <f>'History By Facility'!X250</f>
        <v>937</v>
      </c>
      <c r="I32" s="34">
        <f>G32-H32</f>
        <v>-421</v>
      </c>
      <c r="K32" s="30">
        <f>'History By Facility'!Z250</f>
        <v>1227</v>
      </c>
      <c r="L32" s="32">
        <f>G32</f>
        <v>516</v>
      </c>
      <c r="M32" s="30">
        <f>K32-L32</f>
        <v>711</v>
      </c>
      <c r="N32" s="8"/>
      <c r="O32" s="4">
        <f t="shared" ref="O32:O43" si="7">L32</f>
        <v>516</v>
      </c>
      <c r="P32" s="4">
        <f>'History By Facility'!Y235</f>
        <v>1875</v>
      </c>
      <c r="Q32" s="7">
        <f>O32-P32</f>
        <v>-1359</v>
      </c>
      <c r="R32" s="7">
        <f>E32-O32</f>
        <v>2484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Facility'!Y251</f>
        <v>8355</v>
      </c>
      <c r="H33" s="29">
        <f>'History By Facility'!X251</f>
        <v>9052</v>
      </c>
      <c r="I33" s="34">
        <f t="shared" ref="I33:I43" si="8">G33-H33</f>
        <v>-697</v>
      </c>
      <c r="K33" s="30">
        <f>'History By Facility'!Z251</f>
        <v>9052</v>
      </c>
      <c r="L33" s="32">
        <f t="shared" ref="L33:L43" si="9">G33</f>
        <v>8355</v>
      </c>
      <c r="M33" s="30">
        <f t="shared" ref="M33:M43" si="10">K33-L33</f>
        <v>697</v>
      </c>
      <c r="N33" s="8"/>
      <c r="O33" s="4">
        <f t="shared" si="7"/>
        <v>8355</v>
      </c>
      <c r="P33" s="4">
        <f>'History By Facility'!Y236</f>
        <v>6048</v>
      </c>
      <c r="Q33" s="7">
        <f t="shared" ref="Q33:Q43" si="11">O33-P33</f>
        <v>2307</v>
      </c>
      <c r="R33" s="7">
        <f t="shared" ref="R33:R43" si="12">E33-O33</f>
        <v>-3155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Facility'!Y252</f>
        <v>3791</v>
      </c>
      <c r="H34" s="29">
        <f>'History By Facility'!X252</f>
        <v>3954</v>
      </c>
      <c r="I34" s="34">
        <f t="shared" si="8"/>
        <v>-163</v>
      </c>
      <c r="K34" s="30">
        <f>'History By Facility'!Z252</f>
        <v>3954</v>
      </c>
      <c r="L34" s="32">
        <f t="shared" si="9"/>
        <v>3791</v>
      </c>
      <c r="M34" s="30">
        <f t="shared" si="10"/>
        <v>163</v>
      </c>
      <c r="N34" s="8"/>
      <c r="O34" s="4">
        <f t="shared" si="7"/>
        <v>3791</v>
      </c>
      <c r="P34" s="4">
        <f>'History By Facility'!Y237</f>
        <v>3941</v>
      </c>
      <c r="Q34" s="7">
        <f t="shared" si="11"/>
        <v>-150</v>
      </c>
      <c r="R34" s="7">
        <f t="shared" si="12"/>
        <v>-1211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Facility'!Y253</f>
        <v>3386</v>
      </c>
      <c r="H35" s="29">
        <f>'History By Facility'!X253</f>
        <v>1786</v>
      </c>
      <c r="I35" s="34">
        <f t="shared" si="8"/>
        <v>1600</v>
      </c>
      <c r="K35" s="30">
        <f>'History By Facility'!Z253</f>
        <v>3322</v>
      </c>
      <c r="L35" s="32">
        <f t="shared" si="9"/>
        <v>3386</v>
      </c>
      <c r="M35" s="30">
        <f t="shared" si="10"/>
        <v>-64</v>
      </c>
      <c r="N35" s="8"/>
      <c r="O35" s="4">
        <f t="shared" si="7"/>
        <v>3386</v>
      </c>
      <c r="P35" s="4">
        <f>'History By Facility'!Y238</f>
        <v>2656</v>
      </c>
      <c r="Q35" s="7">
        <f t="shared" si="11"/>
        <v>730</v>
      </c>
      <c r="R35" s="7">
        <f t="shared" si="12"/>
        <v>273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Facility'!Y254</f>
        <v>5415</v>
      </c>
      <c r="H36" s="29">
        <f>'History By Facility'!X254</f>
        <v>5837</v>
      </c>
      <c r="I36" s="34">
        <f t="shared" si="8"/>
        <v>-422</v>
      </c>
      <c r="K36" s="30">
        <f>'History By Facility'!Z254</f>
        <v>6148</v>
      </c>
      <c r="L36" s="32">
        <f t="shared" si="9"/>
        <v>5415</v>
      </c>
      <c r="M36" s="30">
        <f t="shared" si="10"/>
        <v>733</v>
      </c>
      <c r="N36" s="8"/>
      <c r="O36" s="4">
        <f t="shared" si="7"/>
        <v>5415</v>
      </c>
      <c r="P36" s="4">
        <f>'History By Facility'!Y239</f>
        <v>6191</v>
      </c>
      <c r="Q36" s="7">
        <f t="shared" si="11"/>
        <v>-776</v>
      </c>
      <c r="R36" s="7">
        <f t="shared" si="12"/>
        <v>1685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Facility'!Y255</f>
        <v>10055</v>
      </c>
      <c r="H37" s="29">
        <f>'History By Facility'!X255</f>
        <v>11711</v>
      </c>
      <c r="I37" s="34">
        <f t="shared" si="8"/>
        <v>-1656</v>
      </c>
      <c r="K37" s="30">
        <f>'History By Facility'!Z255</f>
        <v>11711</v>
      </c>
      <c r="L37" s="32">
        <f t="shared" si="9"/>
        <v>10055</v>
      </c>
      <c r="M37" s="30">
        <f t="shared" si="10"/>
        <v>1656</v>
      </c>
      <c r="N37" s="8"/>
      <c r="O37" s="4">
        <f t="shared" si="7"/>
        <v>10055</v>
      </c>
      <c r="P37" s="4">
        <f>'History By Facility'!Y240</f>
        <v>8448</v>
      </c>
      <c r="Q37" s="7">
        <f t="shared" si="11"/>
        <v>1607</v>
      </c>
      <c r="R37" s="7">
        <f t="shared" si="12"/>
        <v>-55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Facility'!Y256</f>
        <v>4219</v>
      </c>
      <c r="H38" s="29">
        <f>'History By Facility'!X256</f>
        <v>5515</v>
      </c>
      <c r="I38" s="34">
        <f t="shared" si="8"/>
        <v>-1296</v>
      </c>
      <c r="K38" s="30">
        <f>'History By Facility'!Z256</f>
        <v>4220</v>
      </c>
      <c r="L38" s="32">
        <f t="shared" si="9"/>
        <v>4219</v>
      </c>
      <c r="M38" s="30">
        <f t="shared" si="10"/>
        <v>1</v>
      </c>
      <c r="N38" s="8"/>
      <c r="O38" s="4">
        <f t="shared" si="7"/>
        <v>4219</v>
      </c>
      <c r="P38" s="4">
        <f>'History By Facility'!Y241</f>
        <v>3559</v>
      </c>
      <c r="Q38" s="7">
        <f t="shared" si="11"/>
        <v>660</v>
      </c>
      <c r="R38" s="7">
        <f t="shared" si="12"/>
        <v>4080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Facility'!Y257</f>
        <v>466</v>
      </c>
      <c r="H39" s="29">
        <f>'History By Facility'!X257</f>
        <v>395</v>
      </c>
      <c r="I39" s="34">
        <f t="shared" si="8"/>
        <v>71</v>
      </c>
      <c r="K39" s="30">
        <f>'History By Facility'!Z257</f>
        <v>510</v>
      </c>
      <c r="L39" s="32">
        <f t="shared" si="9"/>
        <v>466</v>
      </c>
      <c r="M39" s="30">
        <f t="shared" si="10"/>
        <v>44</v>
      </c>
      <c r="N39" s="8"/>
      <c r="O39" s="4">
        <f t="shared" si="7"/>
        <v>466</v>
      </c>
      <c r="P39" s="4">
        <f>'History By Facility'!Y242</f>
        <v>460</v>
      </c>
      <c r="Q39" s="7">
        <f t="shared" si="11"/>
        <v>6</v>
      </c>
      <c r="R39" s="7">
        <f t="shared" si="12"/>
        <v>1334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Facility'!Y258</f>
        <v>6921</v>
      </c>
      <c r="H40" s="29">
        <f>'History By Facility'!X258</f>
        <v>6934</v>
      </c>
      <c r="I40" s="34">
        <f t="shared" si="8"/>
        <v>-13</v>
      </c>
      <c r="K40" s="30">
        <f>'History By Facility'!Z258</f>
        <v>6934</v>
      </c>
      <c r="L40" s="32">
        <f t="shared" si="9"/>
        <v>6921</v>
      </c>
      <c r="M40" s="30">
        <f t="shared" si="10"/>
        <v>13</v>
      </c>
      <c r="N40" s="8"/>
      <c r="O40" s="4">
        <f t="shared" si="7"/>
        <v>6921</v>
      </c>
      <c r="P40" s="4">
        <f>'History By Facility'!Y243</f>
        <v>6825</v>
      </c>
      <c r="Q40" s="7">
        <f t="shared" si="11"/>
        <v>96</v>
      </c>
      <c r="R40" s="7">
        <f t="shared" si="12"/>
        <v>1579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Facility'!Y259</f>
        <v>1770</v>
      </c>
      <c r="H41" s="29">
        <f>'History By Facility'!X259</f>
        <v>1726</v>
      </c>
      <c r="I41" s="34">
        <f t="shared" si="8"/>
        <v>44</v>
      </c>
      <c r="K41" s="30">
        <f>'History By Facility'!Z259</f>
        <v>1726</v>
      </c>
      <c r="L41" s="32">
        <f t="shared" si="9"/>
        <v>1770</v>
      </c>
      <c r="M41" s="30">
        <f t="shared" si="10"/>
        <v>-44</v>
      </c>
      <c r="N41" s="8"/>
      <c r="O41" s="4">
        <f t="shared" si="7"/>
        <v>1770</v>
      </c>
      <c r="P41" s="4">
        <f>'History By Facility'!Y244</f>
        <v>1718</v>
      </c>
      <c r="Q41" s="7">
        <f t="shared" si="11"/>
        <v>52</v>
      </c>
      <c r="R41" s="7">
        <f t="shared" si="12"/>
        <v>-70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Facility'!Y260</f>
        <v>2843</v>
      </c>
      <c r="H42" s="29">
        <f>'History By Facility'!X260</f>
        <v>2771</v>
      </c>
      <c r="I42" s="34">
        <f t="shared" si="8"/>
        <v>72</v>
      </c>
      <c r="K42" s="30">
        <f>'History By Facility'!Z260</f>
        <v>2771</v>
      </c>
      <c r="L42" s="32">
        <f t="shared" si="9"/>
        <v>2843</v>
      </c>
      <c r="M42" s="30">
        <f t="shared" si="10"/>
        <v>-72</v>
      </c>
      <c r="N42" s="8"/>
      <c r="O42" s="4">
        <f t="shared" si="7"/>
        <v>2843</v>
      </c>
      <c r="P42" s="4">
        <f>'History By Facility'!Y245</f>
        <v>1556</v>
      </c>
      <c r="Q42" s="7">
        <f t="shared" si="11"/>
        <v>1287</v>
      </c>
      <c r="R42" s="7">
        <f t="shared" si="12"/>
        <v>3157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Facility'!Y261</f>
        <v>5435</v>
      </c>
      <c r="H43" s="29">
        <f>'History By Facility'!X261</f>
        <v>4196</v>
      </c>
      <c r="I43" s="34">
        <f t="shared" si="8"/>
        <v>1239</v>
      </c>
      <c r="K43" s="30">
        <f>'History By Facility'!Z261</f>
        <v>5664</v>
      </c>
      <c r="L43" s="32">
        <f t="shared" si="9"/>
        <v>5435</v>
      </c>
      <c r="M43" s="30">
        <f t="shared" si="10"/>
        <v>229</v>
      </c>
      <c r="N43" s="8"/>
      <c r="O43" s="4">
        <f t="shared" si="7"/>
        <v>5435</v>
      </c>
      <c r="P43" s="4">
        <f>'History By Facility'!Y246</f>
        <v>6415</v>
      </c>
      <c r="Q43" s="7">
        <f t="shared" si="11"/>
        <v>-980</v>
      </c>
      <c r="R43" s="7">
        <f t="shared" si="12"/>
        <v>3375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5" thickBot="1" x14ac:dyDescent="0.25">
      <c r="B44" s="2" t="s">
        <v>278</v>
      </c>
      <c r="C44" s="3"/>
      <c r="D44" s="3"/>
      <c r="E44" s="5">
        <f>SUM(E32:E43)</f>
        <v>66648</v>
      </c>
      <c r="F44" s="7"/>
      <c r="G44" s="5">
        <f>SUM(G32:G43)</f>
        <v>53172</v>
      </c>
      <c r="H44" s="5">
        <f>SUM(H32:H43)</f>
        <v>54814</v>
      </c>
      <c r="I44" s="33">
        <f>SUM(I32:I43)</f>
        <v>-1642</v>
      </c>
      <c r="K44" s="5">
        <f>SUM(K32:K43)</f>
        <v>57239</v>
      </c>
      <c r="L44" s="5">
        <f>SUM(L32:L43)</f>
        <v>53172</v>
      </c>
      <c r="M44" s="33">
        <f>SUM(M32:M43)</f>
        <v>4067</v>
      </c>
      <c r="N44" s="7"/>
      <c r="O44" s="5">
        <f>SUM(O32:O43)</f>
        <v>53172</v>
      </c>
      <c r="P44" s="5">
        <f>SUM(P32:P43)</f>
        <v>49692</v>
      </c>
      <c r="Q44" s="5">
        <f>SUM(Q32:Q43)</f>
        <v>3480</v>
      </c>
      <c r="R44" s="5">
        <f>SUM(R32:R43)</f>
        <v>13476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">
      <c r="B45" s="2"/>
      <c r="C45" s="2"/>
      <c r="D45" s="2"/>
      <c r="E45" s="26"/>
      <c r="F45" s="18"/>
      <c r="I45" s="35"/>
    </row>
    <row r="46" spans="2:65" ht="13.5" thickBot="1" x14ac:dyDescent="0.25">
      <c r="B46" s="2" t="s">
        <v>239</v>
      </c>
      <c r="E46" s="18"/>
      <c r="F46" s="18"/>
      <c r="G46" s="65">
        <f>'History By Facility'!Y247</f>
        <v>49692</v>
      </c>
      <c r="H46" s="65">
        <f>'History By Facility'!X247</f>
        <v>50735</v>
      </c>
      <c r="I46" s="65">
        <f>G46-H46</f>
        <v>-1043</v>
      </c>
      <c r="K46" s="66">
        <f>'History By Facility'!Z247</f>
        <v>52966</v>
      </c>
      <c r="L46" s="66">
        <f>G46</f>
        <v>49692</v>
      </c>
      <c r="M46" s="67">
        <f>K46-L46</f>
        <v>3274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ht="13.5" thickTop="1" x14ac:dyDescent="0.2">
      <c r="B47" s="2"/>
      <c r="E47" s="18"/>
      <c r="F47" s="18"/>
      <c r="G47" s="68"/>
      <c r="H47" s="68"/>
      <c r="I47" s="68"/>
      <c r="K47" s="18"/>
      <c r="L47" s="18"/>
      <c r="M47" s="6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2:65" ht="13.5" thickBot="1" x14ac:dyDescent="0.25">
      <c r="B48" s="2" t="s">
        <v>279</v>
      </c>
      <c r="E48" s="18"/>
      <c r="F48" s="18"/>
      <c r="G48" s="65">
        <f>G44+G26</f>
        <v>296069</v>
      </c>
      <c r="H48" s="65">
        <f>H44+H26</f>
        <v>299801</v>
      </c>
      <c r="I48" s="65">
        <f>I44+I26</f>
        <v>-3732</v>
      </c>
      <c r="K48" s="65">
        <f>K44+K26</f>
        <v>307876</v>
      </c>
      <c r="L48" s="65">
        <f>L44+L26</f>
        <v>296069</v>
      </c>
      <c r="M48" s="65">
        <f>M44+M26</f>
        <v>11807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2:65" ht="6.95" customHeight="1" thickTop="1" x14ac:dyDescent="0.2">
      <c r="B49" s="2"/>
      <c r="E49" s="18"/>
      <c r="F49" s="18"/>
      <c r="G49" s="68"/>
      <c r="H49" s="68"/>
      <c r="I49" s="68"/>
      <c r="J49" s="71"/>
      <c r="K49" s="68"/>
      <c r="L49" s="68"/>
      <c r="M49" s="6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2:65" ht="13.5" thickBot="1" x14ac:dyDescent="0.25">
      <c r="B50" s="2" t="s">
        <v>239</v>
      </c>
      <c r="E50" s="18"/>
      <c r="F50" s="18"/>
      <c r="G50" s="70">
        <f>G46+G28</f>
        <v>222662.58600000001</v>
      </c>
      <c r="H50" s="70">
        <f>H46+H28</f>
        <v>210095</v>
      </c>
      <c r="I50" s="70">
        <f>I46+I28</f>
        <v>12567.58600000001</v>
      </c>
      <c r="K50" s="70">
        <f>K46+K28</f>
        <v>222840.272</v>
      </c>
      <c r="L50" s="70">
        <f>L46+L28</f>
        <v>222662.58600000001</v>
      </c>
      <c r="M50" s="70">
        <f>M46+M28</f>
        <v>177.68599999998696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2:65" ht="13.5" thickTop="1" x14ac:dyDescent="0.2">
      <c r="K51" s="21"/>
      <c r="L51" s="21"/>
      <c r="M51" s="21"/>
      <c r="N51" s="21"/>
      <c r="S51" s="21"/>
      <c r="T51" s="21"/>
      <c r="U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L51" s="21"/>
    </row>
  </sheetData>
  <phoneticPr fontId="0" type="noConversion"/>
  <pageMargins left="0.25" right="0.24" top="0.25" bottom="0.17" header="0.25" footer="0.17"/>
  <pageSetup paperSize="5" scale="86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2001-10-29T15:29:13Z</cp:lastPrinted>
  <dcterms:created xsi:type="dcterms:W3CDTF">1999-05-28T12:23:17Z</dcterms:created>
  <dcterms:modified xsi:type="dcterms:W3CDTF">2014-09-04T18:10:07Z</dcterms:modified>
</cp:coreProperties>
</file>